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K9" i="431"/>
  <c r="K17" i="431"/>
  <c r="L15" i="431"/>
  <c r="M13" i="431"/>
  <c r="N15" i="431"/>
  <c r="O17" i="431"/>
  <c r="Q9" i="431"/>
  <c r="Q17" i="431"/>
  <c r="Q10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Q14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J15" i="431"/>
  <c r="K13" i="431"/>
  <c r="L11" i="431"/>
  <c r="M9" i="431"/>
  <c r="M17" i="431"/>
  <c r="N11" i="431"/>
  <c r="O9" i="431"/>
  <c r="O13" i="431"/>
  <c r="P11" i="431"/>
  <c r="P15" i="431"/>
  <c r="Q13" i="431"/>
  <c r="P16" i="431"/>
  <c r="Q18" i="431"/>
  <c r="I8" i="431"/>
  <c r="E8" i="431"/>
  <c r="H8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S18" i="431" l="1"/>
  <c r="R18" i="431"/>
  <c r="S13" i="431"/>
  <c r="R13" i="431"/>
  <c r="R16" i="431"/>
  <c r="S16" i="431"/>
  <c r="S12" i="431"/>
  <c r="R12" i="431"/>
  <c r="R15" i="431"/>
  <c r="S15" i="431"/>
  <c r="R11" i="431"/>
  <c r="S11" i="431"/>
  <c r="R14" i="431"/>
  <c r="S14" i="431"/>
  <c r="S10" i="431"/>
  <c r="R10" i="431"/>
  <c r="S17" i="431"/>
  <c r="R17" i="431"/>
  <c r="R9" i="431"/>
  <c r="S9" i="431"/>
  <c r="P6" i="431"/>
  <c r="G6" i="431"/>
  <c r="J6" i="431"/>
  <c r="O6" i="431"/>
  <c r="L6" i="431"/>
  <c r="C6" i="431"/>
  <c r="R8" i="431"/>
  <c r="S8" i="431"/>
  <c r="Q6" i="431"/>
  <c r="N6" i="431"/>
  <c r="K6" i="431"/>
  <c r="M6" i="431"/>
  <c r="H6" i="431"/>
  <c r="I6" i="431"/>
  <c r="S6" i="431" l="1"/>
  <c r="R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H3" i="390" l="1"/>
  <c r="S3" i="347"/>
  <c r="Q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<sst xmlns="http://schemas.openxmlformats.org/spreadsheetml/2006/main" count="19670" uniqueCount="2151">
  <si>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</si>
  <si>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</si>
  <si>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</si>
  <si>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</si>
  <si>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</si>
  <si>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</si>
  <si>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</si>
  <si>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</si>
  <si>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</si>
  <si>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</si>
  <si>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</si>
  <si>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</si>
  <si>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</si>
  <si>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</si>
  <si>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</si>
  <si>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</si>
  <si>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</si>
  <si>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</si>
  <si>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</si>
  <si>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</si>
  <si>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</si>
  <si>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</si>
  <si>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</si>
  <si>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</si>
  <si>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</si>
  <si>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</si>
  <si>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</si>
  <si>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</si>
  <si>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</si>
  <si>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</si>
  <si>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</si>
  <si>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</si>
  <si>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</si>
  <si>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</si>
  <si>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</si>
  <si>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</si>
  <si>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</si>
  <si>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</si>
  <si>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</si>
  <si>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</si>
  <si>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</si>
  <si>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</si>
  <si>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</si>
  <si>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</si>
  <si>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</si>
  <si>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</si>
  <si>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</si>
  <si>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</si>
  <si>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</si>
  <si>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</si>
  <si>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</si>
  <si>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</si>
  <si>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</si>
  <si>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</si>
  <si>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</si>
  <si>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</si>
  <si>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</si>
  <si>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</si>
  <si>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</si>
  <si>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</si>
  <si>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</si>
  <si>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</si>
  <si>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</si>
  <si>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</si>
  <si>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</si>
  <si>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</si>
  <si>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</si>
  <si>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</si>
  <si>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</si>
  <si>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</si>
  <si>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</si>
  <si>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</si>
  <si>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</si>
  <si>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</si>
  <si>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</si>
  <si>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</si>
  <si>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</si>
  <si>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</si>
  <si>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</si>
  <si>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</si>
  <si>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</si>
  <si>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</si>
  <si>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</si>
  <si>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</si>
  <si>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</si>
  <si>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</si>
  <si>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</si>
  <si>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</si>
  <si>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</si>
  <si>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</si>
  <si>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</si>
  <si>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</si>
  <si>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</si>
  <si>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</si>
  <si>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</si>
  <si>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</si>
  <si>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</si>
  <si>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</si>
  <si>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</si>
  <si>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</si>
  <si>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</si>
  <si>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</si>
  <si>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</si>
  <si>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</si>
  <si>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</si>
  <si>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</si>
  <si>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</si>
  <si>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</si>
  <si>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</si>
  <si>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</si>
  <si>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</si>
  <si>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</si>
  <si>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</si>
  <si>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</si>
  <si>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</si>
  <si>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</si>
  <si>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</si>
  <si>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</si>
  <si>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</si>
  <si>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</si>
  <si>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</si>
  <si>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</si>
  <si>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</si>
  <si>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</si>
  <si>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</si>
  <si>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</si>
  <si>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</si>
  <si>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</si>
  <si>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</si>
  <si>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</si>
  <si>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</si>
  <si>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</si>
  <si>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</si>
  <si>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</si>
  <si>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</si>
  <si>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</si>
  <si>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</si>
  <si>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</si>
  <si>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</si>
  <si>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</si>
  <si>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</si>
  <si>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</si>
  <si>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</si>
  <si>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</si>
  <si>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</si>
  <si>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</si>
  <si>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</si>
  <si>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</si>
  <si>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</si>
  <si>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</si>
  <si>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</si>
  <si>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</si>
  <si>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</si>
  <si>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</si>
  <si>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</si>
  <si>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</si>
  <si>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</si>
  <si>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</si>
  <si>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</si>
  <si>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</si>
  <si>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</si>
  <si>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</si>
  <si>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</si>
  <si>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</si>
  <si>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</si>
  <si>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</si>
  <si>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</si>
  <si>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</si>
  <si>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</si>
  <si>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</si>
  <si>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</si>
  <si>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</si>
  <si>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</si>
  <si>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</si>
  <si>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</si>
  <si>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</si>
  <si>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</si>
  <si>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</si>
  <si>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</si>
  <si>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</si>
  <si>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</si>
  <si>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</si>
  <si>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</si>
  <si>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</si>
  <si>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</si>
  <si>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</si>
  <si>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</si>
  <si>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</si>
  <si>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</si>
  <si>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</si>
  <si>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</si>
  <si>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</si>
  <si>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</si>
  <si>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</si>
  <si>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</si>
  <si>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</si>
  <si>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</si>
  <si>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</si>
  <si>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</si>
  <si>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</si>
  <si>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</si>
  <si>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</si>
  <si>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</si>
  <si>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</si>
  <si>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</si>
  <si>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</si>
  <si>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</si>
  <si>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</si>
  <si>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</si>
  <si>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</si>
  <si>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</si>
  <si>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</si>
  <si>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</si>
  <si>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</si>
  <si>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</si>
  <si>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</si>
  <si>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</si>
  <si>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</si>
  <si>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</si>
  <si>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</si>
  <si>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</si>
  <si>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</si>
  <si>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</si>
  <si>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</si>
  <si>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</si>
  <si>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</si>
  <si>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</si>
  <si>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</si>
  <si>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</si>
  <si>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</si>
  <si>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</si>
  <si>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</si>
  <si>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</si>
  <si>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</si>
  <si>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</si>
  <si>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</si>
  <si>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</si>
  <si>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</si>
  <si>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</si>
  <si>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</si>
  <si>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</si>
  <si>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</si>
  <si>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</si>
  <si>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</si>
  <si>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</si>
  <si>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</si>
  <si>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</si>
  <si>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</si>
  <si>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</si>
  <si>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</si>
  <si>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</si>
  <si>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</si>
  <si>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</si>
  <si>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</si>
  <si>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</si>
  <si>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</si>
  <si>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</si>
  <si>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</si>
  <si>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</si>
  <si>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</si>
  <si>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</si>
  <si>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</si>
  <si>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</si>
  <si>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</si>
  <si>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</si>
  <si>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</si>
  <si>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</si>
  <si>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</si>
  <si>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</si>
  <si>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</si>
  <si>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</si>
  <si>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</si>
  <si>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</si>
  <si>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</si>
  <si>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</si>
  <si>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</si>
  <si>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</si>
  <si>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</si>
  <si>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</si>
  <si>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</si>
  <si>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</si>
  <si>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</si>
  <si>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</si>
  <si>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</si>
  <si>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</si>
  <si>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</si>
  <si>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</si>
  <si>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</si>
  <si>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</si>
  <si>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</si>
  <si>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</si>
  <si>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</si>
  <si>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</si>
  <si>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</si>
  <si>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</si>
  <si>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</si>
  <si>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</si>
  <si>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</si>
  <si>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</si>
  <si>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</si>
  <si>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</si>
  <si>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</si>
  <si>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</si>
  <si>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</si>
  <si>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</si>
  <si>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</si>
  <si>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</si>
  <si>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</si>
  <si>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</si>
  <si>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</si>
  <si>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</si>
  <si>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</si>
  <si>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</si>
  <si>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</si>
  <si>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</si>
  <si>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</si>
  <si>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</si>
  <si>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</si>
  <si>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</si>
  <si>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</si>
  <si>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</si>
  <si>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</si>
  <si>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</si>
  <si>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</si>
  <si>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</si>
  <si>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</si>
  <si>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</si>
  <si>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</si>
  <si>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</si>
  <si>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</si>
  <si>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</si>
  <si>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</si>
  <si>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</si>
  <si>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</si>
  <si>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</si>
  <si>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</si>
  <si>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</si>
  <si>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</si>
  <si>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</si>
  <si>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</si>
  <si>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</si>
  <si>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</si>
  <si>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</si>
  <si>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</si>
  <si>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</si>
  <si>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</si>
  <si>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</si>
  <si>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</si>
  <si>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</si>
  <si>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</si>
  <si>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</si>
  <si>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</si>
  <si>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</si>
  <si>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</si>
  <si>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</si>
  <si>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</si>
  <si>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</si>
  <si>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</si>
  <si>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</si>
  <si>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</si>
  <si>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</si>
  <si>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</si>
  <si>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</si>
  <si>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</si>
  <si>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</si>
  <si>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</si>
  <si>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</si>
  <si>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</si>
  <si>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</si>
  <si>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</si>
  <si>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</si>
  <si>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</si>
  <si>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</si>
  <si>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</si>
  <si>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</si>
  <si>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</si>
  <si>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</si>
  <si>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</si>
  <si>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</si>
  <si>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</si>
  <si>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</si>
  <si>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</si>
  <si>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</si>
  <si>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</si>
  <si>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</si>
  <si>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</si>
  <si>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</si>
  <si>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</si>
  <si>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</si>
  <si>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</si>
  <si>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</si>
  <si>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</si>
  <si>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</si>
  <si>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</si>
  <si>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</si>
  <si>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</si>
  <si>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</si>
  <si>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</si>
  <si>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</si>
  <si>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55802004     DDHM - přepravní pouzdra pro PDS ( Potrubní poštu (sk.V_48)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</si>
  <si>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</si>
  <si>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</si>
  <si>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</si>
  <si>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</si>
  <si>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</si>
  <si>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</si>
  <si>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</si>
  <si>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</si>
  <si>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</si>
  <si>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</si>
  <si>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</si>
  <si>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</si>
  <si>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</si>
  <si>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</si>
  <si>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</si>
  <si>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</si>
  <si>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</si>
  <si>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</si>
  <si>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</si>
  <si>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</si>
  <si>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</si>
  <si>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</si>
  <si>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</si>
  <si>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</si>
  <si>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</si>
  <si>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</si>
  <si>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</si>
  <si>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</si>
  <si>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</si>
  <si>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</si>
  <si>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</si>
  <si>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</si>
  <si>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</si>
  <si>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</si>
  <si>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</si>
  <si>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</si>
  <si>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</si>
  <si>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</si>
  <si>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</si>
  <si>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</si>
  <si>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</si>
  <si>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</si>
  <si>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</si>
  <si>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</si>
  <si>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</si>
  <si>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</si>
  <si>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</si>
  <si>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</si>
  <si>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</si>
  <si>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</si>
  <si>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</si>
  <si>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</si>
  <si>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</si>
  <si>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</si>
  <si>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</si>
  <si>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</si>
  <si>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</si>
  <si>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</si>
  <si>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</si>
  <si>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</si>
  <si>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</si>
  <si>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</si>
  <si>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</si>
  <si>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</si>
  <si>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</si>
  <si>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</si>
  <si>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</si>
  <si>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</si>
  <si>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</si>
  <si>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</si>
  <si>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</si>
  <si>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</si>
  <si>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</si>
  <si>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</si>
  <si>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</si>
  <si>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</si>
  <si>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</si>
  <si>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</si>
  <si>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</si>
  <si>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</si>
  <si>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</si>
  <si>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</si>
  <si>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</si>
  <si>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</si>
  <si>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</si>
  <si>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</si>
  <si>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</si>
  <si>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</si>
  <si>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</si>
  <si>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</si>
  <si>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</si>
  <si>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</si>
  <si>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</si>
  <si>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</si>
  <si>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</si>
  <si>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</si>
  <si>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</si>
  <si>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</si>
  <si>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LECIVA</t>
  </si>
  <si>
    <t>INJ 5X1ML/1MG</t>
  </si>
  <si>
    <t>ALGIFEN NEO</t>
  </si>
  <si>
    <t>POR GTT SOL 1X50ML</t>
  </si>
  <si>
    <t>AULIN</t>
  </si>
  <si>
    <t>GRA 15X100MG(SACKY)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</si>
  <si>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</si>
  <si>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</si>
  <si>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</si>
  <si>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</si>
  <si>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</si>
  <si>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</si>
  <si>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ELOCOM</t>
  </si>
  <si>
    <t>DRM CRM 1X30GM 0.1%</t>
  </si>
  <si>
    <t>FYZIOLOGICKÝ ROZTOK VIAFLO</t>
  </si>
  <si>
    <t>INF SOL 50X100ML</t>
  </si>
  <si>
    <t>IBALGIN 400 TBL 12</t>
  </si>
  <si>
    <t xml:space="preserve">POR TBL FLM 12X400MG </t>
  </si>
  <si>
    <t>IRUXOL MONO</t>
  </si>
  <si>
    <t>DRM UNG 1X10GM</t>
  </si>
  <si>
    <t>KL BENZINUM 500 ml/330g HVLP</t>
  </si>
  <si>
    <t>KL GEL</t>
  </si>
  <si>
    <t>KL PERSTERIL 10% 100 G</t>
  </si>
  <si>
    <t>KL PRIPRAVEK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</si>
  <si>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</si>
  <si>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</si>
  <si>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</si>
  <si>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</si>
  <si>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</si>
  <si>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UNG.FOXOVA 100G</t>
  </si>
  <si>
    <t>KL UNG.FOXOVA 500G</t>
  </si>
  <si>
    <t>KL UNGUENTUM</t>
  </si>
  <si>
    <t>LIOTON 100 000 GEL</t>
  </si>
  <si>
    <t>DRM GEL 1X100GM</t>
  </si>
  <si>
    <t>MARCAINE 0.5%</t>
  </si>
  <si>
    <t>INJ SOL5X20ML/100MG</t>
  </si>
  <si>
    <t>MESOCAIN</t>
  </si>
  <si>
    <t>GEL 1X20GM</t>
  </si>
  <si>
    <t>INJ 10X10ML 1%</t>
  </si>
  <si>
    <t>P</t>
  </si>
  <si>
    <t>NOVALGIN</t>
  </si>
  <si>
    <t>TBL OBD 20X500MG</t>
  </si>
  <si>
    <t>SUPRACAIN 4%</t>
  </si>
  <si>
    <t>INJ 10X2ML</t>
  </si>
  <si>
    <t>léky - antibiotika (LEK)</t>
  </si>
  <si>
    <t>AVELOX</t>
  </si>
  <si>
    <t>400MG TBL FLM 5 I</t>
  </si>
  <si>
    <t>FRAMYKOIN</t>
  </si>
  <si>
    <t>UNG 1X10GM</t>
  </si>
  <si>
    <t>IALUGEN PLUS</t>
  </si>
  <si>
    <t>EXT 10KS(10X10CM)</t>
  </si>
  <si>
    <t>CRM 1X60GM</t>
  </si>
  <si>
    <t>OPHTHALMO-FRAMYKOIN</t>
  </si>
  <si>
    <t>UNG OPH 1X5GM</t>
  </si>
  <si>
    <t>TBL 15X100MG</t>
  </si>
  <si>
    <t>BENOXI 0.4 % UNIMED PHARMA</t>
  </si>
  <si>
    <t>OPH GTT SOL 1X10ML</t>
  </si>
  <si>
    <t>BETADINE</t>
  </si>
  <si>
    <t>DRM UNG 1X100GM 10%</t>
  </si>
  <si>
    <t>DEPO-MEDROL</t>
  </si>
  <si>
    <t>INJ 1X1ML/40MG</t>
  </si>
  <si>
    <t>DZ BRAUNOL 250 ML</t>
  </si>
  <si>
    <t>DZ OCTENISEPT 250 ml</t>
  </si>
  <si>
    <t>sprej</t>
  </si>
  <si>
    <t>EMLA KREM 5%</t>
  </si>
  <si>
    <t>CRM 1X30GM</t>
  </si>
  <si>
    <t>IR OG. OPHTHALMO-SEPTONEX</t>
  </si>
  <si>
    <t>GTT OPH 1X10ML</t>
  </si>
  <si>
    <t>IR PARAFFINUM PERLIQUIDUM 10 ml</t>
  </si>
  <si>
    <t>IR 10 ml</t>
  </si>
  <si>
    <t>KL ETHANOLUM 60%,   20 G</t>
  </si>
  <si>
    <t>KL SOL.HYD.PEROX.3% 300 G</t>
  </si>
  <si>
    <t>KL SOL.METHYLROS.CHL.1% 10G</t>
  </si>
  <si>
    <t>KL ZLUTA (FLAVINOVA) VATA, 1000G</t>
  </si>
  <si>
    <t>2x500g v litrových lahvích</t>
  </si>
  <si>
    <t>INJ 10X2ML/1000MG</t>
  </si>
  <si>
    <t>OPHTHALMO-SEPTONEX</t>
  </si>
  <si>
    <t>OPH GTT SOL 1X10ML PLAST</t>
  </si>
  <si>
    <t>TETAVAX</t>
  </si>
  <si>
    <t xml:space="preserve">INJ SUS 1X0.5ML-STŘ. </t>
  </si>
  <si>
    <t>ARTISS FROZEN</t>
  </si>
  <si>
    <t>GKU SOL 2ML (1X1ML+1ML)</t>
  </si>
  <si>
    <t>DICYNONE 250</t>
  </si>
  <si>
    <t>INJ SOL 4X2ML/250MG</t>
  </si>
  <si>
    <t>HEPARIN LECIVA</t>
  </si>
  <si>
    <t>INJ 1X10ML/50KU</t>
  </si>
  <si>
    <t>LEKOPTIN</t>
  </si>
  <si>
    <t>INJ 50X2ML/5MG</t>
  </si>
  <si>
    <t>2921 - PCHIR: ambulance</t>
  </si>
  <si>
    <t>2964 - PCHIR: pracoviště COS</t>
  </si>
  <si>
    <t>2962 - PCHIR: operační sál lokální</t>
  </si>
  <si>
    <t>H02AB04 - METHYLPREDNISOLON</t>
  </si>
  <si>
    <t>M01AX17 - NIMESULID</t>
  </si>
  <si>
    <t>N02BB02 - SODNÁ SŮL METAMIZOLU</t>
  </si>
  <si>
    <t>N02BB02</t>
  </si>
  <si>
    <t>55823</t>
  </si>
  <si>
    <t>500MG TBL FLM 20</t>
  </si>
  <si>
    <t>H02AB04</t>
  </si>
  <si>
    <t>90044</t>
  </si>
  <si>
    <t>40MG/ML INJ SUS 1X1ML</t>
  </si>
  <si>
    <t>M01AX17</t>
  </si>
  <si>
    <t>12891</t>
  </si>
  <si>
    <t>100MG TBL NOB 15</t>
  </si>
  <si>
    <t>7981</t>
  </si>
  <si>
    <t>500MG/ML INJ SOL 10X2ML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</si>
  <si>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</si>
  <si>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</si>
  <si>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</si>
  <si>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</si>
  <si>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</si>
  <si>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</si>
  <si>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</si>
  <si>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</si>
  <si>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</si>
  <si>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</si>
  <si>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</si>
  <si>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</si>
  <si>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</si>
  <si>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</si>
  <si>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</si>
  <si>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Hanuliak Jan</t>
  </si>
  <si>
    <t>Klosová Hana</t>
  </si>
  <si>
    <t>Koporová Gabriela</t>
  </si>
  <si>
    <t>Lovětínská Vanesa</t>
  </si>
  <si>
    <t>Lysák Radek</t>
  </si>
  <si>
    <t>Menšík Ivo</t>
  </si>
  <si>
    <t>Podkalská Sommerová Kamila</t>
  </si>
  <si>
    <t>Stehlík Daniel</t>
  </si>
  <si>
    <t>Zálešák Bohumil</t>
  </si>
  <si>
    <t>AMOXICILIN A  INHIBITOR BETA-LAKTAMASY</t>
  </si>
  <si>
    <t>5951</t>
  </si>
  <si>
    <t>AMOKSIKLAV 1 G</t>
  </si>
  <si>
    <t>875MG/125MG TBL FLM 14</t>
  </si>
  <si>
    <t>DIOSMIN, KOMBINACE</t>
  </si>
  <si>
    <t>14075</t>
  </si>
  <si>
    <t>DETRALEX</t>
  </si>
  <si>
    <t>500MG TBL FLM 60</t>
  </si>
  <si>
    <t>HEPARIN</t>
  </si>
  <si>
    <t>11265</t>
  </si>
  <si>
    <t>1000IU/G GEL 30G</t>
  </si>
  <si>
    <t>JINÁ ANTIBIOTIKA PRO LOKÁLNÍ APLIKACI</t>
  </si>
  <si>
    <t>1066</t>
  </si>
  <si>
    <t>250IU/G+5,2MG/G UNG 10G</t>
  </si>
  <si>
    <t>JINÁ ANTIINFEKTIVA</t>
  </si>
  <si>
    <t>200863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</si>
  <si>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</si>
  <si>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</si>
  <si>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</si>
  <si>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</si>
  <si>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</si>
  <si>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</si>
  <si>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</si>
  <si>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KYSELINA ACETYLSALICYLOVÁ</t>
  </si>
  <si>
    <t>99295</t>
  </si>
  <si>
    <t>ANOPYRIN</t>
  </si>
  <si>
    <t>100MG TBL NOB 20(2X10)</t>
  </si>
  <si>
    <t>METHYLPREDNISOLON</t>
  </si>
  <si>
    <t>40536</t>
  </si>
  <si>
    <t>40MG/ML INJ SUS 1X5ML</t>
  </si>
  <si>
    <t>NADROPARIN</t>
  </si>
  <si>
    <t>32059</t>
  </si>
  <si>
    <t>FRAXIPARINE</t>
  </si>
  <si>
    <t>9500IU/ML INJ SOL ISP 10X0,4ML</t>
  </si>
  <si>
    <t>NIMESULID</t>
  </si>
  <si>
    <t>PENTOXIFYLIN</t>
  </si>
  <si>
    <t>155872</t>
  </si>
  <si>
    <t>TRENTAL 400</t>
  </si>
  <si>
    <t>400MG TBL RET 20</t>
  </si>
  <si>
    <t>SILDENAFIL</t>
  </si>
  <si>
    <t>26908</t>
  </si>
  <si>
    <t>VIAGRA</t>
  </si>
  <si>
    <t>50MG TBL FLM 4 I</t>
  </si>
  <si>
    <t>157892</t>
  </si>
  <si>
    <t>SILDENAFIL MYLAN</t>
  </si>
  <si>
    <t>50MG TBL FLM 4</t>
  </si>
  <si>
    <t>157899</t>
  </si>
  <si>
    <t>100MG TBL FLM 8</t>
  </si>
  <si>
    <t>SODNÁ SŮL METAMIZOLU</t>
  </si>
  <si>
    <t>TRAMADOL</t>
  </si>
  <si>
    <t>12686</t>
  </si>
  <si>
    <t>TRAMAL RETARD TABLETY 100 MG</t>
  </si>
  <si>
    <t>100MG TBL PRO 10</t>
  </si>
  <si>
    <t>132992</t>
  </si>
  <si>
    <t>KOLAGENASA, KOMBINACE</t>
  </si>
  <si>
    <t>4270</t>
  </si>
  <si>
    <t>UNG 1X30G</t>
  </si>
  <si>
    <t>4269</t>
  </si>
  <si>
    <t>UNG 1X10G</t>
  </si>
  <si>
    <t>JINÉ KAPILÁRY STABILIZUJÍCÍ LÁTKY</t>
  </si>
  <si>
    <t>107806</t>
  </si>
  <si>
    <t>AESCIN-TEVA</t>
  </si>
  <si>
    <t>20MG TBL ENT 30</t>
  </si>
  <si>
    <t>NATRIUM-PIKOSULFÁT, KOMBINACE</t>
  </si>
  <si>
    <t>160806</t>
  </si>
  <si>
    <t>PICOPREP</t>
  </si>
  <si>
    <t>10MG/3,5G/12G POR PLV SOL 2</t>
  </si>
  <si>
    <t>STŘÍBRNÁ SŮL SULFADIAZINU, KOMBINACE</t>
  </si>
  <si>
    <t>14877</t>
  </si>
  <si>
    <t>2MG/G+10MG/G CRM 60G</t>
  </si>
  <si>
    <t>Jiná</t>
  </si>
  <si>
    <t>*2024</t>
  </si>
  <si>
    <t>Jiný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</si>
  <si>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</si>
  <si>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</si>
  <si>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</si>
  <si>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</si>
  <si>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</si>
  <si>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</si>
  <si>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80987</t>
  </si>
  <si>
    <t>OBINADLO ELASTICKÉ FIXA CREP</t>
  </si>
  <si>
    <t>10CMX4M,TAŽNOST 160%,20KS</t>
  </si>
  <si>
    <t>81247</t>
  </si>
  <si>
    <t>KRYTÍ ABSORPČNÍ TENKÉ MEPILEX LITE</t>
  </si>
  <si>
    <t>10X10CM,SE SILIKONOVOU VRSTVOU SAFETAC,5KS</t>
  </si>
  <si>
    <t>81960</t>
  </si>
  <si>
    <t>KRYTÍ ALGINÁTOVÉ MELGISORB AG</t>
  </si>
  <si>
    <t>10X10CM,10KS</t>
  </si>
  <si>
    <t>170301</t>
  </si>
  <si>
    <t>KRYTÍ HYDROCLEAN ADVANCE</t>
  </si>
  <si>
    <t>4CM PRŮMĚR,10KS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</si>
  <si>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</si>
  <si>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</si>
  <si>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</si>
  <si>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</si>
  <si>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</si>
  <si>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</si>
  <si>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</si>
  <si>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</si>
  <si>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</si>
  <si>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</si>
  <si>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</si>
  <si>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</si>
  <si>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</si>
  <si>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</si>
  <si>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93904</t>
  </si>
  <si>
    <t>BANDÁŽ HLEZENNÍHO KLOUBU ÚPLETOVÁ</t>
  </si>
  <si>
    <t>SE SILIKONOVOU VÝZTUHOU ORTEX 06E</t>
  </si>
  <si>
    <t>78097</t>
  </si>
  <si>
    <t>ORTÉZA PRO FIXACI RAMENNÍHO KLOUBU ORTEX 013</t>
  </si>
  <si>
    <t>A PRO PROXIMÁLNÍ KONEC KOSTI PAŽNÍ</t>
  </si>
  <si>
    <t>3953</t>
  </si>
  <si>
    <t>DLAHA FIXAČNÍ KOLENNÍHO KLOUBU</t>
  </si>
  <si>
    <t>PEVNÁ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</si>
  <si>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</si>
  <si>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</si>
  <si>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</si>
  <si>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</si>
  <si>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328</t>
  </si>
  <si>
    <t>EPITÉZA INDIVIDUÁLNĚ ZHOTOVENÁ</t>
  </si>
  <si>
    <t>CEFUROXIM</t>
  </si>
  <si>
    <t>18547</t>
  </si>
  <si>
    <t>XORIMAX</t>
  </si>
  <si>
    <t>500MG TBL FLM 10</t>
  </si>
  <si>
    <t>81790</t>
  </si>
  <si>
    <t>KRYTÍ ANTIMIKROBIÁLNÍ MEPILEX AG</t>
  </si>
  <si>
    <t>10X10CM SE SILIKONOVOU VRSTVOU SAFETAC,5KS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</si>
  <si>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</si>
  <si>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</si>
  <si>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</si>
  <si>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</si>
  <si>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</si>
  <si>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</si>
  <si>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</si>
  <si>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ENOXAPARIN</t>
  </si>
  <si>
    <t>115400</t>
  </si>
  <si>
    <t>CLEXANE</t>
  </si>
  <si>
    <t>2000IU(20MG)/0,2ML INJ SOL ISP 10X0,2ML I</t>
  </si>
  <si>
    <t>HYDROKORTISON A ANTIBIOTIKA</t>
  </si>
  <si>
    <t>41515</t>
  </si>
  <si>
    <t>PIMAFUCORT</t>
  </si>
  <si>
    <t>10MG/G+10MG/G+3,5MG/G CRM 15G</t>
  </si>
  <si>
    <t>173196</t>
  </si>
  <si>
    <t>INDOMETACIN</t>
  </si>
  <si>
    <t>93724</t>
  </si>
  <si>
    <t>INDOMETACIN BERLIN-CHEMIE</t>
  </si>
  <si>
    <t>100MG SUP 10</t>
  </si>
  <si>
    <t>KLARITHROMYCIN</t>
  </si>
  <si>
    <t>53853</t>
  </si>
  <si>
    <t>KLACID 500</t>
  </si>
  <si>
    <t>500MG TBL FLM 14</t>
  </si>
  <si>
    <t>MEFENOXALON</t>
  </si>
  <si>
    <t>85656</t>
  </si>
  <si>
    <t>DORSIFLEX</t>
  </si>
  <si>
    <t>200MG TBL NOB 30</t>
  </si>
  <si>
    <t>32061</t>
  </si>
  <si>
    <t>9500IU/ML INJ SOL ISP 10X0,6ML</t>
  </si>
  <si>
    <t>12892</t>
  </si>
  <si>
    <t>100MG TBL NOB 30</t>
  </si>
  <si>
    <t>SALBUTAMOL</t>
  </si>
  <si>
    <t>31934</t>
  </si>
  <si>
    <t>VENTOLIN INHALER N</t>
  </si>
  <si>
    <t>100MCG/DÁV INH SUS PSS 200DÁV</t>
  </si>
  <si>
    <t>SÍRAN ŽELEZNATÝ A KYSELINA LISTOVÁ</t>
  </si>
  <si>
    <t>92160</t>
  </si>
  <si>
    <t>TARDYFERON-FOL</t>
  </si>
  <si>
    <t>247,25MG/0,35MG TBL RET 30</t>
  </si>
  <si>
    <t>132654</t>
  </si>
  <si>
    <t>39710</t>
  </si>
  <si>
    <t>VELIKOST A3</t>
  </si>
  <si>
    <t>78807</t>
  </si>
  <si>
    <t>ORTÉZA PALCE ORTEX 020</t>
  </si>
  <si>
    <t>FIXACE KLOUBU PALCE</t>
  </si>
  <si>
    <t>6582</t>
  </si>
  <si>
    <t>ORTÉZA FIXAČNÍ ZÁPĚSTÍ ORTEX 07B</t>
  </si>
  <si>
    <t>MALÁ,PRAVÁ</t>
  </si>
  <si>
    <t>63770</t>
  </si>
  <si>
    <t>BANDÁŽ KOLENNÍ ORTEX 04D</t>
  </si>
  <si>
    <t>S PRUŽINOVOU VÝZTUHOU</t>
  </si>
  <si>
    <t>6583</t>
  </si>
  <si>
    <t>ORTÉZA FIXAČNÍ ZÁPĚSTÍ ORTEX 07C</t>
  </si>
  <si>
    <t>STŘEDNÍ,LEVÁ,DL.25CM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</si>
  <si>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</si>
  <si>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</si>
  <si>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</si>
  <si>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</si>
  <si>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BETAMETHASON</t>
  </si>
  <si>
    <t>192143</t>
  </si>
  <si>
    <t>DIPROPHOS</t>
  </si>
  <si>
    <t>7MG/ML INJ SUS 5X1ML</t>
  </si>
  <si>
    <t>HOŘČÍK (RŮZNÉ SOLE V KOMBINACI)</t>
  </si>
  <si>
    <t>66555</t>
  </si>
  <si>
    <t>MAGNOSOLV</t>
  </si>
  <si>
    <t>365MG POR GRA SOL SCC 30</t>
  </si>
  <si>
    <t>JODOVANÝ POVIDON</t>
  </si>
  <si>
    <t>16321</t>
  </si>
  <si>
    <t>BRAUNOVIDON</t>
  </si>
  <si>
    <t>100MG/G UNG 250G</t>
  </si>
  <si>
    <t>MEBENDAZOL</t>
  </si>
  <si>
    <t>122198</t>
  </si>
  <si>
    <t>VERMOX</t>
  </si>
  <si>
    <t>100MG TBL NOB 6</t>
  </si>
  <si>
    <t>MOXIFLOXACIN</t>
  </si>
  <si>
    <t>154165</t>
  </si>
  <si>
    <t>400MG TBL FLM 5</t>
  </si>
  <si>
    <t>213480</t>
  </si>
  <si>
    <t>FRAXIPARINE FORTE</t>
  </si>
  <si>
    <t>19000IU/ML INJ SOL ISP 10X0,6ML</t>
  </si>
  <si>
    <t>213485</t>
  </si>
  <si>
    <t>9500IU/ML INJ SOL ISP 10X0,8ML</t>
  </si>
  <si>
    <t>PERINDOPRIL A DIURETIKA</t>
  </si>
  <si>
    <t>122690</t>
  </si>
  <si>
    <t>PRESTARIUM NEO COMBI</t>
  </si>
  <si>
    <t>5MG/1,25MG TBL FLM 90(3X30)</t>
  </si>
  <si>
    <t>TRAMADOL A PARACETAMOL</t>
  </si>
  <si>
    <t>179327</t>
  </si>
  <si>
    <t>DORETA</t>
  </si>
  <si>
    <t>75MG/650MG TBL FLM 30 I</t>
  </si>
  <si>
    <t>132872</t>
  </si>
  <si>
    <t>ZALDIAR</t>
  </si>
  <si>
    <t>37,5MG/325MG TBL FLM 30</t>
  </si>
  <si>
    <t>132871</t>
  </si>
  <si>
    <t>37,5MG/325MG TBL FLM 10</t>
  </si>
  <si>
    <t>203097</t>
  </si>
  <si>
    <t>875MG/125MG TBL FLM 21</t>
  </si>
  <si>
    <t>225850</t>
  </si>
  <si>
    <t>*2008</t>
  </si>
  <si>
    <t>Obuv ortopedická</t>
  </si>
  <si>
    <t>140199</t>
  </si>
  <si>
    <t>BOTA TERAPEUTICKÁ BORDEAUX</t>
  </si>
  <si>
    <t>VELIKOSTI 35-46, UNIVERZÁLNÍ OBOUSTRANNÉ PROVEDENÍ</t>
  </si>
  <si>
    <t>81816</t>
  </si>
  <si>
    <t>KRYTÍ PĚNOVÉ POLYMEM SHAPES OVAL SILVER 1823</t>
  </si>
  <si>
    <t>5X7,6,OVÁLNÉ,AKTIVNÍ ČÁST 2,5X5CM,ANTIMIKROBIÁLNÍ,20KS</t>
  </si>
  <si>
    <t>82843</t>
  </si>
  <si>
    <t>KOMPRESY GÁZOVÉ STERILNÍ MUKOPRE S</t>
  </si>
  <si>
    <t>10X10CM, 8 VRSTEV, 25X2KS</t>
  </si>
  <si>
    <t>140259</t>
  </si>
  <si>
    <t>DLAHA PRO KONZERVATIVNÍ LÉČBU RUPTURY DORZÁLNÍ APO</t>
  </si>
  <si>
    <t>TŘÍČLÁNKOVÝCH PRSTŮ RUKY</t>
  </si>
  <si>
    <t>93255</t>
  </si>
  <si>
    <t>DLAHA PRO FIXACI PALCE A PRSTŮ RUKY TYP J</t>
  </si>
  <si>
    <t>UNIVERZÁLNÍ VEL. (1 KS)</t>
  </si>
  <si>
    <t>140561</t>
  </si>
  <si>
    <t>ORTÉZA ZÁPĚSTÍ FIXAČNÍ UNIVERZÁLNÍ</t>
  </si>
  <si>
    <t>ORTEX 07H, S PEVNÝMI DLAHAMI, STRANOVĚ UNIVERZÁLNÍ</t>
  </si>
  <si>
    <t>47727</t>
  </si>
  <si>
    <t>ZINNAT</t>
  </si>
  <si>
    <t>96039</t>
  </si>
  <si>
    <t>CIPRINOL 500</t>
  </si>
  <si>
    <t>87104</t>
  </si>
  <si>
    <t>CIFLOXINAL</t>
  </si>
  <si>
    <t>250MG TBL FLM 10</t>
  </si>
  <si>
    <t>DIKLOFENAK</t>
  </si>
  <si>
    <t>58425</t>
  </si>
  <si>
    <t>DOLMINA 50</t>
  </si>
  <si>
    <t>50MG TBL FLM 30</t>
  </si>
  <si>
    <t>89024</t>
  </si>
  <si>
    <t>DICLOFENAC AL 50</t>
  </si>
  <si>
    <t>50MG TBL ENT 20</t>
  </si>
  <si>
    <t>DOXYCYKLIN</t>
  </si>
  <si>
    <t>4013</t>
  </si>
  <si>
    <t>DOXYBENE</t>
  </si>
  <si>
    <t>200MG TBL NOB 10</t>
  </si>
  <si>
    <t>HYDROGENOVANÉ NÁMELOVÉ ALKALOIDY</t>
  </si>
  <si>
    <t>91032</t>
  </si>
  <si>
    <t>SECATOXIN FORTE</t>
  </si>
  <si>
    <t>2,5MG/ML POR GTT SOL 25ML</t>
  </si>
  <si>
    <t>KETOPROFEN</t>
  </si>
  <si>
    <t>16287</t>
  </si>
  <si>
    <t>FASTUM</t>
  </si>
  <si>
    <t>25MG/G GEL 100G</t>
  </si>
  <si>
    <t>155780</t>
  </si>
  <si>
    <t>GODASAL 100</t>
  </si>
  <si>
    <t>100MG/50MG TBL NOB 20</t>
  </si>
  <si>
    <t>32058</t>
  </si>
  <si>
    <t>9500IU/ML INJ SOL ISP 10X0,3ML</t>
  </si>
  <si>
    <t>155873</t>
  </si>
  <si>
    <t>400MG TBL RET 100</t>
  </si>
  <si>
    <t>SULTAMICILIN</t>
  </si>
  <si>
    <t>17149</t>
  </si>
  <si>
    <t>UNASYN</t>
  </si>
  <si>
    <t>375MG TBL FLM 12</t>
  </si>
  <si>
    <t>32086</t>
  </si>
  <si>
    <t>TRALGIT</t>
  </si>
  <si>
    <t>50MG CPS DUR 20(2X10)</t>
  </si>
  <si>
    <t>UHLIČITAN VÁPENATÝ</t>
  </si>
  <si>
    <t>137119</t>
  </si>
  <si>
    <t>CALCIUM 500 MG PHARMAVIT</t>
  </si>
  <si>
    <t>500MG TBL EFF 20</t>
  </si>
  <si>
    <t>ZOLPIDEM</t>
  </si>
  <si>
    <t>146899</t>
  </si>
  <si>
    <t>ZOLPIDEM MYLAN</t>
  </si>
  <si>
    <t>10MG TBL FLM 50</t>
  </si>
  <si>
    <t>14875</t>
  </si>
  <si>
    <t>2MG/G+10MG/G CRM 20G</t>
  </si>
  <si>
    <t>*2033</t>
  </si>
  <si>
    <t>80239</t>
  </si>
  <si>
    <t>OBINADLO ELASTICKÉ FIXAČNÍ PEHA CREPP</t>
  </si>
  <si>
    <t>6CMX4M,V NAPN.STAVU,20KS</t>
  </si>
  <si>
    <t>82162</t>
  </si>
  <si>
    <t>OBINADLO ELASTICKÉ FIXAČNÍ - MOLLELAST</t>
  </si>
  <si>
    <t>10CMX4M,VOLNĚ BALENO,20KS</t>
  </si>
  <si>
    <t>80988</t>
  </si>
  <si>
    <t>12CMX4M,TAŽNOST 160%,20KS</t>
  </si>
  <si>
    <t>81962</t>
  </si>
  <si>
    <t>3X44CM,PRO HLUBOKÉ RÁNY,10KS</t>
  </si>
  <si>
    <t>80990</t>
  </si>
  <si>
    <t>6CMX4M,TAŽNOST 160%,1KS</t>
  </si>
  <si>
    <t>80975</t>
  </si>
  <si>
    <t>GÁZA HYDROFILNÍ SKLÁDANÁ KOMPRESY STERILNÍ</t>
  </si>
  <si>
    <t>7,5X7,5CM,8 VRSTEV,100KS</t>
  </si>
  <si>
    <t>5114</t>
  </si>
  <si>
    <t>PÁS BŘIŠNÍ VERBA 932 519 8</t>
  </si>
  <si>
    <t>OBDVOD TRUPU 85-95CM,VEL.3</t>
  </si>
  <si>
    <t>11462</t>
  </si>
  <si>
    <t>ORTÉZA PRSTŮ RUKY ORTEX 022</t>
  </si>
  <si>
    <t>RIGIDNÍ, 2-4 PRST</t>
  </si>
  <si>
    <t>ANTIBIOTIKA V KOMBINACI S OSTATNÍMI LÉČIVY</t>
  </si>
  <si>
    <t>1077</t>
  </si>
  <si>
    <t>OPHTHALMO-FRAMYKOIN COMP.</t>
  </si>
  <si>
    <t>AVOKÁDOVÝ A SÓJOVÝ OLEJ, NEZMÝDELNITELNÉ</t>
  </si>
  <si>
    <t>216478</t>
  </si>
  <si>
    <t>PIASCLEDINE 300</t>
  </si>
  <si>
    <t>CPS DUR 30</t>
  </si>
  <si>
    <t>132908</t>
  </si>
  <si>
    <t>500MG TBL FLM 120</t>
  </si>
  <si>
    <t>115401</t>
  </si>
  <si>
    <t>4000IU(40MG)/0,4ML INJ SOL ISP 10X0,4ML I</t>
  </si>
  <si>
    <t>ESCITALOPRAM</t>
  </si>
  <si>
    <t>134502</t>
  </si>
  <si>
    <t>ELICEA</t>
  </si>
  <si>
    <t>10MG TBL FLM 28</t>
  </si>
  <si>
    <t>ETAMSYLÁT</t>
  </si>
  <si>
    <t>40538</t>
  </si>
  <si>
    <t>DICYNONE 500</t>
  </si>
  <si>
    <t>500MG CPS DUR 30</t>
  </si>
  <si>
    <t>JINÁ ANTIHISTAMINIKA PRO SYSTÉMOVOU APLIKACI</t>
  </si>
  <si>
    <t>2479</t>
  </si>
  <si>
    <t>DITHIADEN</t>
  </si>
  <si>
    <t>2MG TBL NOB 20</t>
  </si>
  <si>
    <t>216197</t>
  </si>
  <si>
    <t>KLACID</t>
  </si>
  <si>
    <t>107135</t>
  </si>
  <si>
    <t>150MG CPS DUR 16</t>
  </si>
  <si>
    <t>4234</t>
  </si>
  <si>
    <t>150MG/ML INJ SOL 1X2ML</t>
  </si>
  <si>
    <t>125114</t>
  </si>
  <si>
    <t>100MG TBL NOB 60(3X20)</t>
  </si>
  <si>
    <t>203564</t>
  </si>
  <si>
    <t>100MG TBL NOB 100</t>
  </si>
  <si>
    <t>32063</t>
  </si>
  <si>
    <t>213487</t>
  </si>
  <si>
    <t>NORELGESTROMIN A ETHINYLESTRADIOL</t>
  </si>
  <si>
    <t>185392</t>
  </si>
  <si>
    <t>EVRA</t>
  </si>
  <si>
    <t>203MCG/24H+33,9MCG/24H TDR EMP 9</t>
  </si>
  <si>
    <t>PERINDOPRIL A AMLODIPIN</t>
  </si>
  <si>
    <t>124087</t>
  </si>
  <si>
    <t>PRESTANCE</t>
  </si>
  <si>
    <t>5MG/5MG TBL NOB 30</t>
  </si>
  <si>
    <t>PREGABALIN</t>
  </si>
  <si>
    <t>210544</t>
  </si>
  <si>
    <t>PREGABALIN SANDOZ</t>
  </si>
  <si>
    <t>75MG CPS DUR 56</t>
  </si>
  <si>
    <t>PSEUDOEFEDRIN, KOMBINACE</t>
  </si>
  <si>
    <t>216104</t>
  </si>
  <si>
    <t>CLARINASE REPETABS</t>
  </si>
  <si>
    <t>5MG/120MG TBL PRO 14 II</t>
  </si>
  <si>
    <t>SULFAMETHOXAZOL A TRIMETHOPRIM</t>
  </si>
  <si>
    <t>75022</t>
  </si>
  <si>
    <t>COTRIMOXAZOL AL FORTE</t>
  </si>
  <si>
    <t>800MG/160MG TBL NOB 10</t>
  </si>
  <si>
    <t>VORIKONAZOL</t>
  </si>
  <si>
    <t>189220</t>
  </si>
  <si>
    <t>VORIKONAZOL SANDOZ</t>
  </si>
  <si>
    <t>200MG TBL FLM 14</t>
  </si>
  <si>
    <t>146894</t>
  </si>
  <si>
    <t>10MG TBL FLM 20</t>
  </si>
  <si>
    <t>APIXABAN</t>
  </si>
  <si>
    <t>193745</t>
  </si>
  <si>
    <t>ELIQUIS</t>
  </si>
  <si>
    <t>5MG TBL FLM 60</t>
  </si>
  <si>
    <t>201609</t>
  </si>
  <si>
    <t>37,5MG/325MG TBL FLM 30X1</t>
  </si>
  <si>
    <t>85525</t>
  </si>
  <si>
    <t>AMOKSIKLAV 625 MG</t>
  </si>
  <si>
    <t>500MG/125MG TBL FLM 21</t>
  </si>
  <si>
    <t>86148</t>
  </si>
  <si>
    <t>AUGMENTIN 625 MG</t>
  </si>
  <si>
    <t>500MG/125MG TBL FLM 21 II</t>
  </si>
  <si>
    <t>19523</t>
  </si>
  <si>
    <t>GÁZA HYDROFILNÍ SKLÁDANÁ KOMPRESY NESTERILNÍ</t>
  </si>
  <si>
    <t>10X10CM,8 VRSTEV,100KS</t>
  </si>
  <si>
    <t>19681</t>
  </si>
  <si>
    <t>GÁZA SKLÁDANÁ KOMPRESY NESTERILNÍ STERILUX ES</t>
  </si>
  <si>
    <t>885</t>
  </si>
  <si>
    <t>OBINADLO ELASTICKÉ IDEALTEX</t>
  </si>
  <si>
    <t>10CMX5M,V NAPNUTÉM STAVU,DLOUHÝ TAH,1KS</t>
  </si>
  <si>
    <t>169242</t>
  </si>
  <si>
    <t>KRYTÍ HYDROGEL PRONTOSAN WOUND GEL X</t>
  </si>
  <si>
    <t>400508,250G</t>
  </si>
  <si>
    <t>81408</t>
  </si>
  <si>
    <t>KOMPRESY STERILNÍ</t>
  </si>
  <si>
    <t>10X10CM,4 VRSTVY,NETKANÝ TEXTIL,2KS</t>
  </si>
  <si>
    <t>80717</t>
  </si>
  <si>
    <t>KRYTÍ SAMOLEPÍCÍ MEPILEX BORDER</t>
  </si>
  <si>
    <t>7,5X7,5CM SE SILIKONOVOU VRSTVOU SAFETAC,5KS</t>
  </si>
  <si>
    <t>11649</t>
  </si>
  <si>
    <t>ORTÉZA RAMENNÍHO KLOUBU UNIFIX PAN 2.02</t>
  </si>
  <si>
    <t>UNIVERZÁLNÍ PRO PRAVÉ A LEVÉ RAMENO,VELIKOSTI S,M,L</t>
  </si>
  <si>
    <t>39709</t>
  </si>
  <si>
    <t>VELIKOST A2</t>
  </si>
  <si>
    <t>5116</t>
  </si>
  <si>
    <t>PÁS BŘIŠNÍ VERBA 932 517 0</t>
  </si>
  <si>
    <t>OBDVOD TRUPU 65-75CM,VEL.1</t>
  </si>
  <si>
    <t>11697</t>
  </si>
  <si>
    <t>NÁVLEK PAHÝLOVÝ OTTO BOCK KOMPRESIVNÍ</t>
  </si>
  <si>
    <t>BÉRCOVÝ, I. K.T.</t>
  </si>
  <si>
    <t>ACEKLOFENAK</t>
  </si>
  <si>
    <t>191730</t>
  </si>
  <si>
    <t>BIOFENAC</t>
  </si>
  <si>
    <t>100MG TBL FLM 60</t>
  </si>
  <si>
    <t>ACIKLOVIR</t>
  </si>
  <si>
    <t>13703</t>
  </si>
  <si>
    <t>ZOVIRAX</t>
  </si>
  <si>
    <t>200MG TBL NOB 25</t>
  </si>
  <si>
    <t>BETAMETHASON A ANTIBIOTIKA</t>
  </si>
  <si>
    <t>17171</t>
  </si>
  <si>
    <t>BELOGENT</t>
  </si>
  <si>
    <t>0,5MG/G+1MG/G UNG 30G</t>
  </si>
  <si>
    <t>BIMATOPROST</t>
  </si>
  <si>
    <t>27542</t>
  </si>
  <si>
    <t>LUMIGAN</t>
  </si>
  <si>
    <t>0,3MG/ML OPH GTT SOL 1X3ML</t>
  </si>
  <si>
    <t>168838</t>
  </si>
  <si>
    <t>DASSELTA</t>
  </si>
  <si>
    <t>5MG TBL FLM 90</t>
  </si>
  <si>
    <t>DEXAMETHASON A ANTIINFEKTIVA</t>
  </si>
  <si>
    <t>2546</t>
  </si>
  <si>
    <t>MAXITROL</t>
  </si>
  <si>
    <t>OPH GTT SUS 1X5ML</t>
  </si>
  <si>
    <t>57866</t>
  </si>
  <si>
    <t>TOBRADEX</t>
  </si>
  <si>
    <t>3MG/ML+1MG/ML OPH GTT SUS 1X5ML</t>
  </si>
  <si>
    <t>ERDOSTEIN</t>
  </si>
  <si>
    <t>87076</t>
  </si>
  <si>
    <t>ERDOMED</t>
  </si>
  <si>
    <t>300MG CPS DUR 20</t>
  </si>
  <si>
    <t>199680</t>
  </si>
  <si>
    <t>300MG CPS DUR 60</t>
  </si>
  <si>
    <t>FLUTRIMAZOL</t>
  </si>
  <si>
    <t>53905</t>
  </si>
  <si>
    <t>MICETAL</t>
  </si>
  <si>
    <t>10MG/ML DRM SPR SOL 1X30ML</t>
  </si>
  <si>
    <t>FYTOFARMAKA A ŽIVOČIŠNÉ PRODUKTY (ČESKÁ ATC SKUPINA)</t>
  </si>
  <si>
    <t>43980</t>
  </si>
  <si>
    <t>TRAUMAPLANT</t>
  </si>
  <si>
    <t>UNG 100G</t>
  </si>
  <si>
    <t>GABAPENTIN</t>
  </si>
  <si>
    <t>84399</t>
  </si>
  <si>
    <t>NEURONTIN</t>
  </si>
  <si>
    <t>300MG CPS DUR 50</t>
  </si>
  <si>
    <t>GENTAMICIN</t>
  </si>
  <si>
    <t>51664</t>
  </si>
  <si>
    <t>GENTAMICIN WZF POLFA</t>
  </si>
  <si>
    <t>3MG/ML OPH GTT SOL 1X5ML</t>
  </si>
  <si>
    <t>JINÉ TERAPEUTICKÉ PŘÍPRAVKY</t>
  </si>
  <si>
    <t>185891</t>
  </si>
  <si>
    <t>STAFAL</t>
  </si>
  <si>
    <t>SOL 1X10ML</t>
  </si>
  <si>
    <t>15878</t>
  </si>
  <si>
    <t>BRAUNOL</t>
  </si>
  <si>
    <t>75MG/G DRM SOL 1X100ML</t>
  </si>
  <si>
    <t>84114</t>
  </si>
  <si>
    <t>25MG/G GEL 50G</t>
  </si>
  <si>
    <t>18966</t>
  </si>
  <si>
    <t>KEPLAT</t>
  </si>
  <si>
    <t>20MG EMP MED 7</t>
  </si>
  <si>
    <t>KODEIN</t>
  </si>
  <si>
    <t>56993</t>
  </si>
  <si>
    <t>CODEIN SLOVAKOFARMA</t>
  </si>
  <si>
    <t>30MG TBL NOB 10</t>
  </si>
  <si>
    <t>LEVOCETIRIZIN</t>
  </si>
  <si>
    <t>124346</t>
  </si>
  <si>
    <t>CEZERA</t>
  </si>
  <si>
    <t>5MG TBL FLM 90 I</t>
  </si>
  <si>
    <t>32064</t>
  </si>
  <si>
    <t>9500IU/ML INJ SOL ISP 10X1ML</t>
  </si>
  <si>
    <t>NAFTIFIN</t>
  </si>
  <si>
    <t>49505</t>
  </si>
  <si>
    <t>EXODERIL</t>
  </si>
  <si>
    <t>10MG/G CRM 30G</t>
  </si>
  <si>
    <t>66046</t>
  </si>
  <si>
    <t>30MG/G GEL 100</t>
  </si>
  <si>
    <t>12894</t>
  </si>
  <si>
    <t>100MG POR GRA SUS 15 I</t>
  </si>
  <si>
    <t>26527</t>
  </si>
  <si>
    <t>OLOPATADIN</t>
  </si>
  <si>
    <t>27557</t>
  </si>
  <si>
    <t>OPATANOL</t>
  </si>
  <si>
    <t>1MG/ML OPH GTT SOL 1X5ML</t>
  </si>
  <si>
    <t>214618</t>
  </si>
  <si>
    <t>400MG TBL PRO 20</t>
  </si>
  <si>
    <t>ROZPOUŠTĚDLA A ŘEDIDLA, VČETNĚ IRIGAČNÍCH ROZTOKŮ</t>
  </si>
  <si>
    <t>10560</t>
  </si>
  <si>
    <t>AQUA PRO INJECTIONE BRAUN</t>
  </si>
  <si>
    <t>100% PAR LQF 10X500ML PE</t>
  </si>
  <si>
    <t>48429</t>
  </si>
  <si>
    <t>MABRON RETARD</t>
  </si>
  <si>
    <t>100MG TBL PRO 30 I</t>
  </si>
  <si>
    <t>TRIAMCINOLON A ANTISEPTIKA</t>
  </si>
  <si>
    <t>4178</t>
  </si>
  <si>
    <t>TRIAMCINOLON E LÉČIVA</t>
  </si>
  <si>
    <t>1MG/G+10MG/G UNG 1X20G</t>
  </si>
  <si>
    <t>FLUTIKASON, KOMBINACE</t>
  </si>
  <si>
    <t>183553</t>
  </si>
  <si>
    <t>DYMISTIN</t>
  </si>
  <si>
    <t>137MCG/50MCG NAS SPR SUS 1X23G</t>
  </si>
  <si>
    <t>179333</t>
  </si>
  <si>
    <t>75MG/650MG TBL FLM 90 I</t>
  </si>
  <si>
    <t>179326</t>
  </si>
  <si>
    <t>75MG/650MG TBL FLM 20 I</t>
  </si>
  <si>
    <t>KODEIN A PARACETAMOL</t>
  </si>
  <si>
    <t>86016</t>
  </si>
  <si>
    <t>TALVOSILEN</t>
  </si>
  <si>
    <t>500MG/20MG TBL NOB 20</t>
  </si>
  <si>
    <t>109797</t>
  </si>
  <si>
    <t>ULTRACOD</t>
  </si>
  <si>
    <t>500MG/30MG TBL NOB 10</t>
  </si>
  <si>
    <t>12494</t>
  </si>
  <si>
    <t>AUGMENTIN 1 G</t>
  </si>
  <si>
    <t>875MG/125MG TBL FLM 14 I</t>
  </si>
  <si>
    <t>MULTIENZYMOVÉ PŘÍPRAVKY (LIPASA, PROTEASA APOD.)</t>
  </si>
  <si>
    <t>187406</t>
  </si>
  <si>
    <t>PANGROL</t>
  </si>
  <si>
    <t>20000IU TBL ENT 50 II</t>
  </si>
  <si>
    <t>202701</t>
  </si>
  <si>
    <t>20MG TBL ENT 90</t>
  </si>
  <si>
    <t>14873</t>
  </si>
  <si>
    <t>0,5MG/G+10MG/G LIG IPR 10</t>
  </si>
  <si>
    <t>*2088</t>
  </si>
  <si>
    <t>22441</t>
  </si>
  <si>
    <t>12CMX5M,1KS</t>
  </si>
  <si>
    <t>80172</t>
  </si>
  <si>
    <t>7,5X7,5CM,8 VRSTEV,25X2KS</t>
  </si>
  <si>
    <t>81419</t>
  </si>
  <si>
    <t>KOMPRESY NESTERILNÍ</t>
  </si>
  <si>
    <t>10X10CM,4 VRSTVY,NETKANÝ TEXTIL,100KS</t>
  </si>
  <si>
    <t>21073</t>
  </si>
  <si>
    <t>GÁZA SKLÁDANÁ KOMPRESY STERILNÍ STERILUX ES</t>
  </si>
  <si>
    <t>10X10CM,8 VRSTEV,2KS</t>
  </si>
  <si>
    <t>169243</t>
  </si>
  <si>
    <t>ROZTOK NA OPLACH RAN PRONTOSAN WOUND IRRIGATION SO</t>
  </si>
  <si>
    <t>S OBSAHEM BETAINU A POLYHEXANIDU,1000ML</t>
  </si>
  <si>
    <t>170128</t>
  </si>
  <si>
    <t>GEL ANTISEPTICKÝ MICRODACYN HYDROGEL</t>
  </si>
  <si>
    <t>GEL S APLIKÁTOREM,250G</t>
  </si>
  <si>
    <t>21072</t>
  </si>
  <si>
    <t>7,5X7,5CM,8 VRSTEV,2KS</t>
  </si>
  <si>
    <t>45389</t>
  </si>
  <si>
    <t>PUNČOCHY KOMPRESNÍ STEHENNÍ II.K.T.</t>
  </si>
  <si>
    <t>MAXIS COMFORT A-G</t>
  </si>
  <si>
    <t>45765</t>
  </si>
  <si>
    <t>MAXIS B /BRILANT/ A-G SAMODRŽÍCÍ S KRAJKOU</t>
  </si>
  <si>
    <t>5112</t>
  </si>
  <si>
    <t>PÁS BŘIŠNÍ VERBA 932 521 4</t>
  </si>
  <si>
    <t>OBDVOD TRUPU 105-115CM,VEL.5</t>
  </si>
  <si>
    <t>93136</t>
  </si>
  <si>
    <t>BANDÁŽ KOLENNÍ JEDNODUCHÁ ORTEX 04J</t>
  </si>
  <si>
    <t>78808</t>
  </si>
  <si>
    <t>ORTÉZA ZÁPĚSTÍ A RUKY ORTEX 021</t>
  </si>
  <si>
    <t>PODPŮRNÁ</t>
  </si>
  <si>
    <t>191729</t>
  </si>
  <si>
    <t>100MG TBL FLM 20</t>
  </si>
  <si>
    <t>155936</t>
  </si>
  <si>
    <t>HERPESIN 400</t>
  </si>
  <si>
    <t>400MG TBL NOB 25</t>
  </si>
  <si>
    <t>CETIRIZIN</t>
  </si>
  <si>
    <t>155686</t>
  </si>
  <si>
    <t>ZYRTEC</t>
  </si>
  <si>
    <t>10MG TBL FLM 90</t>
  </si>
  <si>
    <t>66030</t>
  </si>
  <si>
    <t>ZODAC</t>
  </si>
  <si>
    <t>10MG TBL FLM 30</t>
  </si>
  <si>
    <t>26329</t>
  </si>
  <si>
    <t>5MG TBL FLM 30</t>
  </si>
  <si>
    <t>DESOGESTREL A ETHINYLESTRADIOL</t>
  </si>
  <si>
    <t>132833</t>
  </si>
  <si>
    <t>REGULON</t>
  </si>
  <si>
    <t>150MCG/30MCG TBL FLM 3X21</t>
  </si>
  <si>
    <t>58880</t>
  </si>
  <si>
    <t>DOLMINA 100 SR</t>
  </si>
  <si>
    <t>100MG TBL PRO 20</t>
  </si>
  <si>
    <t>215978</t>
  </si>
  <si>
    <t>KLINDAMYCIN, KOMBINACE</t>
  </si>
  <si>
    <t>169740</t>
  </si>
  <si>
    <t>DUAC</t>
  </si>
  <si>
    <t>10MG/G+50MG/G GEL 15G</t>
  </si>
  <si>
    <t>MAKROGOL</t>
  </si>
  <si>
    <t>58827</t>
  </si>
  <si>
    <t>FORTRANS</t>
  </si>
  <si>
    <t>POR PLV SOL 4</t>
  </si>
  <si>
    <t>METOPROLOL</t>
  </si>
  <si>
    <t>46981</t>
  </si>
  <si>
    <t>BETALOC SR</t>
  </si>
  <si>
    <t>200MG TBL PRO 30</t>
  </si>
  <si>
    <t>NITROFURANTOIN</t>
  </si>
  <si>
    <t>207280</t>
  </si>
  <si>
    <t>FUROLIN</t>
  </si>
  <si>
    <t>NORETHISTERON</t>
  </si>
  <si>
    <t>216963</t>
  </si>
  <si>
    <t>NORETHISTERON ZENTIVA</t>
  </si>
  <si>
    <t>5MG TBL NOB 45</t>
  </si>
  <si>
    <t>NYSTATIN, KOMBINACE</t>
  </si>
  <si>
    <t>41146</t>
  </si>
  <si>
    <t>MACMIROR COMPLEX 500</t>
  </si>
  <si>
    <t>500MG/200000IU VAG CPS MOL 12</t>
  </si>
  <si>
    <t>124101</t>
  </si>
  <si>
    <t>5MG/10MG TBL NOB 30</t>
  </si>
  <si>
    <t>124115</t>
  </si>
  <si>
    <t>10MG/5MG TBL NOB 30</t>
  </si>
  <si>
    <t>PITOFENON A ANALGETIKA</t>
  </si>
  <si>
    <t>176954</t>
  </si>
  <si>
    <t>500MG/ML+5MG/ML POR GTT SOL 1X50ML</t>
  </si>
  <si>
    <t>RAMIPRIL</t>
  </si>
  <si>
    <t>56983</t>
  </si>
  <si>
    <t>TRITACE</t>
  </si>
  <si>
    <t>5MG TBL NOB 100</t>
  </si>
  <si>
    <t>SÍRAN ŽELEZNATÝ</t>
  </si>
  <si>
    <t>14711</t>
  </si>
  <si>
    <t>TARDYFERON</t>
  </si>
  <si>
    <t>80MG TBL RET 30 I</t>
  </si>
  <si>
    <t>14712</t>
  </si>
  <si>
    <t>80MG TBL RET 100 I</t>
  </si>
  <si>
    <t>6264</t>
  </si>
  <si>
    <t>SUMETROLIM</t>
  </si>
  <si>
    <t>400MG/80MG TBL NOB 20</t>
  </si>
  <si>
    <t>91291</t>
  </si>
  <si>
    <t>40MG/ML+8MG/ML SIR 100ML</t>
  </si>
  <si>
    <t>16285</t>
  </si>
  <si>
    <t>STILNOX</t>
  </si>
  <si>
    <t>10MG TBL FLM 10</t>
  </si>
  <si>
    <t>138840</t>
  </si>
  <si>
    <t>37,5MG/325MG TBL FLM 20 I</t>
  </si>
  <si>
    <t>138841</t>
  </si>
  <si>
    <t>37,5MG/325MG TBL FLM 30 I</t>
  </si>
  <si>
    <t>219801</t>
  </si>
  <si>
    <t>TRAMYLPA</t>
  </si>
  <si>
    <t>37,5MG/325MG TBL FLM 30 II</t>
  </si>
  <si>
    <t>94933</t>
  </si>
  <si>
    <t>875MG/125MG TBL FLM 14 II</t>
  </si>
  <si>
    <t>132811</t>
  </si>
  <si>
    <t>Pomůcky respirační a inhalační</t>
  </si>
  <si>
    <t>9990001</t>
  </si>
  <si>
    <t>PŘÍSTROJ CPAP SLEEP CUBE STANDARD</t>
  </si>
  <si>
    <t>KOMPLET, VČ. MASKY SERENITY SIL.</t>
  </si>
  <si>
    <t>80977</t>
  </si>
  <si>
    <t>GÁZA HYDROFILNÍ SKLÁDANÁ KOMPRESY</t>
  </si>
  <si>
    <t>10X10CM,8 VRSTEV,STERILNÍ,100KS</t>
  </si>
  <si>
    <t>45700</t>
  </si>
  <si>
    <t>VENOTRAIN MICRO A-D</t>
  </si>
  <si>
    <t>78921</t>
  </si>
  <si>
    <t>PÁS BŘIŠNÍ - TYP 408</t>
  </si>
  <si>
    <t>PÁS BŘIŠNÍ, PRODYŠNÝ MATERIÁL</t>
  </si>
  <si>
    <t>63774</t>
  </si>
  <si>
    <t>ORTÉZA ZÁPĚSTÍ A PALCE RUKY ORTEX 028</t>
  </si>
  <si>
    <t>FIXAČNÍ S DLAHOU</t>
  </si>
  <si>
    <t>140361</t>
  </si>
  <si>
    <t>BERLE PŘEDLOKETNÍ SPECIÁLNÍ DURALOVÁ VERA</t>
  </si>
  <si>
    <t>VYMĚKČENÁ RUKOJEŤ,NOSNOST 150KG</t>
  </si>
  <si>
    <t>80720</t>
  </si>
  <si>
    <t>KRYTÍ SILIKONOVÉ MEPIFORM,SAMOLEPÍCÍ,K OŠETŘENÍ JI</t>
  </si>
  <si>
    <t>5X7,5CM SE SILIKONOVOU VRSTVOU SAFETAC,5KS</t>
  </si>
  <si>
    <t>45800</t>
  </si>
  <si>
    <t>MAXIS COMFORT COTTON A-G SE SAMODRŽÍCÍM LEMEM</t>
  </si>
  <si>
    <t>5113</t>
  </si>
  <si>
    <t>PÁS BŘIŠNÍ VERBA 932 520 5</t>
  </si>
  <si>
    <t>OBDVOD TRUPU 95-105CM,VEL.4</t>
  </si>
  <si>
    <t>6585</t>
  </si>
  <si>
    <t>ORTÉZA FIXAČNÍ ZÁPĚSTÍ ORTEX 07E</t>
  </si>
  <si>
    <t>DLOUHÁ,LEVÁ,DL.30CM</t>
  </si>
  <si>
    <t>17174</t>
  </si>
  <si>
    <t>BERLE PODPAŽNÍ DŘEVĚNÁ</t>
  </si>
  <si>
    <t>BV 01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</si>
  <si>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</si>
  <si>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</si>
  <si>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</si>
  <si>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</si>
  <si>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</si>
  <si>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R06AE07 - CETIRIZIN</t>
  </si>
  <si>
    <t>N02AJ13 - TRAMADOL A PARACETAMOL</t>
  </si>
  <si>
    <t>J01FA09 - KLARITHROMYCIN</t>
  </si>
  <si>
    <t>R06AX27 - DESLORATADIN</t>
  </si>
  <si>
    <t>J01FF01 - KLINDAMYCIN</t>
  </si>
  <si>
    <t>R03AC02 - SALBUTAMOL</t>
  </si>
  <si>
    <t>N05CF02 - ZOLPIDEM</t>
  </si>
  <si>
    <t>R06AE09 - LEVOCETIRIZIN</t>
  </si>
  <si>
    <t>C09BB04 - PERINDOPRIL A AMLODIPIN</t>
  </si>
  <si>
    <t>N06AB10 - ESCITALOPRAM</t>
  </si>
  <si>
    <t>J02AC03 - VORIKONAZOL</t>
  </si>
  <si>
    <t>C09AA05 - RAMIPRIL</t>
  </si>
  <si>
    <t>C09BA04 - PERINDOPRIL A DIURETIKA</t>
  </si>
  <si>
    <t>B01AB06 - NADROPARIN</t>
  </si>
  <si>
    <t>B01AF02 - APIXABAN</t>
  </si>
  <si>
    <t>C07AB02 - METOPROLOL</t>
  </si>
  <si>
    <t>N02AJ06 - KODEIN A PARACETAMOL</t>
  </si>
  <si>
    <t>N03AX16 - PREGABALIN</t>
  </si>
  <si>
    <t>B01AB06</t>
  </si>
  <si>
    <t>J01CR02</t>
  </si>
  <si>
    <t>J01DC02</t>
  </si>
  <si>
    <t>N05CF02</t>
  </si>
  <si>
    <t>R06AE09</t>
  </si>
  <si>
    <t>R06AX27</t>
  </si>
  <si>
    <t>N02AJ06</t>
  </si>
  <si>
    <t>C07AB02</t>
  </si>
  <si>
    <t>C09AA05</t>
  </si>
  <si>
    <t>C09BB04</t>
  </si>
  <si>
    <t>R06AE07</t>
  </si>
  <si>
    <t>N02AJ13</t>
  </si>
  <si>
    <t>J01FF01</t>
  </si>
  <si>
    <t>N03AX16</t>
  </si>
  <si>
    <t>N06AB10</t>
  </si>
  <si>
    <t>J02AC03</t>
  </si>
  <si>
    <t>B01AF02</t>
  </si>
  <si>
    <t>J01FA09</t>
  </si>
  <si>
    <t>R03AC02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</si>
  <si>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</si>
  <si>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</si>
  <si>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</si>
  <si>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</si>
  <si>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</si>
  <si>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</si>
  <si>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</si>
  <si>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</si>
  <si>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</si>
  <si>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</si>
  <si>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</si>
  <si>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</si>
  <si>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</si>
  <si>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</si>
  <si>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</si>
  <si>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</si>
  <si>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ZL978</t>
  </si>
  <si>
    <t>Kanystr renasys GO 300 ml pro podtlakovou terapii 66800914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</si>
  <si>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</si>
  <si>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</si>
  <si>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</si>
  <si>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</si>
  <si>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</si>
  <si>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</si>
  <si>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</si>
  <si>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</si>
  <si>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</si>
  <si>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</si>
  <si>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</si>
  <si>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</si>
  <si>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</si>
  <si>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</si>
  <si>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</si>
  <si>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</si>
  <si>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ZI846</t>
  </si>
  <si>
    <t>Krytí askina 7,5 x 10 silikonové silnet bal. á 10 ks 5197510</t>
  </si>
  <si>
    <t>ZA664</t>
  </si>
  <si>
    <t>Krytí gelové hydrokoloidní Flamigel 250 ml FLAM250</t>
  </si>
  <si>
    <t>ZN814</t>
  </si>
  <si>
    <t>Krytí gelové na rány ActiMaris bal. á 20g 3097749</t>
  </si>
  <si>
    <t>ZA658</t>
  </si>
  <si>
    <t>Krytí granuflex 10 x 10 cm á 10 ks 0015902 187639</t>
  </si>
  <si>
    <t>ZE391</t>
  </si>
  <si>
    <t>Krytí hydrofilm  6 x   7 cm bal. á 10 ks 685755</t>
  </si>
  <si>
    <t>ZE264</t>
  </si>
  <si>
    <t>Krytí hydrofilm 10 cm x 10 m 685792</t>
  </si>
  <si>
    <t>ZE505</t>
  </si>
  <si>
    <t>Krytí hydrofilm 12 x 25 cm, á 25 ks 6857640</t>
  </si>
  <si>
    <t>ZA545</t>
  </si>
  <si>
    <t>Krytí hydrogelové nu-gel s algin. 15 g bal. á 10 ks SYSMNG415EE</t>
  </si>
  <si>
    <t>ZD229</t>
  </si>
  <si>
    <t>Krytí hydrosorb gel 15 g 7031320</t>
  </si>
  <si>
    <t>ZA544</t>
  </si>
  <si>
    <t>Krytí inadine nepřilnavé 5,0 x 5,0 cm 1/10 SYS01481EE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</si>
  <si>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</si>
  <si>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</si>
  <si>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</si>
  <si>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</si>
  <si>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</si>
  <si>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</si>
  <si>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ZA417</t>
  </si>
  <si>
    <t>Krytí mastný tyl lomatuell H 10 x 20, á 10 ks, 23316</t>
  </si>
  <si>
    <t>ZL664</t>
  </si>
  <si>
    <t>Krytí mastný tyl pharmatull 10 x 20 cm bal. á 10 ks P-Tull1020</t>
  </si>
  <si>
    <t>ZC334</t>
  </si>
  <si>
    <t>Krytí mastný tyl s vaselinou 5 x  5 cm 0300</t>
  </si>
  <si>
    <t>ZN587</t>
  </si>
  <si>
    <t>Krytí pěnové neadhesivní Polymem 80 x 80 mm bal. á 15 ks 5033</t>
  </si>
  <si>
    <t>ZO636</t>
  </si>
  <si>
    <t>Krytí pěnové neadhesivní Polymem ovál 89 x 127 mm bal. á 15 ks 8053</t>
  </si>
  <si>
    <t>ZM334</t>
  </si>
  <si>
    <t>Krytí pooperační a fixační s absorpční pěnou OPSITE Post-Op Visible omyvatelné průhledné vel. 20 x 10 cm bal. á 20 ks 66800138</t>
  </si>
  <si>
    <t>ZB974</t>
  </si>
  <si>
    <t>Krytí prontosan Gel wound hydrogel x 250 gr 400508</t>
  </si>
  <si>
    <t>ZK404</t>
  </si>
  <si>
    <t>Krytí prontosan roztok 350 ml 400416</t>
  </si>
  <si>
    <t>ZQ156</t>
  </si>
  <si>
    <t>Krytí waysite transparentní voděodolné sterilní 9 x 15 cm bal. á 10 ks (náhrada za tegaderm) 811212</t>
  </si>
  <si>
    <t>ZQ161</t>
  </si>
  <si>
    <t>Krytí waysite transparentní voděodolné sterilní, 6 x 7 cm  bal. á 10 ks 811210</t>
  </si>
  <si>
    <t>ZQ160</t>
  </si>
  <si>
    <t>Krytí waysite voděodolné transparentní sterilní 9 x 10 cm bal. á 10 ks (náhrada za tegaderm) 811211</t>
  </si>
  <si>
    <t>ZB404</t>
  </si>
  <si>
    <t>Náplast cosmos 8 cm x 1 m 5403353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</si>
  <si>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</si>
  <si>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</si>
  <si>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</si>
  <si>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</si>
  <si>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</si>
  <si>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</si>
  <si>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</si>
  <si>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</si>
  <si>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</si>
  <si>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</si>
  <si>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</si>
  <si>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</si>
  <si>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ZH012</t>
  </si>
  <si>
    <t>Náplast micropore 2,50 cm x 9,10 m 840W-1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</si>
  <si>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</si>
  <si>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</si>
  <si>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</si>
  <si>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</si>
  <si>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</si>
  <si>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</si>
  <si>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ZN366</t>
  </si>
  <si>
    <t>Náplast poinjekční elastická tkaná jednotl. baleno 19 mm x 72 mm P-CURE1972ELAST</t>
  </si>
  <si>
    <t>ZA511</t>
  </si>
  <si>
    <t>Obinadlo elastické coban 7,5 cm x 4,5 m bal. á 24 ks 1583</t>
  </si>
  <si>
    <t>ZD934</t>
  </si>
  <si>
    <t>Obinadlo elastické idealflex krátkotažné 12 cm x 5 m 931324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</si>
  <si>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</si>
  <si>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</si>
  <si>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</si>
  <si>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</si>
  <si>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</si>
  <si>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</si>
  <si>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</si>
  <si>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</si>
  <si>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</si>
  <si>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</si>
  <si>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</si>
  <si>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</si>
  <si>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</si>
  <si>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</si>
  <si>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</si>
  <si>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</si>
  <si>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</si>
  <si>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</si>
  <si>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ZN090</t>
  </si>
  <si>
    <t>Obvaz elastický síťový CareFix Tube k zajištění a ochraně fixace IV kanyl vel. S bal. á 15 ks 0151 S</t>
  </si>
  <si>
    <t>ZP212</t>
  </si>
  <si>
    <t>Obvaz elastický síťový pruban Tg-fix vel. C paže, noha, loket 25 m 24252</t>
  </si>
  <si>
    <t>ZM247</t>
  </si>
  <si>
    <t>Obvaz tubulární trikotový 10 cm x 25 m 14822</t>
  </si>
  <si>
    <t>ZL973</t>
  </si>
  <si>
    <t>Pěna renasys-F střední set (M) pro podtlakovou terapii 66800795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</si>
  <si>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</si>
  <si>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</si>
  <si>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</si>
  <si>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</si>
  <si>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</si>
  <si>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</si>
  <si>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</si>
  <si>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</si>
  <si>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ZL999</t>
  </si>
  <si>
    <t>Rychloobvaz 8 x 4 cm 001445510</t>
  </si>
  <si>
    <t>ZL987</t>
  </si>
  <si>
    <t>Soft port 69 cm s koncovkou 15 x 10 cm pro podtlakovou terapii  66800799</t>
  </si>
  <si>
    <t>ZP326</t>
  </si>
  <si>
    <t>Sprej chladivý KELEN - chloraethyl  100 ml 735477</t>
  </si>
  <si>
    <t>ZA441</t>
  </si>
  <si>
    <t>Steh náplasťový Steri-strip 6 x 38 mm bal. á 50 ks R1542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</si>
  <si>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</si>
  <si>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</si>
  <si>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</si>
  <si>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</si>
  <si>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ZA065</t>
  </si>
  <si>
    <t>Verba č. 5 - břišní pás 105 - 115 cm 932535</t>
  </si>
  <si>
    <t>50115060</t>
  </si>
  <si>
    <t>ZPr - ostatní (Z503)</t>
  </si>
  <si>
    <t>ZP547</t>
  </si>
  <si>
    <t>Čepelka  skalpelová č. 15 - Swann Morton bal. á 100 ks G0103</t>
  </si>
  <si>
    <t>ZA759</t>
  </si>
  <si>
    <t>Drén redon CH10 50 cm U2111000</t>
  </si>
  <si>
    <t>ZB771</t>
  </si>
  <si>
    <t>Držák jehly základní 450201</t>
  </si>
  <si>
    <t>ZC840</t>
  </si>
  <si>
    <t>Elektroda neutrální zpětná pro dospělé bal. á 5 ks MF3.05.5005</t>
  </si>
  <si>
    <t>ZN297</t>
  </si>
  <si>
    <t>Hadička spojovací Gamaplus HS 1,8 x 450 LL NO DOP 606301-ND</t>
  </si>
  <si>
    <t>ZQ248</t>
  </si>
  <si>
    <t>Hadička spojovací HS 1,8 x 450 mm LL DEPH free 2200 045 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</si>
  <si>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</si>
  <si>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</si>
  <si>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</si>
  <si>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</si>
  <si>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</si>
  <si>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</si>
  <si>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ZL464</t>
  </si>
  <si>
    <t>Popisovač na kůži sterilní se dvěma hroty Sandel 4-in-1Marker, bal. á 25 ks, S1041F</t>
  </si>
  <si>
    <t>ZE867</t>
  </si>
  <si>
    <t>Průbojník - kruhový skalpel pr. 2 mm bal. á 10 ks 09001</t>
  </si>
  <si>
    <t>ZF090</t>
  </si>
  <si>
    <t>Stapler kožní 35 svorek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</si>
  <si>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</si>
  <si>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</si>
  <si>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</si>
  <si>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</si>
  <si>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</si>
  <si>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</si>
  <si>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ZH491</t>
  </si>
  <si>
    <t>Stříkačka injekční 3-dílná 50 - 60 ml LL MRG00711</t>
  </si>
  <si>
    <t>ZA965</t>
  </si>
  <si>
    <t>Stříkačka inzulínová omnican 1 ml 100j s jehlou 30 G bal. á 100 ks 9151141S</t>
  </si>
  <si>
    <t>ZC900</t>
  </si>
  <si>
    <t>Systém odsávací hi-vac 200 ml-komplet bal. á 60 ks 05.000.22.801</t>
  </si>
  <si>
    <t>ZB756</t>
  </si>
  <si>
    <t>Zkumavka 3 ml K3 edta fialová 454086</t>
  </si>
  <si>
    <t>ZB777</t>
  </si>
  <si>
    <t>Zkumavka červená 3,5 ml gel 454071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</si>
  <si>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</si>
  <si>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</si>
  <si>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</si>
  <si>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</si>
  <si>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</si>
  <si>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</si>
  <si>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</si>
  <si>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</si>
  <si>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</si>
  <si>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</si>
  <si>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</si>
  <si>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</si>
  <si>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50115067</t>
  </si>
  <si>
    <t>ZPr - rukavice (Z532)</t>
  </si>
  <si>
    <t>ZI759</t>
  </si>
  <si>
    <t>Rukavice vinyl bez p. L á 100 ks EFEKTVR04</t>
  </si>
  <si>
    <t>ZI758</t>
  </si>
  <si>
    <t>Rukavice vinyl bez p. M á 100 ks EFEKTVR03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</si>
  <si>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</si>
  <si>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</si>
  <si>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</si>
  <si>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</si>
  <si>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ZQ385</t>
  </si>
  <si>
    <t>Expander tkáňový mentor 150cc oválný 350-5304M</t>
  </si>
  <si>
    <t>ZF918</t>
  </si>
  <si>
    <t>Implantát mammární 245cc mentor anatomický tvar CPG321 354-1158</t>
  </si>
  <si>
    <t>ZQ284</t>
  </si>
  <si>
    <t>Implantát mammární anatomický 390cc 334-1202</t>
  </si>
  <si>
    <t>ZN190</t>
  </si>
  <si>
    <t>Implantát mammární anatomický 395cc 20736-395</t>
  </si>
  <si>
    <t>50115011</t>
  </si>
  <si>
    <t>IUTN - ostat.nákl.PZT (Z515)</t>
  </si>
  <si>
    <t>ZQ314</t>
  </si>
  <si>
    <t>Expander tkáňový CPX mentor 250 cc 354-9121-250</t>
  </si>
  <si>
    <t>ZQ368</t>
  </si>
  <si>
    <t>Expander tkáňový CPX mentor 350 cc 354-9122-350</t>
  </si>
  <si>
    <t>ZP902</t>
  </si>
  <si>
    <t>Expander tkáňový CPX mentor 350 cc 354-9222-350</t>
  </si>
  <si>
    <t>ZQ986</t>
  </si>
  <si>
    <t>Expander tkáňový CPX mentor 450 cc 354-9222-450</t>
  </si>
  <si>
    <t>ZP836</t>
  </si>
  <si>
    <t>Expander tkáňový CPX mentor 9200 450cc 354-9223</t>
  </si>
  <si>
    <t>ZI314</t>
  </si>
  <si>
    <t>ZG348</t>
  </si>
  <si>
    <t>Expander tkáňový mentor 400cc kulatý 350-4305M</t>
  </si>
  <si>
    <t>ZL498</t>
  </si>
  <si>
    <t>Expander tkáňový mentor 550cc kulatý 350-4307M</t>
  </si>
  <si>
    <t>ZP899</t>
  </si>
  <si>
    <t>Implantát mammární anatomický 160cc 20736-160</t>
  </si>
  <si>
    <t>ZO757</t>
  </si>
  <si>
    <t>Implantát mammární anatomický 210cc 20736-210</t>
  </si>
  <si>
    <t>ZP098</t>
  </si>
  <si>
    <t>Implantát mammární anatomický 275cc 20736-275</t>
  </si>
  <si>
    <t>ZO421</t>
  </si>
  <si>
    <t>Implantát mammární anatomický 280cc 20735-280</t>
  </si>
  <si>
    <t>ZN087</t>
  </si>
  <si>
    <t>Implantát mammární anatomický 315cc 20736-315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</si>
  <si>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</si>
  <si>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</si>
  <si>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</si>
  <si>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</si>
  <si>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</si>
  <si>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</si>
  <si>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</si>
  <si>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</si>
  <si>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</si>
  <si>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</si>
  <si>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605cc 20736-605</t>
  </si>
  <si>
    <t>ZP667</t>
  </si>
  <si>
    <t>Implantát mammární kulatý 400cc 20726-400</t>
  </si>
  <si>
    <t>ZN088</t>
  </si>
  <si>
    <t>Implantát mammární kulatý 450cc 20726-450</t>
  </si>
  <si>
    <t>ZQ153</t>
  </si>
  <si>
    <t>Implantát mammární kulatý střední profil 285 cc 20725-285</t>
  </si>
  <si>
    <t>ZQ929</t>
  </si>
  <si>
    <t>Implantát mammární kulatý THS 235 cc 20726-235</t>
  </si>
  <si>
    <t>ZQ364</t>
  </si>
  <si>
    <t>Implantát mammární kulatý THS 620 cc 20726-620</t>
  </si>
  <si>
    <t>ZQ001</t>
  </si>
  <si>
    <t>Implantát mammární natrelle style 395cc anatomický tvar 410-27-FM-395</t>
  </si>
  <si>
    <t>ZQ958</t>
  </si>
  <si>
    <t>Implantát ušní báze rozšířená pravá 30 x 59 mm porézní polyetylen 4100</t>
  </si>
  <si>
    <t>ZQ957</t>
  </si>
  <si>
    <t>Implantát ušní lem boltce pravý 37 x 62 mm porézní polyetylen 4102</t>
  </si>
  <si>
    <t>ZD482</t>
  </si>
  <si>
    <t>Krytí filmové transparentní Opsite spray 240 ml bal. á 12 ks 66004980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</si>
  <si>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</si>
  <si>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</si>
  <si>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</si>
  <si>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</si>
  <si>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ZN468</t>
  </si>
  <si>
    <t>Obvaz elastický síťový pruban č. 3 chodidlo, holeň, loket 1323300230</t>
  </si>
  <si>
    <t>ZP221</t>
  </si>
  <si>
    <t>Obvaz elastický síťový pruban Tg-fix vel. D větší hlava, slabší trup 25 m 24253</t>
  </si>
  <si>
    <t>ZD570</t>
  </si>
  <si>
    <t>Obvaz nosu Funda nesterilní 0251</t>
  </si>
  <si>
    <t>ZA556</t>
  </si>
  <si>
    <t>Obvaz sádrový safix plus 10 cm x 3 m bal. á 24 ks 3327410</t>
  </si>
  <si>
    <t>ZM248</t>
  </si>
  <si>
    <t>Obvaz tubulární trikotový 12 cm x 25 m 14823</t>
  </si>
  <si>
    <t>ZA599</t>
  </si>
  <si>
    <t>Steh náplasťový Steri-strip 6 x 75 mm bal. á 50 ks elast. E4541</t>
  </si>
  <si>
    <t>ZA443</t>
  </si>
  <si>
    <t>Šátek trojcípý NT 136 x 96 x 96 cm 20002</t>
  </si>
  <si>
    <t>ZA444</t>
  </si>
  <si>
    <t>Tampon nesterilní stáčený 20 x 19 cm bez RTG nití bal. á 100 ks 1320300404</t>
  </si>
  <si>
    <t>ZD754</t>
  </si>
  <si>
    <t>Textilie obv.kombinov. 15 x 10 cm 140-1510 COM 30</t>
  </si>
  <si>
    <t>ZA067</t>
  </si>
  <si>
    <t>Verba č. 3 - břišní pás 85 - 95 cm 932533</t>
  </si>
  <si>
    <t>ZI913</t>
  </si>
  <si>
    <t>Čepel pro nůž transplantační 158 mm 397112120130</t>
  </si>
  <si>
    <t>ZI879</t>
  </si>
  <si>
    <t>Extraktor kožních svorek Leukosan bal. á 20 ks 72615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</si>
  <si>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</si>
  <si>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</si>
  <si>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</si>
  <si>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</si>
  <si>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ZH808</t>
  </si>
  <si>
    <t>Nádoba na histologický mat. s pufrovaným formalínem HISTOFOR 20 ml bal. á 100 ks BFS-20</t>
  </si>
  <si>
    <t>ZE159</t>
  </si>
  <si>
    <t>Nádoba na kontaminovaný odpad 2 l 15-0003</t>
  </si>
  <si>
    <t>ZB439</t>
  </si>
  <si>
    <t>Odstraňovač náplastí Convacare á 100 ks 0011279 37443</t>
  </si>
  <si>
    <t>ZN169</t>
  </si>
  <si>
    <t>Pinzeta bipolární jemná potahovaná 102 mm hrot 0,5 mm 660310100</t>
  </si>
  <si>
    <t>Popisovač sterilní se dvěma hroty Sandel 4-in-1Marker, bal. á 25 ks, S1041F</t>
  </si>
  <si>
    <t>ZC695</t>
  </si>
  <si>
    <t>Průbojník - kruhový skalpel pr. 4 mm bal. á 10 ks 09003</t>
  </si>
  <si>
    <t>ZA776</t>
  </si>
  <si>
    <t>Průbojník - kruhový skalpel pr. 5 mm bal. á 10 ks 09004</t>
  </si>
  <si>
    <t>ZF677</t>
  </si>
  <si>
    <t>Průbojník - kruhový skalpel pr. 6 mm bal. á 10 ks 09005</t>
  </si>
  <si>
    <t>ZL886</t>
  </si>
  <si>
    <t>Rukojeť aktivní resterizovatelná elektrokoagulace Valleylab kabel 3 m MBR-600</t>
  </si>
  <si>
    <t>ZJ634</t>
  </si>
  <si>
    <t>Sáček chladící – instant cold pack Dahlausen 15 x 22 cm 93.000.00.048</t>
  </si>
  <si>
    <t>ZK816</t>
  </si>
  <si>
    <t>Stříkačka injekční 2-dílná 10 ml LL Inject Solo se závitem 4606728V</t>
  </si>
  <si>
    <t>ZA790</t>
  </si>
  <si>
    <t>Stříkačka injekční 2-dílná 5 ml L Inject Solo4606051V</t>
  </si>
  <si>
    <t>ZE308</t>
  </si>
  <si>
    <t>Stříkačka injekční 3-dílná 5 ml LL Omnifix Solo se závitem 4617053V</t>
  </si>
  <si>
    <t>ZB893</t>
  </si>
  <si>
    <t>Stříkačka inzulinová omnican 0,5 ml 100j s jehlou 30 G bal. á 100 ks 9151125S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</si>
  <si>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</si>
  <si>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</si>
  <si>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</si>
  <si>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</si>
  <si>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</si>
  <si>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</si>
  <si>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</si>
  <si>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</si>
  <si>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</si>
  <si>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</si>
  <si>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</si>
  <si>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</si>
  <si>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</si>
  <si>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</si>
  <si>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</si>
  <si>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</si>
  <si>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</si>
  <si>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</si>
  <si>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</si>
  <si>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</si>
  <si>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ZA959</t>
  </si>
  <si>
    <t>Šití safil fialový 3/0 (2) bal. á 36 ks C1048241</t>
  </si>
  <si>
    <t>ZA975</t>
  </si>
  <si>
    <t>Šití safil fialový 4/0 (1.5) bal. á 36 ks C1048220</t>
  </si>
  <si>
    <t>ZB183</t>
  </si>
  <si>
    <t>Šití vicryl un 2-0 bal. á 24 ks W9532T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</si>
  <si>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</si>
  <si>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</si>
  <si>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</si>
  <si>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</si>
  <si>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</si>
  <si>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</si>
  <si>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</si>
  <si>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</si>
  <si>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</si>
  <si>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</si>
  <si>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</si>
  <si>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</si>
  <si>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ZA868</t>
  </si>
  <si>
    <t>Jehla sterican 23 G 0,6 x 80 mm modrá bal. á 100 ks 4665635</t>
  </si>
  <si>
    <t>ZN130</t>
  </si>
  <si>
    <t>Rukavice operační gammex latex PF bez pudru 6,0 330048060</t>
  </si>
  <si>
    <t>ZN126</t>
  </si>
  <si>
    <t>Rukavice operační gammex latex PF bez pudru 7,0 330048070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</si>
  <si>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</si>
  <si>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</si>
  <si>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</si>
  <si>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</si>
  <si>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</si>
  <si>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</si>
  <si>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</si>
  <si>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</si>
  <si>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</si>
  <si>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7 6035526 (303504EU)</t>
  </si>
  <si>
    <t>Rukavice operační latexové s pudrem ansell, vasco surgical powderet vel. 7,5 6035534</t>
  </si>
  <si>
    <t>Rukavice operační latexové s pudrem ansell, vasco surgical powderet vel. 8 6035542 (303506EU)</t>
  </si>
  <si>
    <t>50115004</t>
  </si>
  <si>
    <t>IUTN - kovové (Z506)</t>
  </si>
  <si>
    <t>ZA026</t>
  </si>
  <si>
    <t>Dlaha adaptační 1.5 mm 12 otv. 246.191</t>
  </si>
  <si>
    <t>ZA027</t>
  </si>
  <si>
    <t>Dlaha adaptační T 1.5 mm 4 otv. 246.241</t>
  </si>
  <si>
    <t>ZP417</t>
  </si>
  <si>
    <t>Dlaha LCP tvaru třetiny válce 5 otvorů 241.351</t>
  </si>
  <si>
    <t>ZD555</t>
  </si>
  <si>
    <t>Kotvička mitek mini 2/0 TMplus 212033</t>
  </si>
  <si>
    <t>ZA014</t>
  </si>
  <si>
    <t>Šroub kortikální 1.5 mm 200.806</t>
  </si>
  <si>
    <t>ZC271</t>
  </si>
  <si>
    <t>Šroub kortikální 1.5 mm 200.807</t>
  </si>
  <si>
    <t>ZA012</t>
  </si>
  <si>
    <t>Šroub kortikální 1.5 mm 200.810</t>
  </si>
  <si>
    <t>ZA016</t>
  </si>
  <si>
    <t>Šroub kortikální 1.5 mm 200.812</t>
  </si>
  <si>
    <t>ZP027</t>
  </si>
  <si>
    <t>Šroub kortikální stardrive 2.7 mm 202.884</t>
  </si>
  <si>
    <t>ZA058</t>
  </si>
  <si>
    <t>Šroub zajišťovací VA stardrive 3.5 mm 213.010</t>
  </si>
  <si>
    <t>ZA041</t>
  </si>
  <si>
    <t>Šroub zajišťovací VA stardrive 3.5 mm 213.016</t>
  </si>
  <si>
    <t>ZA042</t>
  </si>
  <si>
    <t>Šroub zajišťovací VA stardrive 3.5 mm 213.018</t>
  </si>
  <si>
    <t>ZA798</t>
  </si>
  <si>
    <t>Krytí hemostatické traumacel P 2g ks bal. á 5 ks zásyp 10120</t>
  </si>
  <si>
    <t>ZC352</t>
  </si>
  <si>
    <t>Obinadlo elastické universalní 12 cm x 10 m bal. á 12 ks 1320200207</t>
  </si>
  <si>
    <t>ZL975</t>
  </si>
  <si>
    <t>Pěna renasys-F malý set (S) pro podtlakovou terapii 66800794</t>
  </si>
  <si>
    <t>ZJ528</t>
  </si>
  <si>
    <t>Cement kostní vancogenx 40 g ( vancomycin + gentamicin ) 12A2520</t>
  </si>
  <si>
    <t>ZP926</t>
  </si>
  <si>
    <t>Kanyla liposukční odběrová Tulip Sorensen SuperLuerLok CellFriendly prům. 2,4 mm délka 20 cm resterilizovatelná SORSL1320CF</t>
  </si>
  <si>
    <t>ZP927</t>
  </si>
  <si>
    <t>Kanyla liposukční odběrová Tulip Sorensen SuperLuerLok CellFriendly prům. 3 mm délka 20 cm resterilizovatelná SFZSL1120CF</t>
  </si>
  <si>
    <t>ZP024</t>
  </si>
  <si>
    <t>Síťka vstřebatelná Vicryl mesh 30 x 30 cm bal. á 3 ks VKMLC</t>
  </si>
  <si>
    <t>ZB021</t>
  </si>
  <si>
    <t>Síťka vstřebatelná vicrylová mesh 8,5 x 10,5 cm VM96</t>
  </si>
  <si>
    <t>KK203</t>
  </si>
  <si>
    <t>skalpel harmonický focus 17 cm plus adaptive HAR17F</t>
  </si>
  <si>
    <t>ZA746</t>
  </si>
  <si>
    <t>Stříkačka injekční 3-dílná 1 ml L tuberculin Omnifix Solo 9161406V</t>
  </si>
  <si>
    <t>ZN283</t>
  </si>
  <si>
    <t>Šití ethilon bk 8-0 bal. á 12 ks W2808</t>
  </si>
  <si>
    <t>ZB178</t>
  </si>
  <si>
    <t>Šití ethilon bk 9-0 bal. á 12 ks W2813</t>
  </si>
  <si>
    <t>ZA779</t>
  </si>
  <si>
    <t>Šití maxon 1 bal. á 36 ks 8886628771</t>
  </si>
  <si>
    <t>ZB023</t>
  </si>
  <si>
    <t>Šití maxon 2/0 bal. á 36 ks 8886626151</t>
  </si>
  <si>
    <t>ZB094</t>
  </si>
  <si>
    <t>Šití maxon 5/0 1EP bal. á 36 ks SMM5526 (náhrada za pův.6535-21)</t>
  </si>
  <si>
    <t>ZI485</t>
  </si>
  <si>
    <t>Šití monosyn bezbarvý 5/0 (1) bal. á 36 ks C0023613</t>
  </si>
  <si>
    <t>ZD243</t>
  </si>
  <si>
    <t>Šítí prolene bl 2-0 bal. á 36 ks EH7697H</t>
  </si>
  <si>
    <t>ZB286</t>
  </si>
  <si>
    <t>Šití prolene bl 7-0 bal. á 12 ks W8704</t>
  </si>
  <si>
    <t>ZB712</t>
  </si>
  <si>
    <t>Šití prolene bl 7-0 bal. á 12 ks W8801</t>
  </si>
  <si>
    <t>ZB188</t>
  </si>
  <si>
    <t>Šití vicryl plus vi 3-0 bal. á 36 ks VCP452H</t>
  </si>
  <si>
    <t>ZD072</t>
  </si>
  <si>
    <t>Šití vicryl plus vi 5-0 bal. á 36 ks VCP500H</t>
  </si>
  <si>
    <t>50115080</t>
  </si>
  <si>
    <t>ZPr - staplery, extraktory, endoskop.mat. (Z523)</t>
  </si>
  <si>
    <t>KK190</t>
  </si>
  <si>
    <t>čepelka k harmonickému sklapelu GEN11 synergy zahnutá SNGCBU</t>
  </si>
  <si>
    <t>KC484</t>
  </si>
  <si>
    <t>klip titanový malý LT100-X</t>
  </si>
  <si>
    <t>KC486</t>
  </si>
  <si>
    <t>klip titanový střední LT300-X</t>
  </si>
  <si>
    <t>KH890</t>
  </si>
  <si>
    <t>nůžky k harmonickému skalpelu Harmonice ACE+,ATT 36mm laparoskopické HAR36-X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</si>
  <si>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</si>
  <si>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</si>
  <si>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</si>
  <si>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</si>
  <si>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</si>
  <si>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</si>
  <si>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</si>
  <si>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</si>
  <si>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</si>
  <si>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</si>
  <si>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</si>
  <si>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</si>
  <si>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</si>
  <si>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</si>
  <si>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</si>
  <si>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</si>
  <si>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</si>
  <si>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</si>
  <si>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</si>
  <si>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</si>
  <si>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</si>
  <si>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</si>
  <si>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</si>
  <si>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</si>
  <si>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</si>
  <si>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</si>
  <si>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</si>
  <si>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</si>
  <si>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</si>
  <si>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</si>
  <si>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</si>
  <si>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</si>
  <si>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</si>
  <si>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Klenovcová Lucie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</si>
  <si>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</si>
  <si>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</si>
  <si>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</si>
  <si>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</si>
  <si>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</si>
  <si>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</si>
  <si>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</si>
  <si>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</si>
  <si>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</si>
  <si>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</si>
  <si>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</si>
  <si>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</si>
  <si>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</si>
  <si>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</si>
  <si>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</si>
  <si>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0055824</t>
  </si>
  <si>
    <t>0093109</t>
  </si>
  <si>
    <t>0098864</t>
  </si>
  <si>
    <t>0154815</t>
  </si>
  <si>
    <t>TETANOL PUR</t>
  </si>
  <si>
    <t>0192143</t>
  </si>
  <si>
    <t>0200352</t>
  </si>
  <si>
    <t>CHIROCAINE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</si>
  <si>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</si>
  <si>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</si>
  <si>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</si>
  <si>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</si>
  <si>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</si>
  <si>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</si>
  <si>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</si>
  <si>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</si>
  <si>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</si>
  <si>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</si>
  <si>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 xml:space="preserve">MINIMÁLNÍ KONTAKT LÉKAŘE S PACIENTEM              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</si>
  <si>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</si>
  <si>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</si>
  <si>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</si>
  <si>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</si>
  <si>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</si>
  <si>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</si>
  <si>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</si>
  <si>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</si>
  <si>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 xml:space="preserve">CÍLENÉ VYŠETŘENÍ PLASTICKÝM CHIRURGEM             </t>
  </si>
  <si>
    <t>CÍLENÉ VYŠETŘENÍ PLASTICKÝM CHIRURGEM</t>
  </si>
  <si>
    <t>61023</t>
  </si>
  <si>
    <t xml:space="preserve">KONTROLNÍ VYŠETŘENÍ PLASTICKÝM CHIRURGEM          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</si>
  <si>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</si>
  <si>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</si>
  <si>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</si>
  <si>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</si>
  <si>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</si>
  <si>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</si>
  <si>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</si>
  <si>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</si>
  <si>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</si>
  <si>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 xml:space="preserve">EXCIZE KOŽNÍ LÉZE, SUTURA OD 2 DO 10 CM           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</si>
  <si>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</si>
  <si>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</si>
  <si>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</si>
  <si>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</si>
  <si>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</si>
  <si>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</si>
  <si>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61409</t>
  </si>
  <si>
    <t xml:space="preserve">MODELACE A PŘITAŽENÍ ODSTÁLÉHO BOLTCE             </t>
  </si>
  <si>
    <t>66413</t>
  </si>
  <si>
    <t>AMPUTACE PRSTU RUKY NEBO ČLÁNKU PRSTU - ZA KAŽDÝ D</t>
  </si>
  <si>
    <t>66823</t>
  </si>
  <si>
    <t xml:space="preserve">ODSTRANĚNÍ ZEVNÍHO FIXATÉRU                       </t>
  </si>
  <si>
    <t>61021</t>
  </si>
  <si>
    <t xml:space="preserve">KOMPLEXNÍ VYŠETŘENÍ PLASTICKÝM CHIRURGEM          </t>
  </si>
  <si>
    <t>KOMPLEXNÍ VYŠETŘENÍ PLASTICKÝM CHIRURGEM</t>
  </si>
  <si>
    <t>09543</t>
  </si>
  <si>
    <t>Signalni kod</t>
  </si>
  <si>
    <t xml:space="preserve">Signalni kod                                      </t>
  </si>
  <si>
    <t>09555</t>
  </si>
  <si>
    <t>OŠETŘENÍ DÍTĚTE DO 6 LET</t>
  </si>
  <si>
    <t xml:space="preserve">OŠETŘENÍ DÍTĚTE DO 6 LET                         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</si>
  <si>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</si>
  <si>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</si>
  <si>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</si>
  <si>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</si>
  <si>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</si>
  <si>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</si>
  <si>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</si>
  <si>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</si>
  <si>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</si>
  <si>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</si>
  <si>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</si>
  <si>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</si>
  <si>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</si>
  <si>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</si>
  <si>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 xml:space="preserve">FIXAČNÍ SÁDROVÁ DLAHA - RUKA, PŘEDLOKTÍ           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</si>
  <si>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</si>
  <si>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</si>
  <si>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</si>
  <si>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</si>
  <si>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</si>
  <si>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</si>
  <si>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 xml:space="preserve">SEKUNDÁRNÍ SUTURA RÁNY                            </t>
  </si>
  <si>
    <t>61245</t>
  </si>
  <si>
    <t>FENESTRACE ŠLACHOVÉ POCHVY</t>
  </si>
  <si>
    <t>51111</t>
  </si>
  <si>
    <t>OPERACE CYSTY NEBO HEMANGIOMU NEBO LIPOMU NEBO PIL</t>
  </si>
  <si>
    <t>09239</t>
  </si>
  <si>
    <t xml:space="preserve">SUTURA RÁNY A PODKOŽÍ DO 5 CM                     </t>
  </si>
  <si>
    <t>SUTURA RÁNY A PODKOŽÍ DO 5 CM</t>
  </si>
  <si>
    <t>61125</t>
  </si>
  <si>
    <t>EXCIZE KOŽNÍ LÉZE NAD 10 CM^2, BEZ UZAVŘENÍ VZNIKL</t>
  </si>
  <si>
    <t>09235</t>
  </si>
  <si>
    <t xml:space="preserve">ODSTRANĚNÍ MALÝCH LÉZÍ KŮŽE                       </t>
  </si>
  <si>
    <t>ODSTRANĚNÍ MALÝCH LÉZÍ KŮŽE</t>
  </si>
  <si>
    <t>51811</t>
  </si>
  <si>
    <t>INCIZE A DRENÁŽ ABSCESU NEBO HEMATOMU</t>
  </si>
  <si>
    <t xml:space="preserve">INCIZE A DRENÁŽ ABSCESU NEBO HEMATOMU             </t>
  </si>
  <si>
    <t>51821</t>
  </si>
  <si>
    <t>CHIRURGICKÉ ODSTRANĚNÍ CIZÍHO TĚLESA</t>
  </si>
  <si>
    <t xml:space="preserve">CHIRURGICKÉ ODSTRANĚNÍ CIZÍHO TĚLESA              </t>
  </si>
  <si>
    <t>62100</t>
  </si>
  <si>
    <t>PŘEVAZ POPÁLENINY V ROZSAHU DO 1 % POVRCHU TĚLA</t>
  </si>
  <si>
    <t xml:space="preserve">PŘEVAZ POPÁLENINY V ROZSAHU DO 1 % POVRCHU TĚLA   </t>
  </si>
  <si>
    <t>62310</t>
  </si>
  <si>
    <t>NEKREKTOMIE DO 1% POVRCHU TĚLA</t>
  </si>
  <si>
    <t xml:space="preserve">NEKREKTOMIE DO 1% POVRCHU TĚLA                    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</si>
  <si>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</si>
  <si>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</si>
  <si>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</si>
  <si>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</si>
  <si>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</si>
  <si>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</si>
  <si>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 xml:space="preserve">OŠETŘENÍ NEHTU                                    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</si>
  <si>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</si>
  <si>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</si>
  <si>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</si>
  <si>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</si>
  <si>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</si>
  <si>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</si>
  <si>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</si>
  <si>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</si>
  <si>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</si>
  <si>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 xml:space="preserve">SUTURA ŠLACHY EXTENSORU RUKY A ZÁPĚSTÍ            </t>
  </si>
  <si>
    <t>SUTURA ŠLACHY EXTENSORU RUKY A ZÁPĚSTÍ</t>
  </si>
  <si>
    <t>66821</t>
  </si>
  <si>
    <t xml:space="preserve">PERKUTÁNNÍ FIXACE K-DRÁTEM                        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</si>
  <si>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</si>
  <si>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</si>
  <si>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</si>
  <si>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</si>
  <si>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</si>
  <si>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</si>
  <si>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</si>
  <si>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</si>
  <si>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</si>
  <si>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</si>
  <si>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</si>
  <si>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</si>
  <si>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</si>
  <si>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</si>
  <si>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</si>
  <si>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</si>
  <si>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61111</t>
  </si>
  <si>
    <t xml:space="preserve">PRIMÁRNÍ OŠETŘENÍ TRAUMATICKÉ TETOVÁŽE Á 20 MIN.  </t>
  </si>
  <si>
    <t>51875</t>
  </si>
  <si>
    <t>PŘILOŽENÍ MĚKKÉHO OBVAZU (ZINKOKLIH, ŠKROBOVÝ OBVA</t>
  </si>
  <si>
    <t>0000409</t>
  </si>
  <si>
    <t>CALCIUM CHLORATUM BIOTIKA</t>
  </si>
  <si>
    <t>0124067</t>
  </si>
  <si>
    <t>HYDROCORTISON VUAB</t>
  </si>
  <si>
    <t>0225891</t>
  </si>
  <si>
    <t>0221862</t>
  </si>
  <si>
    <t>ADRENALIN BRADEX</t>
  </si>
  <si>
    <t>04400</t>
  </si>
  <si>
    <t>SVODNÁ ANESTEZIE</t>
  </si>
  <si>
    <t>09220</t>
  </si>
  <si>
    <t>KANYLACE PERIFERNÍ ŽÍLY VČETNĚ INFÚZE</t>
  </si>
  <si>
    <t>51818</t>
  </si>
  <si>
    <t>61209</t>
  </si>
  <si>
    <t xml:space="preserve">TENOLÝZA FLEXORU                                  </t>
  </si>
  <si>
    <t>TENOLÝZA FLEXORU</t>
  </si>
  <si>
    <t>61219</t>
  </si>
  <si>
    <t>TENOLÝZA EXTENZORU</t>
  </si>
  <si>
    <t xml:space="preserve">TENOLÝZA EXTENZORU                                </t>
  </si>
  <si>
    <t>61227</t>
  </si>
  <si>
    <t xml:space="preserve">CHIRURGICKÉ OŠETŘENÍ NEUROMU                      </t>
  </si>
  <si>
    <t>CHIRURGICKÉ OŠETŘENÍ NEUROMU</t>
  </si>
  <si>
    <t xml:space="preserve">OPERACE KARPÁLNÍHO TUNELU                         </t>
  </si>
  <si>
    <t>61253</t>
  </si>
  <si>
    <t xml:space="preserve">PALM. APONEUREKTOMIE U DLAŇOVÉ FORMY DUPUYTRENOVY </t>
  </si>
  <si>
    <t>MODELACE A PŘITAŽENÍ ODSTÁLÉHO BOLTCE</t>
  </si>
  <si>
    <t>61422</t>
  </si>
  <si>
    <t>RINOPLASTIKA - MĚKKÝ NOS</t>
  </si>
  <si>
    <t>66679</t>
  </si>
  <si>
    <t>EXARTIKULACE (AMPUTACE METATARZÁLNÍ) FALANGEÁLNÍ -</t>
  </si>
  <si>
    <t>71521</t>
  </si>
  <si>
    <t xml:space="preserve">RESEKCE BOLTCE S POSUNEM KOŽNÍHO LALOKU MÍSTNĚ    </t>
  </si>
  <si>
    <t>RESEKCE BOLTCE S POSUNEM KOŽNÍHO LALOKU MÍSTNĚ</t>
  </si>
  <si>
    <t>09113</t>
  </si>
  <si>
    <t xml:space="preserve">ODBĚR KRVE Z ARTERIE                              </t>
  </si>
  <si>
    <t xml:space="preserve">FENESTRACE ŠLACHOVÉ POCHVY                        </t>
  </si>
  <si>
    <t>66867</t>
  </si>
  <si>
    <t xml:space="preserve">EXCIZE A EXSTIRPACE SVALOVÉ - JEDNODUCHÉ          </t>
  </si>
  <si>
    <t xml:space="preserve">NEUROLÝZA                                         </t>
  </si>
  <si>
    <t>61255</t>
  </si>
  <si>
    <t>ROZŠÍŘENÁ APONEUREKTOMIE U FORMY DUPUYTRENOVY KONT</t>
  </si>
  <si>
    <t xml:space="preserve">ROZPROSTŘENÍ NEBO MODELACE LALOKU                 </t>
  </si>
  <si>
    <t>53517</t>
  </si>
  <si>
    <t>SUTURA NEBO REINSERCE ŠLACHY FLEXORU RUKY A ZÁPĚST</t>
  </si>
  <si>
    <t>62510</t>
  </si>
  <si>
    <t xml:space="preserve">XENOTRANSPLANTACE DO 1% POVRCHU TĚLA              </t>
  </si>
  <si>
    <t>XENOTRANSPLANTACE DO 1% POVRCHU TĚLA</t>
  </si>
  <si>
    <t xml:space="preserve">EXCIZE KOŽNÍ LÉZE, SUTURA VÍCE NEŽ 10 CM          </t>
  </si>
  <si>
    <t>61211</t>
  </si>
  <si>
    <t xml:space="preserve">REKONSTRUKCE ŠLACHOVÉHO POUTKA                    </t>
  </si>
  <si>
    <t>REKONSTRUKCE ŠLACHOVÉHO POUTKA</t>
  </si>
  <si>
    <t>61401</t>
  </si>
  <si>
    <t>KOREKCE MALÉ VROZENÉ ANOMÁLIE BOLTCE A OKOLÍ (VÝRŮ</t>
  </si>
  <si>
    <t>61391</t>
  </si>
  <si>
    <t>VYTVOŘENÍ NOVÉ PRSNÍ BRADAVKY A PRSNÍHO DVORCE</t>
  </si>
  <si>
    <t xml:space="preserve">VYTVOŘENÍ NOVÉ PRSNÍ BRADAVKY A PRSNÍHO DVORCE    </t>
  </si>
  <si>
    <t>61425</t>
  </si>
  <si>
    <t xml:space="preserve">OPERACE RINOFYMY                                  </t>
  </si>
  <si>
    <t>3</t>
  </si>
  <si>
    <t>0017751</t>
  </si>
  <si>
    <t>DRÁT KIRSCHNERŮV OCEL</t>
  </si>
  <si>
    <t>75397</t>
  </si>
  <si>
    <t>SUTURA LACERACE VÍČKA A SVALU</t>
  </si>
  <si>
    <t>PRIMÁRNÍ OŠETŘENÍ TRAUMATICKÉ TETOVÁŽE Á 20 MIN.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</si>
  <si>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</si>
  <si>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</si>
  <si>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</si>
  <si>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</si>
  <si>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</si>
  <si>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</si>
  <si>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</si>
  <si>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</si>
  <si>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</si>
  <si>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</si>
  <si>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</si>
  <si>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</si>
  <si>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</si>
  <si>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</si>
  <si>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</si>
  <si>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</si>
  <si>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</si>
  <si>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</si>
  <si>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</si>
  <si>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</si>
  <si>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</si>
  <si>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</si>
  <si>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</si>
  <si>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</si>
  <si>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</si>
  <si>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</si>
  <si>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</si>
  <si>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</si>
  <si>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</si>
  <si>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</si>
  <si>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</si>
  <si>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</si>
  <si>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62320</t>
  </si>
  <si>
    <t>NEKREKTOMIE DO 5 % POVRCHU TĚLA - TANGENCIÁLNÍ NEB</t>
  </si>
  <si>
    <t>05</t>
  </si>
  <si>
    <t>07</t>
  </si>
  <si>
    <t>08</t>
  </si>
  <si>
    <t>09</t>
  </si>
  <si>
    <t>10</t>
  </si>
  <si>
    <t xml:space="preserve">SUTURA LACERACE VÍČKA A SVALU                     </t>
  </si>
  <si>
    <t>SEKUNDÁRNÍ SUTURA RÁNY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</si>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</sst>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0.29176301763203183</c:v>
                </c:pt>
                <c:pt idx="1">
                  <c:v>0.28613260444729149</c:v>
                </c:pt>
                <c:pt idx="2">
                  <c:v>0.28605929904161015</c:v>
                </c:pt>
                <c:pt idx="3">
                  <c:v>0.29428333854016647</c:v>
                </c:pt>
                <c:pt idx="4">
                  <c:v>0.28901999432643616</c:v>
                </c:pt>
                <c:pt idx="5">
                  <c:v>0.29371668578059373</c:v>
                </c:pt>
                <c:pt idx="6">
                  <c:v>0.27834941938050733</c:v>
                </c:pt>
                <c:pt idx="7">
                  <c:v>0.27177236985768072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0.25992909255038049</c:v>
                </c:pt>
                <c:pt idx="1">
                  <c:v>0.25992909255038049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6" totalsRowShown="0">
  <autoFilter ref="C3:S8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603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1313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1314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1355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1837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1859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1870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2093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2094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2150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603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18</v>
      </c>
      <c r="J3" s="43">
        <f>SUBTOTAL(9,J6:J1048576)</f>
        <v>585.20999999999992</v>
      </c>
      <c r="K3" s="44">
        <f>IF(M3=0,0,J3/M3)</f>
        <v>1</v>
      </c>
      <c r="L3" s="43">
        <f>SUBTOTAL(9,L6:L1048576)</f>
        <v>18</v>
      </c>
      <c r="M3" s="45">
        <f>SUBTOTAL(9,M6:M1048576)</f>
        <v>585.20999999999992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498" t="s">
        <v>482</v>
      </c>
      <c r="B6" s="499" t="s">
        <v>592</v>
      </c>
      <c r="C6" s="499" t="s">
        <v>593</v>
      </c>
      <c r="D6" s="499" t="s">
        <v>538</v>
      </c>
      <c r="E6" s="499" t="s">
        <v>594</v>
      </c>
      <c r="F6" s="503"/>
      <c r="G6" s="503"/>
      <c r="H6" s="523">
        <v>0</v>
      </c>
      <c r="I6" s="503">
        <v>3</v>
      </c>
      <c r="J6" s="503">
        <v>100.41</v>
      </c>
      <c r="K6" s="523">
        <v>1</v>
      </c>
      <c r="L6" s="503">
        <v>3</v>
      </c>
      <c r="M6" s="504">
        <v>100.41</v>
      </c>
    </row>
    <row r="7" spans="1:13" ht="14.4" customHeight="1" x14ac:dyDescent="0.3">
      <c r="A7" s="505" t="s">
        <v>487</v>
      </c>
      <c r="B7" s="506" t="s">
        <v>595</v>
      </c>
      <c r="C7" s="506" t="s">
        <v>596</v>
      </c>
      <c r="D7" s="506" t="s">
        <v>557</v>
      </c>
      <c r="E7" s="506" t="s">
        <v>597</v>
      </c>
      <c r="F7" s="510"/>
      <c r="G7" s="510"/>
      <c r="H7" s="524">
        <v>0</v>
      </c>
      <c r="I7" s="510">
        <v>3</v>
      </c>
      <c r="J7" s="510">
        <v>72.78</v>
      </c>
      <c r="K7" s="524">
        <v>1</v>
      </c>
      <c r="L7" s="510">
        <v>3</v>
      </c>
      <c r="M7" s="511">
        <v>72.78</v>
      </c>
    </row>
    <row r="8" spans="1:13" ht="14.4" customHeight="1" x14ac:dyDescent="0.3">
      <c r="A8" s="505" t="s">
        <v>487</v>
      </c>
      <c r="B8" s="506" t="s">
        <v>598</v>
      </c>
      <c r="C8" s="506" t="s">
        <v>599</v>
      </c>
      <c r="D8" s="506" t="s">
        <v>502</v>
      </c>
      <c r="E8" s="506" t="s">
        <v>600</v>
      </c>
      <c r="F8" s="510"/>
      <c r="G8" s="510"/>
      <c r="H8" s="524">
        <v>0</v>
      </c>
      <c r="I8" s="510">
        <v>2</v>
      </c>
      <c r="J8" s="510">
        <v>116.65999999999997</v>
      </c>
      <c r="K8" s="524">
        <v>1</v>
      </c>
      <c r="L8" s="510">
        <v>2</v>
      </c>
      <c r="M8" s="511">
        <v>116.65999999999997</v>
      </c>
    </row>
    <row r="9" spans="1:13" ht="14.4" customHeight="1" x14ac:dyDescent="0.3">
      <c r="A9" s="505" t="s">
        <v>487</v>
      </c>
      <c r="B9" s="506" t="s">
        <v>592</v>
      </c>
      <c r="C9" s="506" t="s">
        <v>601</v>
      </c>
      <c r="D9" s="506" t="s">
        <v>538</v>
      </c>
      <c r="E9" s="506" t="s">
        <v>602</v>
      </c>
      <c r="F9" s="510"/>
      <c r="G9" s="510"/>
      <c r="H9" s="524">
        <v>0</v>
      </c>
      <c r="I9" s="510">
        <v>2</v>
      </c>
      <c r="J9" s="510">
        <v>101.27999999999997</v>
      </c>
      <c r="K9" s="524">
        <v>1</v>
      </c>
      <c r="L9" s="510">
        <v>2</v>
      </c>
      <c r="M9" s="511">
        <v>101.27999999999997</v>
      </c>
    </row>
    <row r="10" spans="1:13" ht="14.4" customHeight="1" thickBot="1" x14ac:dyDescent="0.35">
      <c r="A10" s="512" t="s">
        <v>490</v>
      </c>
      <c r="B10" s="513" t="s">
        <v>595</v>
      </c>
      <c r="C10" s="513" t="s">
        <v>596</v>
      </c>
      <c r="D10" s="513" t="s">
        <v>557</v>
      </c>
      <c r="E10" s="513" t="s">
        <v>597</v>
      </c>
      <c r="F10" s="517"/>
      <c r="G10" s="517"/>
      <c r="H10" s="525">
        <v>0</v>
      </c>
      <c r="I10" s="517">
        <v>8</v>
      </c>
      <c r="J10" s="517">
        <v>194.08</v>
      </c>
      <c r="K10" s="525">
        <v>1</v>
      </c>
      <c r="L10" s="517">
        <v>8</v>
      </c>
      <c r="M10" s="518">
        <v>194.08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226</v>
      </c>
      <c r="C3" s="252">
        <f>SUM(C6:C1048576)</f>
        <v>26</v>
      </c>
      <c r="D3" s="252">
        <f>SUM(D6:D1048576)</f>
        <v>1</v>
      </c>
      <c r="E3" s="253">
        <f>SUM(E6:E1048576)</f>
        <v>0</v>
      </c>
      <c r="F3" s="250">
        <f>IF(SUM($B3:$E3)=0,"",B3/SUM($B3:$E3))</f>
        <v>0.89328063241106714</v>
      </c>
      <c r="G3" s="248">
        <f t="shared" ref="G3:I3" si="0">IF(SUM($B3:$E3)=0,"",C3/SUM($B3:$E3))</f>
        <v>0.10276679841897234</v>
      </c>
      <c r="H3" s="248">
        <f t="shared" si="0"/>
        <v>3.952569169960474E-3</v>
      </c>
      <c r="I3" s="249">
        <f t="shared" si="0"/>
        <v>0</v>
      </c>
      <c r="J3" s="252">
        <f>SUM(J6:J1048576)</f>
        <v>73</v>
      </c>
      <c r="K3" s="252">
        <f>SUM(K6:K1048576)</f>
        <v>16</v>
      </c>
      <c r="L3" s="252">
        <f>SUM(L6:L1048576)</f>
        <v>1</v>
      </c>
      <c r="M3" s="253">
        <f>SUM(M6:M1048576)</f>
        <v>0</v>
      </c>
      <c r="N3" s="250">
        <f>IF(SUM($J3:$M3)=0,"",J3/SUM($J3:$M3))</f>
        <v>0.81111111111111112</v>
      </c>
      <c r="O3" s="248">
        <f t="shared" ref="O3:Q3" si="1">IF(SUM($J3:$M3)=0,"",K3/SUM($J3:$M3))</f>
        <v>0.17777777777777778</v>
      </c>
      <c r="P3" s="248">
        <f t="shared" si="1"/>
        <v>1.1111111111111112E-2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" customHeight="1" x14ac:dyDescent="0.3">
      <c r="A6" s="549" t="s">
        <v>604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" customHeight="1" x14ac:dyDescent="0.3">
      <c r="A7" s="550" t="s">
        <v>605</v>
      </c>
      <c r="B7" s="556">
        <v>119</v>
      </c>
      <c r="C7" s="510">
        <v>13</v>
      </c>
      <c r="D7" s="510">
        <v>1</v>
      </c>
      <c r="E7" s="511"/>
      <c r="F7" s="553">
        <v>0.89473684210526316</v>
      </c>
      <c r="G7" s="524">
        <v>9.7744360902255634E-2</v>
      </c>
      <c r="H7" s="524">
        <v>7.5187969924812026E-3</v>
      </c>
      <c r="I7" s="559">
        <v>0</v>
      </c>
      <c r="J7" s="556">
        <v>34</v>
      </c>
      <c r="K7" s="510">
        <v>9</v>
      </c>
      <c r="L7" s="510">
        <v>1</v>
      </c>
      <c r="M7" s="511"/>
      <c r="N7" s="553">
        <v>0.77272727272727271</v>
      </c>
      <c r="O7" s="524">
        <v>0.20454545454545456</v>
      </c>
      <c r="P7" s="524">
        <v>2.2727272727272728E-2</v>
      </c>
      <c r="Q7" s="547">
        <v>0</v>
      </c>
    </row>
    <row r="8" spans="1:17" ht="14.4" customHeight="1" x14ac:dyDescent="0.3">
      <c r="A8" s="550" t="s">
        <v>606</v>
      </c>
      <c r="B8" s="556">
        <v>96</v>
      </c>
      <c r="C8" s="510">
        <v>13</v>
      </c>
      <c r="D8" s="510"/>
      <c r="E8" s="511"/>
      <c r="F8" s="553">
        <v>0.88073394495412849</v>
      </c>
      <c r="G8" s="524">
        <v>0.11926605504587157</v>
      </c>
      <c r="H8" s="524">
        <v>0</v>
      </c>
      <c r="I8" s="559">
        <v>0</v>
      </c>
      <c r="J8" s="556">
        <v>32</v>
      </c>
      <c r="K8" s="510">
        <v>7</v>
      </c>
      <c r="L8" s="510"/>
      <c r="M8" s="511"/>
      <c r="N8" s="553">
        <v>0.82051282051282048</v>
      </c>
      <c r="O8" s="524">
        <v>0.17948717948717949</v>
      </c>
      <c r="P8" s="524">
        <v>0</v>
      </c>
      <c r="Q8" s="547">
        <v>0</v>
      </c>
    </row>
    <row r="9" spans="1:17" ht="14.4" customHeight="1" thickBot="1" x14ac:dyDescent="0.35">
      <c r="A9" s="551" t="s">
        <v>607</v>
      </c>
      <c r="B9" s="557">
        <v>11</v>
      </c>
      <c r="C9" s="517"/>
      <c r="D9" s="517"/>
      <c r="E9" s="518"/>
      <c r="F9" s="554">
        <v>1</v>
      </c>
      <c r="G9" s="525">
        <v>0</v>
      </c>
      <c r="H9" s="525">
        <v>0</v>
      </c>
      <c r="I9" s="560">
        <v>0</v>
      </c>
      <c r="J9" s="557">
        <v>7</v>
      </c>
      <c r="K9" s="517"/>
      <c r="L9" s="517"/>
      <c r="M9" s="518"/>
      <c r="N9" s="554">
        <v>1</v>
      </c>
      <c r="O9" s="525">
        <v>0</v>
      </c>
      <c r="P9" s="525">
        <v>0</v>
      </c>
      <c r="Q9" s="54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608</v>
      </c>
      <c r="C5" s="491">
        <v>343204.18</v>
      </c>
      <c r="D5" s="491">
        <v>1021</v>
      </c>
      <c r="E5" s="491">
        <v>241683.74</v>
      </c>
      <c r="F5" s="561">
        <v>0.70419812485966804</v>
      </c>
      <c r="G5" s="491">
        <v>744</v>
      </c>
      <c r="H5" s="561">
        <v>0.72869735553379045</v>
      </c>
      <c r="I5" s="491">
        <v>101520.43999999997</v>
      </c>
      <c r="J5" s="561">
        <v>0.29580187514033185</v>
      </c>
      <c r="K5" s="491">
        <v>277</v>
      </c>
      <c r="L5" s="561">
        <v>0.27130264446620961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609</v>
      </c>
      <c r="C6" s="491">
        <v>165420.48000000001</v>
      </c>
      <c r="D6" s="491">
        <v>681</v>
      </c>
      <c r="E6" s="491">
        <v>123569.24000000003</v>
      </c>
      <c r="F6" s="561">
        <v>0.74700085503318592</v>
      </c>
      <c r="G6" s="491">
        <v>471</v>
      </c>
      <c r="H6" s="561">
        <v>0.69162995594713661</v>
      </c>
      <c r="I6" s="491">
        <v>41851.239999999976</v>
      </c>
      <c r="J6" s="561">
        <v>0.25299914496681408</v>
      </c>
      <c r="K6" s="491">
        <v>210</v>
      </c>
      <c r="L6" s="561">
        <v>0.30837004405286345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610</v>
      </c>
      <c r="C7" s="491">
        <v>0</v>
      </c>
      <c r="D7" s="491">
        <v>7</v>
      </c>
      <c r="E7" s="491">
        <v>0</v>
      </c>
      <c r="F7" s="561" t="s">
        <v>476</v>
      </c>
      <c r="G7" s="491">
        <v>6</v>
      </c>
      <c r="H7" s="561">
        <v>0.8571428571428571</v>
      </c>
      <c r="I7" s="491">
        <v>0</v>
      </c>
      <c r="J7" s="561" t="s">
        <v>476</v>
      </c>
      <c r="K7" s="491">
        <v>1</v>
      </c>
      <c r="L7" s="561">
        <v>0.14285714285714285</v>
      </c>
      <c r="M7" s="491" t="s">
        <v>1</v>
      </c>
      <c r="N7" s="150"/>
    </row>
    <row r="8" spans="1:14" ht="14.4" customHeight="1" x14ac:dyDescent="0.3">
      <c r="A8" s="487">
        <v>29</v>
      </c>
      <c r="B8" s="488" t="s">
        <v>611</v>
      </c>
      <c r="C8" s="491">
        <v>177783.69999999998</v>
      </c>
      <c r="D8" s="491">
        <v>333</v>
      </c>
      <c r="E8" s="491">
        <v>118114.49999999997</v>
      </c>
      <c r="F8" s="561">
        <v>0.6643719306100615</v>
      </c>
      <c r="G8" s="491">
        <v>267</v>
      </c>
      <c r="H8" s="561">
        <v>0.80180180180180183</v>
      </c>
      <c r="I8" s="491">
        <v>59669.200000000004</v>
      </c>
      <c r="J8" s="561">
        <v>0.3356280693899385</v>
      </c>
      <c r="K8" s="491">
        <v>66</v>
      </c>
      <c r="L8" s="561">
        <v>0.1981981981981982</v>
      </c>
      <c r="M8" s="491" t="s">
        <v>1</v>
      </c>
      <c r="N8" s="150"/>
    </row>
    <row r="9" spans="1:14" ht="14.4" customHeight="1" x14ac:dyDescent="0.3">
      <c r="A9" s="487" t="s">
        <v>474</v>
      </c>
      <c r="B9" s="488" t="s">
        <v>3</v>
      </c>
      <c r="C9" s="491">
        <v>343204.18</v>
      </c>
      <c r="D9" s="491">
        <v>1021</v>
      </c>
      <c r="E9" s="491">
        <v>241683.74</v>
      </c>
      <c r="F9" s="561">
        <v>0.70419812485966804</v>
      </c>
      <c r="G9" s="491">
        <v>744</v>
      </c>
      <c r="H9" s="561">
        <v>0.72869735553379045</v>
      </c>
      <c r="I9" s="491">
        <v>101520.43999999997</v>
      </c>
      <c r="J9" s="561">
        <v>0.29580187514033185</v>
      </c>
      <c r="K9" s="491">
        <v>277</v>
      </c>
      <c r="L9" s="561">
        <v>0.27130264446620961</v>
      </c>
      <c r="M9" s="491" t="s">
        <v>481</v>
      </c>
      <c r="N9" s="150"/>
    </row>
    <row r="11" spans="1:14" ht="14.4" customHeight="1" x14ac:dyDescent="0.3">
      <c r="A11" s="487">
        <v>29</v>
      </c>
      <c r="B11" s="488" t="s">
        <v>608</v>
      </c>
      <c r="C11" s="491" t="s">
        <v>476</v>
      </c>
      <c r="D11" s="491" t="s">
        <v>476</v>
      </c>
      <c r="E11" s="491" t="s">
        <v>476</v>
      </c>
      <c r="F11" s="561" t="s">
        <v>476</v>
      </c>
      <c r="G11" s="491" t="s">
        <v>476</v>
      </c>
      <c r="H11" s="561" t="s">
        <v>476</v>
      </c>
      <c r="I11" s="491" t="s">
        <v>476</v>
      </c>
      <c r="J11" s="561" t="s">
        <v>476</v>
      </c>
      <c r="K11" s="491" t="s">
        <v>476</v>
      </c>
      <c r="L11" s="561" t="s">
        <v>476</v>
      </c>
      <c r="M11" s="491" t="s">
        <v>68</v>
      </c>
      <c r="N11" s="150"/>
    </row>
    <row r="12" spans="1:14" ht="14.4" customHeight="1" x14ac:dyDescent="0.3">
      <c r="A12" s="487" t="s">
        <v>612</v>
      </c>
      <c r="B12" s="488" t="s">
        <v>609</v>
      </c>
      <c r="C12" s="491">
        <v>165420.48000000001</v>
      </c>
      <c r="D12" s="491">
        <v>681</v>
      </c>
      <c r="E12" s="491">
        <v>123569.24000000003</v>
      </c>
      <c r="F12" s="561">
        <v>0.74700085503318592</v>
      </c>
      <c r="G12" s="491">
        <v>471</v>
      </c>
      <c r="H12" s="561">
        <v>0.69162995594713661</v>
      </c>
      <c r="I12" s="491">
        <v>41851.239999999976</v>
      </c>
      <c r="J12" s="561">
        <v>0.25299914496681408</v>
      </c>
      <c r="K12" s="491">
        <v>210</v>
      </c>
      <c r="L12" s="561">
        <v>0.30837004405286345</v>
      </c>
      <c r="M12" s="491" t="s">
        <v>1</v>
      </c>
      <c r="N12" s="150"/>
    </row>
    <row r="13" spans="1:14" ht="14.4" customHeight="1" x14ac:dyDescent="0.3">
      <c r="A13" s="487" t="s">
        <v>612</v>
      </c>
      <c r="B13" s="488" t="s">
        <v>610</v>
      </c>
      <c r="C13" s="491">
        <v>0</v>
      </c>
      <c r="D13" s="491">
        <v>7</v>
      </c>
      <c r="E13" s="491">
        <v>0</v>
      </c>
      <c r="F13" s="561" t="s">
        <v>476</v>
      </c>
      <c r="G13" s="491">
        <v>6</v>
      </c>
      <c r="H13" s="561">
        <v>0.8571428571428571</v>
      </c>
      <c r="I13" s="491">
        <v>0</v>
      </c>
      <c r="J13" s="561" t="s">
        <v>476</v>
      </c>
      <c r="K13" s="491">
        <v>1</v>
      </c>
      <c r="L13" s="561">
        <v>0.14285714285714285</v>
      </c>
      <c r="M13" s="491" t="s">
        <v>1</v>
      </c>
      <c r="N13" s="150"/>
    </row>
    <row r="14" spans="1:14" ht="14.4" customHeight="1" x14ac:dyDescent="0.3">
      <c r="A14" s="487" t="s">
        <v>612</v>
      </c>
      <c r="B14" s="488" t="s">
        <v>611</v>
      </c>
      <c r="C14" s="491">
        <v>177783.69999999998</v>
      </c>
      <c r="D14" s="491">
        <v>333</v>
      </c>
      <c r="E14" s="491">
        <v>118114.49999999997</v>
      </c>
      <c r="F14" s="561">
        <v>0.6643719306100615</v>
      </c>
      <c r="G14" s="491">
        <v>267</v>
      </c>
      <c r="H14" s="561">
        <v>0.80180180180180183</v>
      </c>
      <c r="I14" s="491">
        <v>59669.200000000004</v>
      </c>
      <c r="J14" s="561">
        <v>0.3356280693899385</v>
      </c>
      <c r="K14" s="491">
        <v>66</v>
      </c>
      <c r="L14" s="561">
        <v>0.1981981981981982</v>
      </c>
      <c r="M14" s="491" t="s">
        <v>1</v>
      </c>
      <c r="N14" s="150"/>
    </row>
    <row r="15" spans="1:14" ht="14.4" customHeight="1" x14ac:dyDescent="0.3">
      <c r="A15" s="487" t="s">
        <v>612</v>
      </c>
      <c r="B15" s="488" t="s">
        <v>613</v>
      </c>
      <c r="C15" s="491">
        <v>343204.18</v>
      </c>
      <c r="D15" s="491">
        <v>1021</v>
      </c>
      <c r="E15" s="491">
        <v>241683.74</v>
      </c>
      <c r="F15" s="561">
        <v>0.70419812485966804</v>
      </c>
      <c r="G15" s="491">
        <v>744</v>
      </c>
      <c r="H15" s="561">
        <v>0.72869735553379045</v>
      </c>
      <c r="I15" s="491">
        <v>101520.43999999997</v>
      </c>
      <c r="J15" s="561">
        <v>0.29580187514033185</v>
      </c>
      <c r="K15" s="491">
        <v>277</v>
      </c>
      <c r="L15" s="561">
        <v>0.27130264446620961</v>
      </c>
      <c r="M15" s="491" t="s">
        <v>485</v>
      </c>
      <c r="N15" s="150"/>
    </row>
    <row r="16" spans="1:14" ht="14.4" customHeight="1" x14ac:dyDescent="0.3">
      <c r="A16" s="487" t="s">
        <v>476</v>
      </c>
      <c r="B16" s="488" t="s">
        <v>476</v>
      </c>
      <c r="C16" s="491" t="s">
        <v>476</v>
      </c>
      <c r="D16" s="491" t="s">
        <v>476</v>
      </c>
      <c r="E16" s="491" t="s">
        <v>476</v>
      </c>
      <c r="F16" s="561" t="s">
        <v>476</v>
      </c>
      <c r="G16" s="491" t="s">
        <v>476</v>
      </c>
      <c r="H16" s="561" t="s">
        <v>476</v>
      </c>
      <c r="I16" s="491" t="s">
        <v>476</v>
      </c>
      <c r="J16" s="561" t="s">
        <v>476</v>
      </c>
      <c r="K16" s="491" t="s">
        <v>476</v>
      </c>
      <c r="L16" s="561" t="s">
        <v>476</v>
      </c>
      <c r="M16" s="491" t="s">
        <v>486</v>
      </c>
      <c r="N16" s="150"/>
    </row>
    <row r="17" spans="1:14" ht="14.4" customHeight="1" x14ac:dyDescent="0.3">
      <c r="A17" s="487" t="s">
        <v>474</v>
      </c>
      <c r="B17" s="488" t="s">
        <v>614</v>
      </c>
      <c r="C17" s="491">
        <v>343204.18</v>
      </c>
      <c r="D17" s="491">
        <v>1021</v>
      </c>
      <c r="E17" s="491">
        <v>241683.74</v>
      </c>
      <c r="F17" s="561">
        <v>0.70419812485966804</v>
      </c>
      <c r="G17" s="491">
        <v>744</v>
      </c>
      <c r="H17" s="561">
        <v>0.72869735553379045</v>
      </c>
      <c r="I17" s="491">
        <v>101520.43999999997</v>
      </c>
      <c r="J17" s="561">
        <v>0.29580187514033185</v>
      </c>
      <c r="K17" s="491">
        <v>277</v>
      </c>
      <c r="L17" s="561">
        <v>0.27130264446620961</v>
      </c>
      <c r="M17" s="491" t="s">
        <v>481</v>
      </c>
      <c r="N17" s="150"/>
    </row>
    <row r="18" spans="1:14" ht="14.4" customHeight="1" x14ac:dyDescent="0.3">
      <c r="A18" s="562" t="s">
        <v>247</v>
      </c>
    </row>
    <row r="19" spans="1:14" ht="14.4" customHeight="1" x14ac:dyDescent="0.3">
      <c r="A19" s="563" t="s">
        <v>615</v>
      </c>
    </row>
    <row r="20" spans="1:14" ht="14.4" customHeight="1" x14ac:dyDescent="0.3">
      <c r="A20" s="562" t="s">
        <v>616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" customHeight="1" x14ac:dyDescent="0.3">
      <c r="A5" s="564" t="s">
        <v>617</v>
      </c>
      <c r="B5" s="555">
        <v>65637.37</v>
      </c>
      <c r="C5" s="499">
        <v>1</v>
      </c>
      <c r="D5" s="568">
        <v>264</v>
      </c>
      <c r="E5" s="571" t="s">
        <v>617</v>
      </c>
      <c r="F5" s="555">
        <v>53036.51</v>
      </c>
      <c r="G5" s="523">
        <v>0.80802308197296757</v>
      </c>
      <c r="H5" s="503">
        <v>190</v>
      </c>
      <c r="I5" s="546">
        <v>0.71969696969696972</v>
      </c>
      <c r="J5" s="574">
        <v>12600.859999999999</v>
      </c>
      <c r="K5" s="523">
        <v>0.19197691802703246</v>
      </c>
      <c r="L5" s="503">
        <v>74</v>
      </c>
      <c r="M5" s="546">
        <v>0.28030303030303028</v>
      </c>
    </row>
    <row r="6" spans="1:13" ht="14.4" customHeight="1" x14ac:dyDescent="0.3">
      <c r="A6" s="565" t="s">
        <v>618</v>
      </c>
      <c r="B6" s="556">
        <v>154.36000000000001</v>
      </c>
      <c r="C6" s="506">
        <v>1</v>
      </c>
      <c r="D6" s="569">
        <v>1</v>
      </c>
      <c r="E6" s="572" t="s">
        <v>618</v>
      </c>
      <c r="F6" s="556">
        <v>154.36000000000001</v>
      </c>
      <c r="G6" s="524">
        <v>1</v>
      </c>
      <c r="H6" s="510">
        <v>1</v>
      </c>
      <c r="I6" s="547">
        <v>1</v>
      </c>
      <c r="J6" s="575"/>
      <c r="K6" s="524">
        <v>0</v>
      </c>
      <c r="L6" s="510"/>
      <c r="M6" s="547">
        <v>0</v>
      </c>
    </row>
    <row r="7" spans="1:13" ht="14.4" customHeight="1" x14ac:dyDescent="0.3">
      <c r="A7" s="565" t="s">
        <v>619</v>
      </c>
      <c r="B7" s="556">
        <v>13739.739999999998</v>
      </c>
      <c r="C7" s="506">
        <v>1</v>
      </c>
      <c r="D7" s="569">
        <v>30</v>
      </c>
      <c r="E7" s="572" t="s">
        <v>619</v>
      </c>
      <c r="F7" s="556">
        <v>10134.619999999999</v>
      </c>
      <c r="G7" s="524">
        <v>0.73761366663415762</v>
      </c>
      <c r="H7" s="510">
        <v>24</v>
      </c>
      <c r="I7" s="547">
        <v>0.8</v>
      </c>
      <c r="J7" s="575">
        <v>3605.12</v>
      </c>
      <c r="K7" s="524">
        <v>0.26238633336584249</v>
      </c>
      <c r="L7" s="510">
        <v>6</v>
      </c>
      <c r="M7" s="547">
        <v>0.2</v>
      </c>
    </row>
    <row r="8" spans="1:13" ht="14.4" customHeight="1" x14ac:dyDescent="0.3">
      <c r="A8" s="565" t="s">
        <v>620</v>
      </c>
      <c r="B8" s="556">
        <v>138925.34999999998</v>
      </c>
      <c r="C8" s="506">
        <v>1</v>
      </c>
      <c r="D8" s="569">
        <v>358</v>
      </c>
      <c r="E8" s="572" t="s">
        <v>620</v>
      </c>
      <c r="F8" s="556">
        <v>86093.969999999972</v>
      </c>
      <c r="G8" s="524">
        <v>0.61971389670783616</v>
      </c>
      <c r="H8" s="510">
        <v>275</v>
      </c>
      <c r="I8" s="547">
        <v>0.76815642458100564</v>
      </c>
      <c r="J8" s="575">
        <v>52831.380000000005</v>
      </c>
      <c r="K8" s="524">
        <v>0.38028610329216384</v>
      </c>
      <c r="L8" s="510">
        <v>83</v>
      </c>
      <c r="M8" s="547">
        <v>0.23184357541899442</v>
      </c>
    </row>
    <row r="9" spans="1:13" ht="14.4" customHeight="1" x14ac:dyDescent="0.3">
      <c r="A9" s="565" t="s">
        <v>621</v>
      </c>
      <c r="B9" s="556">
        <v>48374.13</v>
      </c>
      <c r="C9" s="506">
        <v>1</v>
      </c>
      <c r="D9" s="569">
        <v>137</v>
      </c>
      <c r="E9" s="572" t="s">
        <v>621</v>
      </c>
      <c r="F9" s="556">
        <v>34530.93</v>
      </c>
      <c r="G9" s="524">
        <v>0.71383051230068639</v>
      </c>
      <c r="H9" s="510">
        <v>97</v>
      </c>
      <c r="I9" s="547">
        <v>0.70802919708029199</v>
      </c>
      <c r="J9" s="575">
        <v>13843.199999999999</v>
      </c>
      <c r="K9" s="524">
        <v>0.28616948769931366</v>
      </c>
      <c r="L9" s="510">
        <v>40</v>
      </c>
      <c r="M9" s="547">
        <v>0.29197080291970801</v>
      </c>
    </row>
    <row r="10" spans="1:13" ht="14.4" customHeight="1" x14ac:dyDescent="0.3">
      <c r="A10" s="565" t="s">
        <v>622</v>
      </c>
      <c r="B10" s="556">
        <v>24054.89</v>
      </c>
      <c r="C10" s="506">
        <v>1</v>
      </c>
      <c r="D10" s="569">
        <v>78</v>
      </c>
      <c r="E10" s="572" t="s">
        <v>622</v>
      </c>
      <c r="F10" s="556">
        <v>16825.169999999998</v>
      </c>
      <c r="G10" s="524">
        <v>0.69944905173126959</v>
      </c>
      <c r="H10" s="510">
        <v>55</v>
      </c>
      <c r="I10" s="547">
        <v>0.70512820512820518</v>
      </c>
      <c r="J10" s="575">
        <v>7229.7199999999993</v>
      </c>
      <c r="K10" s="524">
        <v>0.30055094826873036</v>
      </c>
      <c r="L10" s="510">
        <v>23</v>
      </c>
      <c r="M10" s="547">
        <v>0.29487179487179488</v>
      </c>
    </row>
    <row r="11" spans="1:13" ht="14.4" customHeight="1" x14ac:dyDescent="0.3">
      <c r="A11" s="565" t="s">
        <v>623</v>
      </c>
      <c r="B11" s="556">
        <v>2302.7400000000002</v>
      </c>
      <c r="C11" s="506">
        <v>1</v>
      </c>
      <c r="D11" s="569">
        <v>6</v>
      </c>
      <c r="E11" s="572" t="s">
        <v>623</v>
      </c>
      <c r="F11" s="556">
        <v>2132.2200000000003</v>
      </c>
      <c r="G11" s="524">
        <v>0.92594908674014431</v>
      </c>
      <c r="H11" s="510">
        <v>5</v>
      </c>
      <c r="I11" s="547">
        <v>0.83333333333333337</v>
      </c>
      <c r="J11" s="575">
        <v>170.52</v>
      </c>
      <c r="K11" s="524">
        <v>7.4050913259855647E-2</v>
      </c>
      <c r="L11" s="510">
        <v>1</v>
      </c>
      <c r="M11" s="547">
        <v>0.16666666666666666</v>
      </c>
    </row>
    <row r="12" spans="1:13" ht="14.4" customHeight="1" x14ac:dyDescent="0.3">
      <c r="A12" s="565" t="s">
        <v>624</v>
      </c>
      <c r="B12" s="556">
        <v>19604.71</v>
      </c>
      <c r="C12" s="506">
        <v>1</v>
      </c>
      <c r="D12" s="569">
        <v>52</v>
      </c>
      <c r="E12" s="572" t="s">
        <v>624</v>
      </c>
      <c r="F12" s="556">
        <v>13552.94</v>
      </c>
      <c r="G12" s="524">
        <v>0.6913104044895334</v>
      </c>
      <c r="H12" s="510">
        <v>29</v>
      </c>
      <c r="I12" s="547">
        <v>0.55769230769230771</v>
      </c>
      <c r="J12" s="575">
        <v>6051.77</v>
      </c>
      <c r="K12" s="524">
        <v>0.30868959551046665</v>
      </c>
      <c r="L12" s="510">
        <v>23</v>
      </c>
      <c r="M12" s="547">
        <v>0.44230769230769229</v>
      </c>
    </row>
    <row r="13" spans="1:13" ht="14.4" customHeight="1" x14ac:dyDescent="0.3">
      <c r="A13" s="565" t="s">
        <v>625</v>
      </c>
      <c r="B13" s="556">
        <v>6910.17</v>
      </c>
      <c r="C13" s="506">
        <v>1</v>
      </c>
      <c r="D13" s="569">
        <v>47</v>
      </c>
      <c r="E13" s="572" t="s">
        <v>625</v>
      </c>
      <c r="F13" s="556">
        <v>4877.3599999999997</v>
      </c>
      <c r="G13" s="524">
        <v>0.70582344573288347</v>
      </c>
      <c r="H13" s="510">
        <v>34</v>
      </c>
      <c r="I13" s="547">
        <v>0.72340425531914898</v>
      </c>
      <c r="J13" s="575">
        <v>2032.8100000000002</v>
      </c>
      <c r="K13" s="524">
        <v>0.29417655426711647</v>
      </c>
      <c r="L13" s="510">
        <v>13</v>
      </c>
      <c r="M13" s="547">
        <v>0.27659574468085107</v>
      </c>
    </row>
    <row r="14" spans="1:13" ht="14.4" customHeight="1" thickBot="1" x14ac:dyDescent="0.35">
      <c r="A14" s="566" t="s">
        <v>626</v>
      </c>
      <c r="B14" s="557">
        <v>23500.720000000001</v>
      </c>
      <c r="C14" s="513">
        <v>1</v>
      </c>
      <c r="D14" s="570">
        <v>48</v>
      </c>
      <c r="E14" s="573" t="s">
        <v>626</v>
      </c>
      <c r="F14" s="557">
        <v>20345.66</v>
      </c>
      <c r="G14" s="525">
        <v>0.8657462409662342</v>
      </c>
      <c r="H14" s="517">
        <v>34</v>
      </c>
      <c r="I14" s="548">
        <v>0.70833333333333337</v>
      </c>
      <c r="J14" s="576">
        <v>3155.06</v>
      </c>
      <c r="K14" s="525">
        <v>0.13425375903376577</v>
      </c>
      <c r="L14" s="517">
        <v>14</v>
      </c>
      <c r="M14" s="548">
        <v>0.29166666666666669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1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1313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343204.17999999976</v>
      </c>
      <c r="N3" s="66">
        <f>SUBTOTAL(9,N7:N1048576)</f>
        <v>1349</v>
      </c>
      <c r="O3" s="66">
        <f>SUBTOTAL(9,O7:O1048576)</f>
        <v>1021</v>
      </c>
      <c r="P3" s="66">
        <f>SUBTOTAL(9,P7:P1048576)</f>
        <v>241683.74000000011</v>
      </c>
      <c r="Q3" s="67">
        <f>IF(M3=0,0,P3/M3)</f>
        <v>0.70419812485966893</v>
      </c>
      <c r="R3" s="66">
        <f>SUBTOTAL(9,R7:R1048576)</f>
        <v>973</v>
      </c>
      <c r="S3" s="67">
        <f>IF(N3=0,0,R3/N3)</f>
        <v>0.72127501853224607</v>
      </c>
      <c r="T3" s="66">
        <f>SUBTOTAL(9,T7:T1048576)</f>
        <v>744</v>
      </c>
      <c r="U3" s="68">
        <f>IF(O3=0,0,T3/O3)</f>
        <v>0.72869735553379045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" customHeight="1" x14ac:dyDescent="0.3">
      <c r="A7" s="582">
        <v>29</v>
      </c>
      <c r="B7" s="583" t="s">
        <v>608</v>
      </c>
      <c r="C7" s="583" t="s">
        <v>612</v>
      </c>
      <c r="D7" s="584" t="s">
        <v>1312</v>
      </c>
      <c r="E7" s="585" t="s">
        <v>618</v>
      </c>
      <c r="F7" s="583" t="s">
        <v>609</v>
      </c>
      <c r="G7" s="583" t="s">
        <v>627</v>
      </c>
      <c r="H7" s="583" t="s">
        <v>537</v>
      </c>
      <c r="I7" s="583" t="s">
        <v>628</v>
      </c>
      <c r="J7" s="583" t="s">
        <v>629</v>
      </c>
      <c r="K7" s="583" t="s">
        <v>630</v>
      </c>
      <c r="L7" s="586">
        <v>154.36000000000001</v>
      </c>
      <c r="M7" s="586">
        <v>154.36000000000001</v>
      </c>
      <c r="N7" s="583">
        <v>1</v>
      </c>
      <c r="O7" s="587">
        <v>1</v>
      </c>
      <c r="P7" s="586">
        <v>154.36000000000001</v>
      </c>
      <c r="Q7" s="588">
        <v>1</v>
      </c>
      <c r="R7" s="583">
        <v>1</v>
      </c>
      <c r="S7" s="588">
        <v>1</v>
      </c>
      <c r="T7" s="587">
        <v>1</v>
      </c>
      <c r="U7" s="122">
        <v>1</v>
      </c>
    </row>
    <row r="8" spans="1:21" ht="14.4" customHeight="1" x14ac:dyDescent="0.3">
      <c r="A8" s="589">
        <v>29</v>
      </c>
      <c r="B8" s="590" t="s">
        <v>608</v>
      </c>
      <c r="C8" s="590" t="s">
        <v>612</v>
      </c>
      <c r="D8" s="591" t="s">
        <v>1312</v>
      </c>
      <c r="E8" s="592" t="s">
        <v>622</v>
      </c>
      <c r="F8" s="590" t="s">
        <v>609</v>
      </c>
      <c r="G8" s="590" t="s">
        <v>631</v>
      </c>
      <c r="H8" s="590" t="s">
        <v>476</v>
      </c>
      <c r="I8" s="590" t="s">
        <v>632</v>
      </c>
      <c r="J8" s="590" t="s">
        <v>633</v>
      </c>
      <c r="K8" s="590" t="s">
        <v>634</v>
      </c>
      <c r="L8" s="593">
        <v>91.11</v>
      </c>
      <c r="M8" s="593">
        <v>91.11</v>
      </c>
      <c r="N8" s="590">
        <v>1</v>
      </c>
      <c r="O8" s="594">
        <v>1</v>
      </c>
      <c r="P8" s="593">
        <v>91.11</v>
      </c>
      <c r="Q8" s="595">
        <v>1</v>
      </c>
      <c r="R8" s="590">
        <v>1</v>
      </c>
      <c r="S8" s="595">
        <v>1</v>
      </c>
      <c r="T8" s="594">
        <v>1</v>
      </c>
      <c r="U8" s="596">
        <v>1</v>
      </c>
    </row>
    <row r="9" spans="1:21" ht="14.4" customHeight="1" x14ac:dyDescent="0.3">
      <c r="A9" s="589">
        <v>29</v>
      </c>
      <c r="B9" s="590" t="s">
        <v>608</v>
      </c>
      <c r="C9" s="590" t="s">
        <v>612</v>
      </c>
      <c r="D9" s="591" t="s">
        <v>1312</v>
      </c>
      <c r="E9" s="592" t="s">
        <v>622</v>
      </c>
      <c r="F9" s="590" t="s">
        <v>609</v>
      </c>
      <c r="G9" s="590" t="s">
        <v>635</v>
      </c>
      <c r="H9" s="590" t="s">
        <v>476</v>
      </c>
      <c r="I9" s="590" t="s">
        <v>636</v>
      </c>
      <c r="J9" s="590" t="s">
        <v>530</v>
      </c>
      <c r="K9" s="590" t="s">
        <v>637</v>
      </c>
      <c r="L9" s="593">
        <v>0</v>
      </c>
      <c r="M9" s="593">
        <v>0</v>
      </c>
      <c r="N9" s="590">
        <v>1</v>
      </c>
      <c r="O9" s="594">
        <v>0.5</v>
      </c>
      <c r="P9" s="593"/>
      <c r="Q9" s="595"/>
      <c r="R9" s="590"/>
      <c r="S9" s="595">
        <v>0</v>
      </c>
      <c r="T9" s="594"/>
      <c r="U9" s="596">
        <v>0</v>
      </c>
    </row>
    <row r="10" spans="1:21" ht="14.4" customHeight="1" x14ac:dyDescent="0.3">
      <c r="A10" s="589">
        <v>29</v>
      </c>
      <c r="B10" s="590" t="s">
        <v>608</v>
      </c>
      <c r="C10" s="590" t="s">
        <v>612</v>
      </c>
      <c r="D10" s="591" t="s">
        <v>1312</v>
      </c>
      <c r="E10" s="592" t="s">
        <v>622</v>
      </c>
      <c r="F10" s="590" t="s">
        <v>609</v>
      </c>
      <c r="G10" s="590" t="s">
        <v>638</v>
      </c>
      <c r="H10" s="590" t="s">
        <v>476</v>
      </c>
      <c r="I10" s="590" t="s">
        <v>639</v>
      </c>
      <c r="J10" s="590" t="s">
        <v>545</v>
      </c>
      <c r="K10" s="590" t="s">
        <v>640</v>
      </c>
      <c r="L10" s="593">
        <v>48.09</v>
      </c>
      <c r="M10" s="593">
        <v>192.36</v>
      </c>
      <c r="N10" s="590">
        <v>4</v>
      </c>
      <c r="O10" s="594">
        <v>3</v>
      </c>
      <c r="P10" s="593">
        <v>96.18</v>
      </c>
      <c r="Q10" s="595">
        <v>0.5</v>
      </c>
      <c r="R10" s="590">
        <v>2</v>
      </c>
      <c r="S10" s="595">
        <v>0.5</v>
      </c>
      <c r="T10" s="594">
        <v>1</v>
      </c>
      <c r="U10" s="596">
        <v>0.33333333333333331</v>
      </c>
    </row>
    <row r="11" spans="1:21" ht="14.4" customHeight="1" x14ac:dyDescent="0.3">
      <c r="A11" s="589">
        <v>29</v>
      </c>
      <c r="B11" s="590" t="s">
        <v>608</v>
      </c>
      <c r="C11" s="590" t="s">
        <v>612</v>
      </c>
      <c r="D11" s="591" t="s">
        <v>1312</v>
      </c>
      <c r="E11" s="592" t="s">
        <v>622</v>
      </c>
      <c r="F11" s="590" t="s">
        <v>609</v>
      </c>
      <c r="G11" s="590" t="s">
        <v>641</v>
      </c>
      <c r="H11" s="590" t="s">
        <v>476</v>
      </c>
      <c r="I11" s="590" t="s">
        <v>642</v>
      </c>
      <c r="J11" s="590" t="s">
        <v>574</v>
      </c>
      <c r="K11" s="590" t="s">
        <v>575</v>
      </c>
      <c r="L11" s="593">
        <v>0</v>
      </c>
      <c r="M11" s="593">
        <v>0</v>
      </c>
      <c r="N11" s="590">
        <v>1</v>
      </c>
      <c r="O11" s="594">
        <v>0.5</v>
      </c>
      <c r="P11" s="593">
        <v>0</v>
      </c>
      <c r="Q11" s="595"/>
      <c r="R11" s="590">
        <v>1</v>
      </c>
      <c r="S11" s="595">
        <v>1</v>
      </c>
      <c r="T11" s="594">
        <v>0.5</v>
      </c>
      <c r="U11" s="596">
        <v>1</v>
      </c>
    </row>
    <row r="12" spans="1:21" ht="14.4" customHeight="1" x14ac:dyDescent="0.3">
      <c r="A12" s="589">
        <v>29</v>
      </c>
      <c r="B12" s="590" t="s">
        <v>608</v>
      </c>
      <c r="C12" s="590" t="s">
        <v>612</v>
      </c>
      <c r="D12" s="591" t="s">
        <v>1312</v>
      </c>
      <c r="E12" s="592" t="s">
        <v>622</v>
      </c>
      <c r="F12" s="590" t="s">
        <v>609</v>
      </c>
      <c r="G12" s="590" t="s">
        <v>643</v>
      </c>
      <c r="H12" s="590" t="s">
        <v>476</v>
      </c>
      <c r="I12" s="590" t="s">
        <v>644</v>
      </c>
      <c r="J12" s="590" t="s">
        <v>645</v>
      </c>
      <c r="K12" s="590" t="s">
        <v>646</v>
      </c>
      <c r="L12" s="593">
        <v>132.97999999999999</v>
      </c>
      <c r="M12" s="593">
        <v>797.87999999999988</v>
      </c>
      <c r="N12" s="590">
        <v>6</v>
      </c>
      <c r="O12" s="594">
        <v>3</v>
      </c>
      <c r="P12" s="593">
        <v>664.89999999999986</v>
      </c>
      <c r="Q12" s="595">
        <v>0.83333333333333326</v>
      </c>
      <c r="R12" s="590">
        <v>5</v>
      </c>
      <c r="S12" s="595">
        <v>0.83333333333333337</v>
      </c>
      <c r="T12" s="594">
        <v>2</v>
      </c>
      <c r="U12" s="596">
        <v>0.66666666666666663</v>
      </c>
    </row>
    <row r="13" spans="1:21" ht="14.4" customHeight="1" x14ac:dyDescent="0.3">
      <c r="A13" s="589">
        <v>29</v>
      </c>
      <c r="B13" s="590" t="s">
        <v>608</v>
      </c>
      <c r="C13" s="590" t="s">
        <v>612</v>
      </c>
      <c r="D13" s="591" t="s">
        <v>1312</v>
      </c>
      <c r="E13" s="592" t="s">
        <v>622</v>
      </c>
      <c r="F13" s="590" t="s">
        <v>609</v>
      </c>
      <c r="G13" s="590" t="s">
        <v>647</v>
      </c>
      <c r="H13" s="590" t="s">
        <v>476</v>
      </c>
      <c r="I13" s="590" t="s">
        <v>648</v>
      </c>
      <c r="J13" s="590" t="s">
        <v>550</v>
      </c>
      <c r="K13" s="590" t="s">
        <v>649</v>
      </c>
      <c r="L13" s="593">
        <v>61.97</v>
      </c>
      <c r="M13" s="593">
        <v>433.79000000000008</v>
      </c>
      <c r="N13" s="590">
        <v>7</v>
      </c>
      <c r="O13" s="594">
        <v>4.5</v>
      </c>
      <c r="P13" s="593">
        <v>371.82000000000005</v>
      </c>
      <c r="Q13" s="595">
        <v>0.8571428571428571</v>
      </c>
      <c r="R13" s="590">
        <v>6</v>
      </c>
      <c r="S13" s="595">
        <v>0.8571428571428571</v>
      </c>
      <c r="T13" s="594">
        <v>3.5</v>
      </c>
      <c r="U13" s="596">
        <v>0.77777777777777779</v>
      </c>
    </row>
    <row r="14" spans="1:21" ht="14.4" customHeight="1" x14ac:dyDescent="0.3">
      <c r="A14" s="589">
        <v>29</v>
      </c>
      <c r="B14" s="590" t="s">
        <v>608</v>
      </c>
      <c r="C14" s="590" t="s">
        <v>612</v>
      </c>
      <c r="D14" s="591" t="s">
        <v>1312</v>
      </c>
      <c r="E14" s="592" t="s">
        <v>622</v>
      </c>
      <c r="F14" s="590" t="s">
        <v>609</v>
      </c>
      <c r="G14" s="590" t="s">
        <v>650</v>
      </c>
      <c r="H14" s="590" t="s">
        <v>476</v>
      </c>
      <c r="I14" s="590" t="s">
        <v>651</v>
      </c>
      <c r="J14" s="590" t="s">
        <v>652</v>
      </c>
      <c r="K14" s="590" t="s">
        <v>653</v>
      </c>
      <c r="L14" s="593">
        <v>11.73</v>
      </c>
      <c r="M14" s="593">
        <v>11.73</v>
      </c>
      <c r="N14" s="590">
        <v>1</v>
      </c>
      <c r="O14" s="594">
        <v>0.5</v>
      </c>
      <c r="P14" s="593">
        <v>11.73</v>
      </c>
      <c r="Q14" s="595">
        <v>1</v>
      </c>
      <c r="R14" s="590">
        <v>1</v>
      </c>
      <c r="S14" s="595">
        <v>1</v>
      </c>
      <c r="T14" s="594">
        <v>0.5</v>
      </c>
      <c r="U14" s="596">
        <v>1</v>
      </c>
    </row>
    <row r="15" spans="1:21" ht="14.4" customHeight="1" x14ac:dyDescent="0.3">
      <c r="A15" s="589">
        <v>29</v>
      </c>
      <c r="B15" s="590" t="s">
        <v>608</v>
      </c>
      <c r="C15" s="590" t="s">
        <v>612</v>
      </c>
      <c r="D15" s="591" t="s">
        <v>1312</v>
      </c>
      <c r="E15" s="592" t="s">
        <v>622</v>
      </c>
      <c r="F15" s="590" t="s">
        <v>609</v>
      </c>
      <c r="G15" s="590" t="s">
        <v>654</v>
      </c>
      <c r="H15" s="590" t="s">
        <v>537</v>
      </c>
      <c r="I15" s="590" t="s">
        <v>596</v>
      </c>
      <c r="J15" s="590" t="s">
        <v>557</v>
      </c>
      <c r="K15" s="590" t="s">
        <v>597</v>
      </c>
      <c r="L15" s="593">
        <v>16.8</v>
      </c>
      <c r="M15" s="593">
        <v>100.8</v>
      </c>
      <c r="N15" s="590">
        <v>6</v>
      </c>
      <c r="O15" s="594">
        <v>6</v>
      </c>
      <c r="P15" s="593">
        <v>100.8</v>
      </c>
      <c r="Q15" s="595">
        <v>1</v>
      </c>
      <c r="R15" s="590">
        <v>6</v>
      </c>
      <c r="S15" s="595">
        <v>1</v>
      </c>
      <c r="T15" s="594">
        <v>6</v>
      </c>
      <c r="U15" s="596">
        <v>1</v>
      </c>
    </row>
    <row r="16" spans="1:21" ht="14.4" customHeight="1" x14ac:dyDescent="0.3">
      <c r="A16" s="589">
        <v>29</v>
      </c>
      <c r="B16" s="590" t="s">
        <v>608</v>
      </c>
      <c r="C16" s="590" t="s">
        <v>612</v>
      </c>
      <c r="D16" s="591" t="s">
        <v>1312</v>
      </c>
      <c r="E16" s="592" t="s">
        <v>622</v>
      </c>
      <c r="F16" s="590" t="s">
        <v>609</v>
      </c>
      <c r="G16" s="590" t="s">
        <v>654</v>
      </c>
      <c r="H16" s="590" t="s">
        <v>537</v>
      </c>
      <c r="I16" s="590" t="s">
        <v>655</v>
      </c>
      <c r="J16" s="590" t="s">
        <v>557</v>
      </c>
      <c r="K16" s="590" t="s">
        <v>656</v>
      </c>
      <c r="L16" s="593">
        <v>84.03</v>
      </c>
      <c r="M16" s="593">
        <v>84.03</v>
      </c>
      <c r="N16" s="590">
        <v>1</v>
      </c>
      <c r="O16" s="594">
        <v>1</v>
      </c>
      <c r="P16" s="593">
        <v>84.03</v>
      </c>
      <c r="Q16" s="595">
        <v>1</v>
      </c>
      <c r="R16" s="590">
        <v>1</v>
      </c>
      <c r="S16" s="595">
        <v>1</v>
      </c>
      <c r="T16" s="594">
        <v>1</v>
      </c>
      <c r="U16" s="596">
        <v>1</v>
      </c>
    </row>
    <row r="17" spans="1:21" ht="14.4" customHeight="1" x14ac:dyDescent="0.3">
      <c r="A17" s="589">
        <v>29</v>
      </c>
      <c r="B17" s="590" t="s">
        <v>608</v>
      </c>
      <c r="C17" s="590" t="s">
        <v>612</v>
      </c>
      <c r="D17" s="591" t="s">
        <v>1312</v>
      </c>
      <c r="E17" s="592" t="s">
        <v>622</v>
      </c>
      <c r="F17" s="590" t="s">
        <v>609</v>
      </c>
      <c r="G17" s="590" t="s">
        <v>657</v>
      </c>
      <c r="H17" s="590" t="s">
        <v>537</v>
      </c>
      <c r="I17" s="590" t="s">
        <v>658</v>
      </c>
      <c r="J17" s="590" t="s">
        <v>659</v>
      </c>
      <c r="K17" s="590" t="s">
        <v>660</v>
      </c>
      <c r="L17" s="593">
        <v>490.89</v>
      </c>
      <c r="M17" s="593">
        <v>1472.67</v>
      </c>
      <c r="N17" s="590">
        <v>3</v>
      </c>
      <c r="O17" s="594">
        <v>2.5</v>
      </c>
      <c r="P17" s="593">
        <v>981.78</v>
      </c>
      <c r="Q17" s="595">
        <v>0.66666666666666663</v>
      </c>
      <c r="R17" s="590">
        <v>2</v>
      </c>
      <c r="S17" s="595">
        <v>0.66666666666666663</v>
      </c>
      <c r="T17" s="594">
        <v>1.5</v>
      </c>
      <c r="U17" s="596">
        <v>0.6</v>
      </c>
    </row>
    <row r="18" spans="1:21" ht="14.4" customHeight="1" x14ac:dyDescent="0.3">
      <c r="A18" s="589">
        <v>29</v>
      </c>
      <c r="B18" s="590" t="s">
        <v>608</v>
      </c>
      <c r="C18" s="590" t="s">
        <v>612</v>
      </c>
      <c r="D18" s="591" t="s">
        <v>1312</v>
      </c>
      <c r="E18" s="592" t="s">
        <v>622</v>
      </c>
      <c r="F18" s="590" t="s">
        <v>609</v>
      </c>
      <c r="G18" s="590" t="s">
        <v>661</v>
      </c>
      <c r="H18" s="590" t="s">
        <v>537</v>
      </c>
      <c r="I18" s="590" t="s">
        <v>599</v>
      </c>
      <c r="J18" s="590" t="s">
        <v>502</v>
      </c>
      <c r="K18" s="590" t="s">
        <v>600</v>
      </c>
      <c r="L18" s="593">
        <v>17.62</v>
      </c>
      <c r="M18" s="593">
        <v>17.62</v>
      </c>
      <c r="N18" s="590">
        <v>1</v>
      </c>
      <c r="O18" s="594">
        <v>1</v>
      </c>
      <c r="P18" s="593"/>
      <c r="Q18" s="595">
        <v>0</v>
      </c>
      <c r="R18" s="590"/>
      <c r="S18" s="595">
        <v>0</v>
      </c>
      <c r="T18" s="594"/>
      <c r="U18" s="596">
        <v>0</v>
      </c>
    </row>
    <row r="19" spans="1:21" ht="14.4" customHeight="1" x14ac:dyDescent="0.3">
      <c r="A19" s="589">
        <v>29</v>
      </c>
      <c r="B19" s="590" t="s">
        <v>608</v>
      </c>
      <c r="C19" s="590" t="s">
        <v>612</v>
      </c>
      <c r="D19" s="591" t="s">
        <v>1312</v>
      </c>
      <c r="E19" s="592" t="s">
        <v>622</v>
      </c>
      <c r="F19" s="590" t="s">
        <v>609</v>
      </c>
      <c r="G19" s="590" t="s">
        <v>661</v>
      </c>
      <c r="H19" s="590" t="s">
        <v>537</v>
      </c>
      <c r="I19" s="590" t="s">
        <v>599</v>
      </c>
      <c r="J19" s="590" t="s">
        <v>502</v>
      </c>
      <c r="K19" s="590" t="s">
        <v>600</v>
      </c>
      <c r="L19" s="593">
        <v>24.22</v>
      </c>
      <c r="M19" s="593">
        <v>24.22</v>
      </c>
      <c r="N19" s="590">
        <v>1</v>
      </c>
      <c r="O19" s="594">
        <v>1</v>
      </c>
      <c r="P19" s="593"/>
      <c r="Q19" s="595">
        <v>0</v>
      </c>
      <c r="R19" s="590"/>
      <c r="S19" s="595">
        <v>0</v>
      </c>
      <c r="T19" s="594"/>
      <c r="U19" s="596">
        <v>0</v>
      </c>
    </row>
    <row r="20" spans="1:21" ht="14.4" customHeight="1" x14ac:dyDescent="0.3">
      <c r="A20" s="589">
        <v>29</v>
      </c>
      <c r="B20" s="590" t="s">
        <v>608</v>
      </c>
      <c r="C20" s="590" t="s">
        <v>612</v>
      </c>
      <c r="D20" s="591" t="s">
        <v>1312</v>
      </c>
      <c r="E20" s="592" t="s">
        <v>622</v>
      </c>
      <c r="F20" s="590" t="s">
        <v>609</v>
      </c>
      <c r="G20" s="590" t="s">
        <v>662</v>
      </c>
      <c r="H20" s="590" t="s">
        <v>476</v>
      </c>
      <c r="I20" s="590" t="s">
        <v>663</v>
      </c>
      <c r="J20" s="590" t="s">
        <v>664</v>
      </c>
      <c r="K20" s="590" t="s">
        <v>665</v>
      </c>
      <c r="L20" s="593">
        <v>34.659999999999997</v>
      </c>
      <c r="M20" s="593">
        <v>34.659999999999997</v>
      </c>
      <c r="N20" s="590">
        <v>1</v>
      </c>
      <c r="O20" s="594">
        <v>0.5</v>
      </c>
      <c r="P20" s="593">
        <v>34.659999999999997</v>
      </c>
      <c r="Q20" s="595">
        <v>1</v>
      </c>
      <c r="R20" s="590">
        <v>1</v>
      </c>
      <c r="S20" s="595">
        <v>1</v>
      </c>
      <c r="T20" s="594">
        <v>0.5</v>
      </c>
      <c r="U20" s="596">
        <v>1</v>
      </c>
    </row>
    <row r="21" spans="1:21" ht="14.4" customHeight="1" x14ac:dyDescent="0.3">
      <c r="A21" s="589">
        <v>29</v>
      </c>
      <c r="B21" s="590" t="s">
        <v>608</v>
      </c>
      <c r="C21" s="590" t="s">
        <v>612</v>
      </c>
      <c r="D21" s="591" t="s">
        <v>1312</v>
      </c>
      <c r="E21" s="592" t="s">
        <v>622</v>
      </c>
      <c r="F21" s="590" t="s">
        <v>609</v>
      </c>
      <c r="G21" s="590" t="s">
        <v>666</v>
      </c>
      <c r="H21" s="590" t="s">
        <v>476</v>
      </c>
      <c r="I21" s="590" t="s">
        <v>667</v>
      </c>
      <c r="J21" s="590" t="s">
        <v>668</v>
      </c>
      <c r="K21" s="590" t="s">
        <v>669</v>
      </c>
      <c r="L21" s="593">
        <v>0</v>
      </c>
      <c r="M21" s="593">
        <v>0</v>
      </c>
      <c r="N21" s="590">
        <v>1</v>
      </c>
      <c r="O21" s="594">
        <v>1</v>
      </c>
      <c r="P21" s="593"/>
      <c r="Q21" s="595"/>
      <c r="R21" s="590"/>
      <c r="S21" s="595">
        <v>0</v>
      </c>
      <c r="T21" s="594"/>
      <c r="U21" s="596">
        <v>0</v>
      </c>
    </row>
    <row r="22" spans="1:21" ht="14.4" customHeight="1" x14ac:dyDescent="0.3">
      <c r="A22" s="589">
        <v>29</v>
      </c>
      <c r="B22" s="590" t="s">
        <v>608</v>
      </c>
      <c r="C22" s="590" t="s">
        <v>612</v>
      </c>
      <c r="D22" s="591" t="s">
        <v>1312</v>
      </c>
      <c r="E22" s="592" t="s">
        <v>622</v>
      </c>
      <c r="F22" s="590" t="s">
        <v>609</v>
      </c>
      <c r="G22" s="590" t="s">
        <v>666</v>
      </c>
      <c r="H22" s="590" t="s">
        <v>476</v>
      </c>
      <c r="I22" s="590" t="s">
        <v>670</v>
      </c>
      <c r="J22" s="590" t="s">
        <v>671</v>
      </c>
      <c r="K22" s="590" t="s">
        <v>672</v>
      </c>
      <c r="L22" s="593">
        <v>0</v>
      </c>
      <c r="M22" s="593">
        <v>0</v>
      </c>
      <c r="N22" s="590">
        <v>2</v>
      </c>
      <c r="O22" s="594">
        <v>1</v>
      </c>
      <c r="P22" s="593"/>
      <c r="Q22" s="595"/>
      <c r="R22" s="590"/>
      <c r="S22" s="595">
        <v>0</v>
      </c>
      <c r="T22" s="594"/>
      <c r="U22" s="596">
        <v>0</v>
      </c>
    </row>
    <row r="23" spans="1:21" ht="14.4" customHeight="1" x14ac:dyDescent="0.3">
      <c r="A23" s="589">
        <v>29</v>
      </c>
      <c r="B23" s="590" t="s">
        <v>608</v>
      </c>
      <c r="C23" s="590" t="s">
        <v>612</v>
      </c>
      <c r="D23" s="591" t="s">
        <v>1312</v>
      </c>
      <c r="E23" s="592" t="s">
        <v>622</v>
      </c>
      <c r="F23" s="590" t="s">
        <v>609</v>
      </c>
      <c r="G23" s="590" t="s">
        <v>666</v>
      </c>
      <c r="H23" s="590" t="s">
        <v>476</v>
      </c>
      <c r="I23" s="590" t="s">
        <v>673</v>
      </c>
      <c r="J23" s="590" t="s">
        <v>671</v>
      </c>
      <c r="K23" s="590" t="s">
        <v>674</v>
      </c>
      <c r="L23" s="593">
        <v>0</v>
      </c>
      <c r="M23" s="593">
        <v>0</v>
      </c>
      <c r="N23" s="590">
        <v>1</v>
      </c>
      <c r="O23" s="594">
        <v>1</v>
      </c>
      <c r="P23" s="593"/>
      <c r="Q23" s="595"/>
      <c r="R23" s="590"/>
      <c r="S23" s="595">
        <v>0</v>
      </c>
      <c r="T23" s="594"/>
      <c r="U23" s="596">
        <v>0</v>
      </c>
    </row>
    <row r="24" spans="1:21" ht="14.4" customHeight="1" x14ac:dyDescent="0.3">
      <c r="A24" s="589">
        <v>29</v>
      </c>
      <c r="B24" s="590" t="s">
        <v>608</v>
      </c>
      <c r="C24" s="590" t="s">
        <v>612</v>
      </c>
      <c r="D24" s="591" t="s">
        <v>1312</v>
      </c>
      <c r="E24" s="592" t="s">
        <v>622</v>
      </c>
      <c r="F24" s="590" t="s">
        <v>609</v>
      </c>
      <c r="G24" s="590" t="s">
        <v>675</v>
      </c>
      <c r="H24" s="590" t="s">
        <v>537</v>
      </c>
      <c r="I24" s="590" t="s">
        <v>593</v>
      </c>
      <c r="J24" s="590" t="s">
        <v>538</v>
      </c>
      <c r="K24" s="590" t="s">
        <v>594</v>
      </c>
      <c r="L24" s="593">
        <v>0</v>
      </c>
      <c r="M24" s="593">
        <v>0</v>
      </c>
      <c r="N24" s="590">
        <v>1</v>
      </c>
      <c r="O24" s="594">
        <v>1</v>
      </c>
      <c r="P24" s="593">
        <v>0</v>
      </c>
      <c r="Q24" s="595"/>
      <c r="R24" s="590">
        <v>1</v>
      </c>
      <c r="S24" s="595">
        <v>1</v>
      </c>
      <c r="T24" s="594">
        <v>1</v>
      </c>
      <c r="U24" s="596">
        <v>1</v>
      </c>
    </row>
    <row r="25" spans="1:21" ht="14.4" customHeight="1" x14ac:dyDescent="0.3">
      <c r="A25" s="589">
        <v>29</v>
      </c>
      <c r="B25" s="590" t="s">
        <v>608</v>
      </c>
      <c r="C25" s="590" t="s">
        <v>612</v>
      </c>
      <c r="D25" s="591" t="s">
        <v>1312</v>
      </c>
      <c r="E25" s="592" t="s">
        <v>622</v>
      </c>
      <c r="F25" s="590" t="s">
        <v>609</v>
      </c>
      <c r="G25" s="590" t="s">
        <v>676</v>
      </c>
      <c r="H25" s="590" t="s">
        <v>476</v>
      </c>
      <c r="I25" s="590" t="s">
        <v>677</v>
      </c>
      <c r="J25" s="590" t="s">
        <v>678</v>
      </c>
      <c r="K25" s="590" t="s">
        <v>679</v>
      </c>
      <c r="L25" s="593">
        <v>31.32</v>
      </c>
      <c r="M25" s="593">
        <v>31.32</v>
      </c>
      <c r="N25" s="590">
        <v>1</v>
      </c>
      <c r="O25" s="594">
        <v>0.5</v>
      </c>
      <c r="P25" s="593">
        <v>31.32</v>
      </c>
      <c r="Q25" s="595">
        <v>1</v>
      </c>
      <c r="R25" s="590">
        <v>1</v>
      </c>
      <c r="S25" s="595">
        <v>1</v>
      </c>
      <c r="T25" s="594">
        <v>0.5</v>
      </c>
      <c r="U25" s="596">
        <v>1</v>
      </c>
    </row>
    <row r="26" spans="1:21" ht="14.4" customHeight="1" x14ac:dyDescent="0.3">
      <c r="A26" s="589">
        <v>29</v>
      </c>
      <c r="B26" s="590" t="s">
        <v>608</v>
      </c>
      <c r="C26" s="590" t="s">
        <v>612</v>
      </c>
      <c r="D26" s="591" t="s">
        <v>1312</v>
      </c>
      <c r="E26" s="592" t="s">
        <v>622</v>
      </c>
      <c r="F26" s="590" t="s">
        <v>609</v>
      </c>
      <c r="G26" s="590" t="s">
        <v>627</v>
      </c>
      <c r="H26" s="590" t="s">
        <v>537</v>
      </c>
      <c r="I26" s="590" t="s">
        <v>628</v>
      </c>
      <c r="J26" s="590" t="s">
        <v>629</v>
      </c>
      <c r="K26" s="590" t="s">
        <v>630</v>
      </c>
      <c r="L26" s="593">
        <v>154.36000000000001</v>
      </c>
      <c r="M26" s="593">
        <v>154.36000000000001</v>
      </c>
      <c r="N26" s="590">
        <v>1</v>
      </c>
      <c r="O26" s="594">
        <v>1</v>
      </c>
      <c r="P26" s="593">
        <v>154.36000000000001</v>
      </c>
      <c r="Q26" s="595">
        <v>1</v>
      </c>
      <c r="R26" s="590">
        <v>1</v>
      </c>
      <c r="S26" s="595">
        <v>1</v>
      </c>
      <c r="T26" s="594">
        <v>1</v>
      </c>
      <c r="U26" s="596">
        <v>1</v>
      </c>
    </row>
    <row r="27" spans="1:21" ht="14.4" customHeight="1" x14ac:dyDescent="0.3">
      <c r="A27" s="589">
        <v>29</v>
      </c>
      <c r="B27" s="590" t="s">
        <v>608</v>
      </c>
      <c r="C27" s="590" t="s">
        <v>612</v>
      </c>
      <c r="D27" s="591" t="s">
        <v>1312</v>
      </c>
      <c r="E27" s="592" t="s">
        <v>622</v>
      </c>
      <c r="F27" s="590" t="s">
        <v>609</v>
      </c>
      <c r="G27" s="590" t="s">
        <v>627</v>
      </c>
      <c r="H27" s="590" t="s">
        <v>476</v>
      </c>
      <c r="I27" s="590" t="s">
        <v>680</v>
      </c>
      <c r="J27" s="590" t="s">
        <v>629</v>
      </c>
      <c r="K27" s="590" t="s">
        <v>630</v>
      </c>
      <c r="L27" s="593">
        <v>154.36000000000001</v>
      </c>
      <c r="M27" s="593">
        <v>617.44000000000005</v>
      </c>
      <c r="N27" s="590">
        <v>4</v>
      </c>
      <c r="O27" s="594">
        <v>4</v>
      </c>
      <c r="P27" s="593">
        <v>308.72000000000003</v>
      </c>
      <c r="Q27" s="595">
        <v>0.5</v>
      </c>
      <c r="R27" s="590">
        <v>2</v>
      </c>
      <c r="S27" s="595">
        <v>0.5</v>
      </c>
      <c r="T27" s="594">
        <v>2</v>
      </c>
      <c r="U27" s="596">
        <v>0.5</v>
      </c>
    </row>
    <row r="28" spans="1:21" ht="14.4" customHeight="1" x14ac:dyDescent="0.3">
      <c r="A28" s="589">
        <v>29</v>
      </c>
      <c r="B28" s="590" t="s">
        <v>608</v>
      </c>
      <c r="C28" s="590" t="s">
        <v>612</v>
      </c>
      <c r="D28" s="591" t="s">
        <v>1312</v>
      </c>
      <c r="E28" s="592" t="s">
        <v>622</v>
      </c>
      <c r="F28" s="590" t="s">
        <v>609</v>
      </c>
      <c r="G28" s="590" t="s">
        <v>681</v>
      </c>
      <c r="H28" s="590" t="s">
        <v>476</v>
      </c>
      <c r="I28" s="590" t="s">
        <v>682</v>
      </c>
      <c r="J28" s="590" t="s">
        <v>516</v>
      </c>
      <c r="K28" s="590" t="s">
        <v>683</v>
      </c>
      <c r="L28" s="593">
        <v>244.64</v>
      </c>
      <c r="M28" s="593">
        <v>489.28</v>
      </c>
      <c r="N28" s="590">
        <v>2</v>
      </c>
      <c r="O28" s="594">
        <v>1</v>
      </c>
      <c r="P28" s="593">
        <v>489.28</v>
      </c>
      <c r="Q28" s="595">
        <v>1</v>
      </c>
      <c r="R28" s="590">
        <v>2</v>
      </c>
      <c r="S28" s="595">
        <v>1</v>
      </c>
      <c r="T28" s="594">
        <v>1</v>
      </c>
      <c r="U28" s="596">
        <v>1</v>
      </c>
    </row>
    <row r="29" spans="1:21" ht="14.4" customHeight="1" x14ac:dyDescent="0.3">
      <c r="A29" s="589">
        <v>29</v>
      </c>
      <c r="B29" s="590" t="s">
        <v>608</v>
      </c>
      <c r="C29" s="590" t="s">
        <v>612</v>
      </c>
      <c r="D29" s="591" t="s">
        <v>1312</v>
      </c>
      <c r="E29" s="592" t="s">
        <v>622</v>
      </c>
      <c r="F29" s="590" t="s">
        <v>609</v>
      </c>
      <c r="G29" s="590" t="s">
        <v>681</v>
      </c>
      <c r="H29" s="590" t="s">
        <v>476</v>
      </c>
      <c r="I29" s="590" t="s">
        <v>684</v>
      </c>
      <c r="J29" s="590" t="s">
        <v>516</v>
      </c>
      <c r="K29" s="590" t="s">
        <v>685</v>
      </c>
      <c r="L29" s="593">
        <v>0</v>
      </c>
      <c r="M29" s="593">
        <v>0</v>
      </c>
      <c r="N29" s="590">
        <v>5</v>
      </c>
      <c r="O29" s="594">
        <v>3</v>
      </c>
      <c r="P29" s="593">
        <v>0</v>
      </c>
      <c r="Q29" s="595"/>
      <c r="R29" s="590">
        <v>1</v>
      </c>
      <c r="S29" s="595">
        <v>0.2</v>
      </c>
      <c r="T29" s="594">
        <v>1</v>
      </c>
      <c r="U29" s="596">
        <v>0.33333333333333331</v>
      </c>
    </row>
    <row r="30" spans="1:21" ht="14.4" customHeight="1" x14ac:dyDescent="0.3">
      <c r="A30" s="589">
        <v>29</v>
      </c>
      <c r="B30" s="590" t="s">
        <v>608</v>
      </c>
      <c r="C30" s="590" t="s">
        <v>612</v>
      </c>
      <c r="D30" s="591" t="s">
        <v>1312</v>
      </c>
      <c r="E30" s="592" t="s">
        <v>622</v>
      </c>
      <c r="F30" s="590" t="s">
        <v>609</v>
      </c>
      <c r="G30" s="590" t="s">
        <v>686</v>
      </c>
      <c r="H30" s="590" t="s">
        <v>476</v>
      </c>
      <c r="I30" s="590" t="s">
        <v>687</v>
      </c>
      <c r="J30" s="590" t="s">
        <v>688</v>
      </c>
      <c r="K30" s="590" t="s">
        <v>689</v>
      </c>
      <c r="L30" s="593">
        <v>0</v>
      </c>
      <c r="M30" s="593">
        <v>0</v>
      </c>
      <c r="N30" s="590">
        <v>3</v>
      </c>
      <c r="O30" s="594">
        <v>1.5</v>
      </c>
      <c r="P30" s="593">
        <v>0</v>
      </c>
      <c r="Q30" s="595"/>
      <c r="R30" s="590">
        <v>2</v>
      </c>
      <c r="S30" s="595">
        <v>0.66666666666666663</v>
      </c>
      <c r="T30" s="594">
        <v>1</v>
      </c>
      <c r="U30" s="596">
        <v>0.66666666666666663</v>
      </c>
    </row>
    <row r="31" spans="1:21" ht="14.4" customHeight="1" x14ac:dyDescent="0.3">
      <c r="A31" s="589">
        <v>29</v>
      </c>
      <c r="B31" s="590" t="s">
        <v>608</v>
      </c>
      <c r="C31" s="590" t="s">
        <v>612</v>
      </c>
      <c r="D31" s="591" t="s">
        <v>1312</v>
      </c>
      <c r="E31" s="592" t="s">
        <v>622</v>
      </c>
      <c r="F31" s="590" t="s">
        <v>609</v>
      </c>
      <c r="G31" s="590" t="s">
        <v>690</v>
      </c>
      <c r="H31" s="590" t="s">
        <v>476</v>
      </c>
      <c r="I31" s="590" t="s">
        <v>691</v>
      </c>
      <c r="J31" s="590" t="s">
        <v>692</v>
      </c>
      <c r="K31" s="590" t="s">
        <v>693</v>
      </c>
      <c r="L31" s="593">
        <v>248.55</v>
      </c>
      <c r="M31" s="593">
        <v>248.55</v>
      </c>
      <c r="N31" s="590">
        <v>1</v>
      </c>
      <c r="O31" s="594">
        <v>1</v>
      </c>
      <c r="P31" s="593">
        <v>248.55</v>
      </c>
      <c r="Q31" s="595">
        <v>1</v>
      </c>
      <c r="R31" s="590">
        <v>1</v>
      </c>
      <c r="S31" s="595">
        <v>1</v>
      </c>
      <c r="T31" s="594">
        <v>1</v>
      </c>
      <c r="U31" s="596">
        <v>1</v>
      </c>
    </row>
    <row r="32" spans="1:21" ht="14.4" customHeight="1" x14ac:dyDescent="0.3">
      <c r="A32" s="589">
        <v>29</v>
      </c>
      <c r="B32" s="590" t="s">
        <v>608</v>
      </c>
      <c r="C32" s="590" t="s">
        <v>612</v>
      </c>
      <c r="D32" s="591" t="s">
        <v>1312</v>
      </c>
      <c r="E32" s="592" t="s">
        <v>622</v>
      </c>
      <c r="F32" s="590" t="s">
        <v>609</v>
      </c>
      <c r="G32" s="590" t="s">
        <v>694</v>
      </c>
      <c r="H32" s="590" t="s">
        <v>476</v>
      </c>
      <c r="I32" s="590" t="s">
        <v>695</v>
      </c>
      <c r="J32" s="590" t="s">
        <v>547</v>
      </c>
      <c r="K32" s="590" t="s">
        <v>696</v>
      </c>
      <c r="L32" s="593">
        <v>299.24</v>
      </c>
      <c r="M32" s="593">
        <v>3291.64</v>
      </c>
      <c r="N32" s="590">
        <v>11</v>
      </c>
      <c r="O32" s="594">
        <v>5</v>
      </c>
      <c r="P32" s="593">
        <v>2693.16</v>
      </c>
      <c r="Q32" s="595">
        <v>0.81818181818181812</v>
      </c>
      <c r="R32" s="590">
        <v>9</v>
      </c>
      <c r="S32" s="595">
        <v>0.81818181818181823</v>
      </c>
      <c r="T32" s="594">
        <v>4</v>
      </c>
      <c r="U32" s="596">
        <v>0.8</v>
      </c>
    </row>
    <row r="33" spans="1:21" ht="14.4" customHeight="1" x14ac:dyDescent="0.3">
      <c r="A33" s="589">
        <v>29</v>
      </c>
      <c r="B33" s="590" t="s">
        <v>608</v>
      </c>
      <c r="C33" s="590" t="s">
        <v>612</v>
      </c>
      <c r="D33" s="591" t="s">
        <v>1312</v>
      </c>
      <c r="E33" s="592" t="s">
        <v>622</v>
      </c>
      <c r="F33" s="590" t="s">
        <v>610</v>
      </c>
      <c r="G33" s="590" t="s">
        <v>697</v>
      </c>
      <c r="H33" s="590" t="s">
        <v>476</v>
      </c>
      <c r="I33" s="590" t="s">
        <v>698</v>
      </c>
      <c r="J33" s="590" t="s">
        <v>699</v>
      </c>
      <c r="K33" s="590"/>
      <c r="L33" s="593">
        <v>0</v>
      </c>
      <c r="M33" s="593">
        <v>0</v>
      </c>
      <c r="N33" s="590">
        <v>1</v>
      </c>
      <c r="O33" s="594">
        <v>1</v>
      </c>
      <c r="P33" s="593">
        <v>0</v>
      </c>
      <c r="Q33" s="595"/>
      <c r="R33" s="590">
        <v>1</v>
      </c>
      <c r="S33" s="595">
        <v>1</v>
      </c>
      <c r="T33" s="594">
        <v>1</v>
      </c>
      <c r="U33" s="596">
        <v>1</v>
      </c>
    </row>
    <row r="34" spans="1:21" ht="14.4" customHeight="1" x14ac:dyDescent="0.3">
      <c r="A34" s="589">
        <v>29</v>
      </c>
      <c r="B34" s="590" t="s">
        <v>608</v>
      </c>
      <c r="C34" s="590" t="s">
        <v>612</v>
      </c>
      <c r="D34" s="591" t="s">
        <v>1312</v>
      </c>
      <c r="E34" s="592" t="s">
        <v>622</v>
      </c>
      <c r="F34" s="590" t="s">
        <v>611</v>
      </c>
      <c r="G34" s="590" t="s">
        <v>700</v>
      </c>
      <c r="H34" s="590" t="s">
        <v>476</v>
      </c>
      <c r="I34" s="590" t="s">
        <v>701</v>
      </c>
      <c r="J34" s="590" t="s">
        <v>702</v>
      </c>
      <c r="K34" s="590" t="s">
        <v>703</v>
      </c>
      <c r="L34" s="593">
        <v>25</v>
      </c>
      <c r="M34" s="593">
        <v>50</v>
      </c>
      <c r="N34" s="590">
        <v>2</v>
      </c>
      <c r="O34" s="594">
        <v>1</v>
      </c>
      <c r="P34" s="593">
        <v>50</v>
      </c>
      <c r="Q34" s="595">
        <v>1</v>
      </c>
      <c r="R34" s="590">
        <v>2</v>
      </c>
      <c r="S34" s="595">
        <v>1</v>
      </c>
      <c r="T34" s="594">
        <v>1</v>
      </c>
      <c r="U34" s="596">
        <v>1</v>
      </c>
    </row>
    <row r="35" spans="1:21" ht="14.4" customHeight="1" x14ac:dyDescent="0.3">
      <c r="A35" s="589">
        <v>29</v>
      </c>
      <c r="B35" s="590" t="s">
        <v>608</v>
      </c>
      <c r="C35" s="590" t="s">
        <v>612</v>
      </c>
      <c r="D35" s="591" t="s">
        <v>1312</v>
      </c>
      <c r="E35" s="592" t="s">
        <v>622</v>
      </c>
      <c r="F35" s="590" t="s">
        <v>611</v>
      </c>
      <c r="G35" s="590" t="s">
        <v>700</v>
      </c>
      <c r="H35" s="590" t="s">
        <v>476</v>
      </c>
      <c r="I35" s="590" t="s">
        <v>704</v>
      </c>
      <c r="J35" s="590" t="s">
        <v>702</v>
      </c>
      <c r="K35" s="590" t="s">
        <v>705</v>
      </c>
      <c r="L35" s="593">
        <v>100</v>
      </c>
      <c r="M35" s="593">
        <v>900</v>
      </c>
      <c r="N35" s="590">
        <v>9</v>
      </c>
      <c r="O35" s="594">
        <v>4</v>
      </c>
      <c r="P35" s="593">
        <v>700</v>
      </c>
      <c r="Q35" s="595">
        <v>0.77777777777777779</v>
      </c>
      <c r="R35" s="590">
        <v>7</v>
      </c>
      <c r="S35" s="595">
        <v>0.77777777777777779</v>
      </c>
      <c r="T35" s="594">
        <v>3</v>
      </c>
      <c r="U35" s="596">
        <v>0.75</v>
      </c>
    </row>
    <row r="36" spans="1:21" ht="14.4" customHeight="1" x14ac:dyDescent="0.3">
      <c r="A36" s="589">
        <v>29</v>
      </c>
      <c r="B36" s="590" t="s">
        <v>608</v>
      </c>
      <c r="C36" s="590" t="s">
        <v>612</v>
      </c>
      <c r="D36" s="591" t="s">
        <v>1312</v>
      </c>
      <c r="E36" s="592" t="s">
        <v>622</v>
      </c>
      <c r="F36" s="590" t="s">
        <v>611</v>
      </c>
      <c r="G36" s="590" t="s">
        <v>700</v>
      </c>
      <c r="H36" s="590" t="s">
        <v>476</v>
      </c>
      <c r="I36" s="590" t="s">
        <v>706</v>
      </c>
      <c r="J36" s="590" t="s">
        <v>707</v>
      </c>
      <c r="K36" s="590" t="s">
        <v>708</v>
      </c>
      <c r="L36" s="593">
        <v>156</v>
      </c>
      <c r="M36" s="593">
        <v>312</v>
      </c>
      <c r="N36" s="590">
        <v>2</v>
      </c>
      <c r="O36" s="594">
        <v>1</v>
      </c>
      <c r="P36" s="593">
        <v>312</v>
      </c>
      <c r="Q36" s="595">
        <v>1</v>
      </c>
      <c r="R36" s="590">
        <v>2</v>
      </c>
      <c r="S36" s="595">
        <v>1</v>
      </c>
      <c r="T36" s="594">
        <v>1</v>
      </c>
      <c r="U36" s="596">
        <v>1</v>
      </c>
    </row>
    <row r="37" spans="1:21" ht="14.4" customHeight="1" x14ac:dyDescent="0.3">
      <c r="A37" s="589">
        <v>29</v>
      </c>
      <c r="B37" s="590" t="s">
        <v>608</v>
      </c>
      <c r="C37" s="590" t="s">
        <v>612</v>
      </c>
      <c r="D37" s="591" t="s">
        <v>1312</v>
      </c>
      <c r="E37" s="592" t="s">
        <v>622</v>
      </c>
      <c r="F37" s="590" t="s">
        <v>611</v>
      </c>
      <c r="G37" s="590" t="s">
        <v>700</v>
      </c>
      <c r="H37" s="590" t="s">
        <v>476</v>
      </c>
      <c r="I37" s="590" t="s">
        <v>709</v>
      </c>
      <c r="J37" s="590" t="s">
        <v>710</v>
      </c>
      <c r="K37" s="590" t="s">
        <v>711</v>
      </c>
      <c r="L37" s="593">
        <v>741</v>
      </c>
      <c r="M37" s="593">
        <v>2223</v>
      </c>
      <c r="N37" s="590">
        <v>3</v>
      </c>
      <c r="O37" s="594">
        <v>1</v>
      </c>
      <c r="P37" s="593"/>
      <c r="Q37" s="595">
        <v>0</v>
      </c>
      <c r="R37" s="590"/>
      <c r="S37" s="595">
        <v>0</v>
      </c>
      <c r="T37" s="594"/>
      <c r="U37" s="596">
        <v>0</v>
      </c>
    </row>
    <row r="38" spans="1:21" ht="14.4" customHeight="1" x14ac:dyDescent="0.3">
      <c r="A38" s="589">
        <v>29</v>
      </c>
      <c r="B38" s="590" t="s">
        <v>608</v>
      </c>
      <c r="C38" s="590" t="s">
        <v>612</v>
      </c>
      <c r="D38" s="591" t="s">
        <v>1312</v>
      </c>
      <c r="E38" s="592" t="s">
        <v>622</v>
      </c>
      <c r="F38" s="590" t="s">
        <v>611</v>
      </c>
      <c r="G38" s="590" t="s">
        <v>700</v>
      </c>
      <c r="H38" s="590" t="s">
        <v>476</v>
      </c>
      <c r="I38" s="590" t="s">
        <v>712</v>
      </c>
      <c r="J38" s="590" t="s">
        <v>713</v>
      </c>
      <c r="K38" s="590" t="s">
        <v>714</v>
      </c>
      <c r="L38" s="593">
        <v>1512.58</v>
      </c>
      <c r="M38" s="593">
        <v>3025.16</v>
      </c>
      <c r="N38" s="590">
        <v>2</v>
      </c>
      <c r="O38" s="594">
        <v>1</v>
      </c>
      <c r="P38" s="593"/>
      <c r="Q38" s="595">
        <v>0</v>
      </c>
      <c r="R38" s="590"/>
      <c r="S38" s="595">
        <v>0</v>
      </c>
      <c r="T38" s="594"/>
      <c r="U38" s="596">
        <v>0</v>
      </c>
    </row>
    <row r="39" spans="1:21" ht="14.4" customHeight="1" x14ac:dyDescent="0.3">
      <c r="A39" s="589">
        <v>29</v>
      </c>
      <c r="B39" s="590" t="s">
        <v>608</v>
      </c>
      <c r="C39" s="590" t="s">
        <v>612</v>
      </c>
      <c r="D39" s="591" t="s">
        <v>1312</v>
      </c>
      <c r="E39" s="592" t="s">
        <v>622</v>
      </c>
      <c r="F39" s="590" t="s">
        <v>611</v>
      </c>
      <c r="G39" s="590" t="s">
        <v>700</v>
      </c>
      <c r="H39" s="590" t="s">
        <v>476</v>
      </c>
      <c r="I39" s="590" t="s">
        <v>715</v>
      </c>
      <c r="J39" s="590" t="s">
        <v>716</v>
      </c>
      <c r="K39" s="590" t="s">
        <v>717</v>
      </c>
      <c r="L39" s="593">
        <v>833.75</v>
      </c>
      <c r="M39" s="593">
        <v>1667.5</v>
      </c>
      <c r="N39" s="590">
        <v>2</v>
      </c>
      <c r="O39" s="594">
        <v>1</v>
      </c>
      <c r="P39" s="593">
        <v>1667.5</v>
      </c>
      <c r="Q39" s="595">
        <v>1</v>
      </c>
      <c r="R39" s="590">
        <v>2</v>
      </c>
      <c r="S39" s="595">
        <v>1</v>
      </c>
      <c r="T39" s="594">
        <v>1</v>
      </c>
      <c r="U39" s="596">
        <v>1</v>
      </c>
    </row>
    <row r="40" spans="1:21" ht="14.4" customHeight="1" x14ac:dyDescent="0.3">
      <c r="A40" s="589">
        <v>29</v>
      </c>
      <c r="B40" s="590" t="s">
        <v>608</v>
      </c>
      <c r="C40" s="590" t="s">
        <v>612</v>
      </c>
      <c r="D40" s="591" t="s">
        <v>1312</v>
      </c>
      <c r="E40" s="592" t="s">
        <v>622</v>
      </c>
      <c r="F40" s="590" t="s">
        <v>611</v>
      </c>
      <c r="G40" s="590" t="s">
        <v>718</v>
      </c>
      <c r="H40" s="590" t="s">
        <v>476</v>
      </c>
      <c r="I40" s="590" t="s">
        <v>719</v>
      </c>
      <c r="J40" s="590" t="s">
        <v>720</v>
      </c>
      <c r="K40" s="590" t="s">
        <v>721</v>
      </c>
      <c r="L40" s="593">
        <v>410</v>
      </c>
      <c r="M40" s="593">
        <v>4510</v>
      </c>
      <c r="N40" s="590">
        <v>11</v>
      </c>
      <c r="O40" s="594">
        <v>11</v>
      </c>
      <c r="P40" s="593">
        <v>4510</v>
      </c>
      <c r="Q40" s="595">
        <v>1</v>
      </c>
      <c r="R40" s="590">
        <v>11</v>
      </c>
      <c r="S40" s="595">
        <v>1</v>
      </c>
      <c r="T40" s="594">
        <v>11</v>
      </c>
      <c r="U40" s="596">
        <v>1</v>
      </c>
    </row>
    <row r="41" spans="1:21" ht="14.4" customHeight="1" x14ac:dyDescent="0.3">
      <c r="A41" s="589">
        <v>29</v>
      </c>
      <c r="B41" s="590" t="s">
        <v>608</v>
      </c>
      <c r="C41" s="590" t="s">
        <v>612</v>
      </c>
      <c r="D41" s="591" t="s">
        <v>1312</v>
      </c>
      <c r="E41" s="592" t="s">
        <v>622</v>
      </c>
      <c r="F41" s="590" t="s">
        <v>611</v>
      </c>
      <c r="G41" s="590" t="s">
        <v>722</v>
      </c>
      <c r="H41" s="590" t="s">
        <v>476</v>
      </c>
      <c r="I41" s="590" t="s">
        <v>723</v>
      </c>
      <c r="J41" s="590" t="s">
        <v>724</v>
      </c>
      <c r="K41" s="590" t="s">
        <v>725</v>
      </c>
      <c r="L41" s="593">
        <v>50.5</v>
      </c>
      <c r="M41" s="593">
        <v>101</v>
      </c>
      <c r="N41" s="590">
        <v>2</v>
      </c>
      <c r="O41" s="594">
        <v>2</v>
      </c>
      <c r="P41" s="593">
        <v>50.5</v>
      </c>
      <c r="Q41" s="595">
        <v>0.5</v>
      </c>
      <c r="R41" s="590">
        <v>1</v>
      </c>
      <c r="S41" s="595">
        <v>0.5</v>
      </c>
      <c r="T41" s="594">
        <v>1</v>
      </c>
      <c r="U41" s="596">
        <v>0.5</v>
      </c>
    </row>
    <row r="42" spans="1:21" ht="14.4" customHeight="1" x14ac:dyDescent="0.3">
      <c r="A42" s="589">
        <v>29</v>
      </c>
      <c r="B42" s="590" t="s">
        <v>608</v>
      </c>
      <c r="C42" s="590" t="s">
        <v>612</v>
      </c>
      <c r="D42" s="591" t="s">
        <v>1312</v>
      </c>
      <c r="E42" s="592" t="s">
        <v>622</v>
      </c>
      <c r="F42" s="590" t="s">
        <v>611</v>
      </c>
      <c r="G42" s="590" t="s">
        <v>722</v>
      </c>
      <c r="H42" s="590" t="s">
        <v>476</v>
      </c>
      <c r="I42" s="590" t="s">
        <v>726</v>
      </c>
      <c r="J42" s="590" t="s">
        <v>727</v>
      </c>
      <c r="K42" s="590" t="s">
        <v>728</v>
      </c>
      <c r="L42" s="593">
        <v>378.48</v>
      </c>
      <c r="M42" s="593">
        <v>756.96</v>
      </c>
      <c r="N42" s="590">
        <v>2</v>
      </c>
      <c r="O42" s="594">
        <v>2</v>
      </c>
      <c r="P42" s="593">
        <v>756.96</v>
      </c>
      <c r="Q42" s="595">
        <v>1</v>
      </c>
      <c r="R42" s="590">
        <v>2</v>
      </c>
      <c r="S42" s="595">
        <v>1</v>
      </c>
      <c r="T42" s="594">
        <v>2</v>
      </c>
      <c r="U42" s="596">
        <v>1</v>
      </c>
    </row>
    <row r="43" spans="1:21" ht="14.4" customHeight="1" x14ac:dyDescent="0.3">
      <c r="A43" s="589">
        <v>29</v>
      </c>
      <c r="B43" s="590" t="s">
        <v>608</v>
      </c>
      <c r="C43" s="590" t="s">
        <v>612</v>
      </c>
      <c r="D43" s="591" t="s">
        <v>1312</v>
      </c>
      <c r="E43" s="592" t="s">
        <v>622</v>
      </c>
      <c r="F43" s="590" t="s">
        <v>611</v>
      </c>
      <c r="G43" s="590" t="s">
        <v>722</v>
      </c>
      <c r="H43" s="590" t="s">
        <v>476</v>
      </c>
      <c r="I43" s="590" t="s">
        <v>729</v>
      </c>
      <c r="J43" s="590" t="s">
        <v>730</v>
      </c>
      <c r="K43" s="590" t="s">
        <v>731</v>
      </c>
      <c r="L43" s="593">
        <v>409.87</v>
      </c>
      <c r="M43" s="593">
        <v>409.87</v>
      </c>
      <c r="N43" s="590">
        <v>1</v>
      </c>
      <c r="O43" s="594">
        <v>1</v>
      </c>
      <c r="P43" s="593">
        <v>409.87</v>
      </c>
      <c r="Q43" s="595">
        <v>1</v>
      </c>
      <c r="R43" s="590">
        <v>1</v>
      </c>
      <c r="S43" s="595">
        <v>1</v>
      </c>
      <c r="T43" s="594">
        <v>1</v>
      </c>
      <c r="U43" s="596">
        <v>1</v>
      </c>
    </row>
    <row r="44" spans="1:21" ht="14.4" customHeight="1" x14ac:dyDescent="0.3">
      <c r="A44" s="589">
        <v>29</v>
      </c>
      <c r="B44" s="590" t="s">
        <v>608</v>
      </c>
      <c r="C44" s="590" t="s">
        <v>612</v>
      </c>
      <c r="D44" s="591" t="s">
        <v>1312</v>
      </c>
      <c r="E44" s="592" t="s">
        <v>622</v>
      </c>
      <c r="F44" s="590" t="s">
        <v>611</v>
      </c>
      <c r="G44" s="590" t="s">
        <v>722</v>
      </c>
      <c r="H44" s="590" t="s">
        <v>476</v>
      </c>
      <c r="I44" s="590" t="s">
        <v>732</v>
      </c>
      <c r="J44" s="590" t="s">
        <v>733</v>
      </c>
      <c r="K44" s="590" t="s">
        <v>734</v>
      </c>
      <c r="L44" s="593">
        <v>732.48</v>
      </c>
      <c r="M44" s="593">
        <v>732.48</v>
      </c>
      <c r="N44" s="590">
        <v>1</v>
      </c>
      <c r="O44" s="594">
        <v>1</v>
      </c>
      <c r="P44" s="593">
        <v>732.48</v>
      </c>
      <c r="Q44" s="595">
        <v>1</v>
      </c>
      <c r="R44" s="590">
        <v>1</v>
      </c>
      <c r="S44" s="595">
        <v>1</v>
      </c>
      <c r="T44" s="594">
        <v>1</v>
      </c>
      <c r="U44" s="596">
        <v>1</v>
      </c>
    </row>
    <row r="45" spans="1:21" ht="14.4" customHeight="1" x14ac:dyDescent="0.3">
      <c r="A45" s="589">
        <v>29</v>
      </c>
      <c r="B45" s="590" t="s">
        <v>608</v>
      </c>
      <c r="C45" s="590" t="s">
        <v>612</v>
      </c>
      <c r="D45" s="591" t="s">
        <v>1312</v>
      </c>
      <c r="E45" s="592" t="s">
        <v>622</v>
      </c>
      <c r="F45" s="590" t="s">
        <v>611</v>
      </c>
      <c r="G45" s="590" t="s">
        <v>722</v>
      </c>
      <c r="H45" s="590" t="s">
        <v>476</v>
      </c>
      <c r="I45" s="590" t="s">
        <v>735</v>
      </c>
      <c r="J45" s="590" t="s">
        <v>736</v>
      </c>
      <c r="K45" s="590" t="s">
        <v>737</v>
      </c>
      <c r="L45" s="593">
        <v>274</v>
      </c>
      <c r="M45" s="593">
        <v>274</v>
      </c>
      <c r="N45" s="590">
        <v>1</v>
      </c>
      <c r="O45" s="594">
        <v>1</v>
      </c>
      <c r="P45" s="593">
        <v>274</v>
      </c>
      <c r="Q45" s="595">
        <v>1</v>
      </c>
      <c r="R45" s="590">
        <v>1</v>
      </c>
      <c r="S45" s="595">
        <v>1</v>
      </c>
      <c r="T45" s="594">
        <v>1</v>
      </c>
      <c r="U45" s="596">
        <v>1</v>
      </c>
    </row>
    <row r="46" spans="1:21" ht="14.4" customHeight="1" x14ac:dyDescent="0.3">
      <c r="A46" s="589">
        <v>29</v>
      </c>
      <c r="B46" s="590" t="s">
        <v>608</v>
      </c>
      <c r="C46" s="590" t="s">
        <v>612</v>
      </c>
      <c r="D46" s="591" t="s">
        <v>1312</v>
      </c>
      <c r="E46" s="592" t="s">
        <v>622</v>
      </c>
      <c r="F46" s="590" t="s">
        <v>611</v>
      </c>
      <c r="G46" s="590" t="s">
        <v>722</v>
      </c>
      <c r="H46" s="590" t="s">
        <v>476</v>
      </c>
      <c r="I46" s="590" t="s">
        <v>738</v>
      </c>
      <c r="J46" s="590" t="s">
        <v>739</v>
      </c>
      <c r="K46" s="590" t="s">
        <v>740</v>
      </c>
      <c r="L46" s="593">
        <v>999.46</v>
      </c>
      <c r="M46" s="593">
        <v>999.46</v>
      </c>
      <c r="N46" s="590">
        <v>1</v>
      </c>
      <c r="O46" s="594">
        <v>1</v>
      </c>
      <c r="P46" s="593">
        <v>999.46</v>
      </c>
      <c r="Q46" s="595">
        <v>1</v>
      </c>
      <c r="R46" s="590">
        <v>1</v>
      </c>
      <c r="S46" s="595">
        <v>1</v>
      </c>
      <c r="T46" s="594">
        <v>1</v>
      </c>
      <c r="U46" s="596">
        <v>1</v>
      </c>
    </row>
    <row r="47" spans="1:21" ht="14.4" customHeight="1" x14ac:dyDescent="0.3">
      <c r="A47" s="589">
        <v>29</v>
      </c>
      <c r="B47" s="590" t="s">
        <v>608</v>
      </c>
      <c r="C47" s="590" t="s">
        <v>612</v>
      </c>
      <c r="D47" s="591" t="s">
        <v>1312</v>
      </c>
      <c r="E47" s="592" t="s">
        <v>622</v>
      </c>
      <c r="F47" s="590" t="s">
        <v>611</v>
      </c>
      <c r="G47" s="590" t="s">
        <v>741</v>
      </c>
      <c r="H47" s="590" t="s">
        <v>476</v>
      </c>
      <c r="I47" s="590" t="s">
        <v>742</v>
      </c>
      <c r="J47" s="590" t="s">
        <v>743</v>
      </c>
      <c r="K47" s="590" t="s">
        <v>744</v>
      </c>
      <c r="L47" s="593">
        <v>0</v>
      </c>
      <c r="M47" s="593">
        <v>0</v>
      </c>
      <c r="N47" s="590">
        <v>1</v>
      </c>
      <c r="O47" s="594">
        <v>1</v>
      </c>
      <c r="P47" s="593"/>
      <c r="Q47" s="595"/>
      <c r="R47" s="590"/>
      <c r="S47" s="595">
        <v>0</v>
      </c>
      <c r="T47" s="594"/>
      <c r="U47" s="596">
        <v>0</v>
      </c>
    </row>
    <row r="48" spans="1:21" ht="14.4" customHeight="1" x14ac:dyDescent="0.3">
      <c r="A48" s="589">
        <v>29</v>
      </c>
      <c r="B48" s="590" t="s">
        <v>608</v>
      </c>
      <c r="C48" s="590" t="s">
        <v>612</v>
      </c>
      <c r="D48" s="591" t="s">
        <v>1312</v>
      </c>
      <c r="E48" s="592" t="s">
        <v>622</v>
      </c>
      <c r="F48" s="590" t="s">
        <v>611</v>
      </c>
      <c r="G48" s="590" t="s">
        <v>741</v>
      </c>
      <c r="H48" s="590" t="s">
        <v>476</v>
      </c>
      <c r="I48" s="590" t="s">
        <v>745</v>
      </c>
      <c r="J48" s="590" t="s">
        <v>746</v>
      </c>
      <c r="K48" s="590"/>
      <c r="L48" s="593">
        <v>0</v>
      </c>
      <c r="M48" s="593">
        <v>0</v>
      </c>
      <c r="N48" s="590">
        <v>2</v>
      </c>
      <c r="O48" s="594">
        <v>2</v>
      </c>
      <c r="P48" s="593"/>
      <c r="Q48" s="595"/>
      <c r="R48" s="590"/>
      <c r="S48" s="595">
        <v>0</v>
      </c>
      <c r="T48" s="594"/>
      <c r="U48" s="596">
        <v>0</v>
      </c>
    </row>
    <row r="49" spans="1:21" ht="14.4" customHeight="1" x14ac:dyDescent="0.3">
      <c r="A49" s="589">
        <v>29</v>
      </c>
      <c r="B49" s="590" t="s">
        <v>608</v>
      </c>
      <c r="C49" s="590" t="s">
        <v>612</v>
      </c>
      <c r="D49" s="591" t="s">
        <v>1312</v>
      </c>
      <c r="E49" s="592" t="s">
        <v>623</v>
      </c>
      <c r="F49" s="590" t="s">
        <v>609</v>
      </c>
      <c r="G49" s="590" t="s">
        <v>747</v>
      </c>
      <c r="H49" s="590" t="s">
        <v>537</v>
      </c>
      <c r="I49" s="590" t="s">
        <v>748</v>
      </c>
      <c r="J49" s="590" t="s">
        <v>749</v>
      </c>
      <c r="K49" s="590" t="s">
        <v>750</v>
      </c>
      <c r="L49" s="593">
        <v>170.52</v>
      </c>
      <c r="M49" s="593">
        <v>170.52</v>
      </c>
      <c r="N49" s="590">
        <v>1</v>
      </c>
      <c r="O49" s="594">
        <v>1</v>
      </c>
      <c r="P49" s="593"/>
      <c r="Q49" s="595">
        <v>0</v>
      </c>
      <c r="R49" s="590"/>
      <c r="S49" s="595">
        <v>0</v>
      </c>
      <c r="T49" s="594"/>
      <c r="U49" s="596">
        <v>0</v>
      </c>
    </row>
    <row r="50" spans="1:21" ht="14.4" customHeight="1" x14ac:dyDescent="0.3">
      <c r="A50" s="589">
        <v>29</v>
      </c>
      <c r="B50" s="590" t="s">
        <v>608</v>
      </c>
      <c r="C50" s="590" t="s">
        <v>612</v>
      </c>
      <c r="D50" s="591" t="s">
        <v>1312</v>
      </c>
      <c r="E50" s="592" t="s">
        <v>623</v>
      </c>
      <c r="F50" s="590" t="s">
        <v>609</v>
      </c>
      <c r="G50" s="590" t="s">
        <v>643</v>
      </c>
      <c r="H50" s="590" t="s">
        <v>476</v>
      </c>
      <c r="I50" s="590" t="s">
        <v>644</v>
      </c>
      <c r="J50" s="590" t="s">
        <v>645</v>
      </c>
      <c r="K50" s="590" t="s">
        <v>646</v>
      </c>
      <c r="L50" s="593">
        <v>132.97999999999999</v>
      </c>
      <c r="M50" s="593">
        <v>132.97999999999999</v>
      </c>
      <c r="N50" s="590">
        <v>1</v>
      </c>
      <c r="O50" s="594">
        <v>1</v>
      </c>
      <c r="P50" s="593">
        <v>132.97999999999999</v>
      </c>
      <c r="Q50" s="595">
        <v>1</v>
      </c>
      <c r="R50" s="590">
        <v>1</v>
      </c>
      <c r="S50" s="595">
        <v>1</v>
      </c>
      <c r="T50" s="594">
        <v>1</v>
      </c>
      <c r="U50" s="596">
        <v>1</v>
      </c>
    </row>
    <row r="51" spans="1:21" ht="14.4" customHeight="1" x14ac:dyDescent="0.3">
      <c r="A51" s="589">
        <v>29</v>
      </c>
      <c r="B51" s="590" t="s">
        <v>608</v>
      </c>
      <c r="C51" s="590" t="s">
        <v>612</v>
      </c>
      <c r="D51" s="591" t="s">
        <v>1312</v>
      </c>
      <c r="E51" s="592" t="s">
        <v>623</v>
      </c>
      <c r="F51" s="590" t="s">
        <v>609</v>
      </c>
      <c r="G51" s="590" t="s">
        <v>675</v>
      </c>
      <c r="H51" s="590" t="s">
        <v>537</v>
      </c>
      <c r="I51" s="590" t="s">
        <v>593</v>
      </c>
      <c r="J51" s="590" t="s">
        <v>538</v>
      </c>
      <c r="K51" s="590" t="s">
        <v>594</v>
      </c>
      <c r="L51" s="593">
        <v>0</v>
      </c>
      <c r="M51" s="593">
        <v>0</v>
      </c>
      <c r="N51" s="590">
        <v>1</v>
      </c>
      <c r="O51" s="594">
        <v>1</v>
      </c>
      <c r="P51" s="593">
        <v>0</v>
      </c>
      <c r="Q51" s="595"/>
      <c r="R51" s="590">
        <v>1</v>
      </c>
      <c r="S51" s="595">
        <v>1</v>
      </c>
      <c r="T51" s="594">
        <v>1</v>
      </c>
      <c r="U51" s="596">
        <v>1</v>
      </c>
    </row>
    <row r="52" spans="1:21" ht="14.4" customHeight="1" x14ac:dyDescent="0.3">
      <c r="A52" s="589">
        <v>29</v>
      </c>
      <c r="B52" s="590" t="s">
        <v>608</v>
      </c>
      <c r="C52" s="590" t="s">
        <v>612</v>
      </c>
      <c r="D52" s="591" t="s">
        <v>1312</v>
      </c>
      <c r="E52" s="592" t="s">
        <v>623</v>
      </c>
      <c r="F52" s="590" t="s">
        <v>609</v>
      </c>
      <c r="G52" s="590" t="s">
        <v>694</v>
      </c>
      <c r="H52" s="590" t="s">
        <v>476</v>
      </c>
      <c r="I52" s="590" t="s">
        <v>695</v>
      </c>
      <c r="J52" s="590" t="s">
        <v>547</v>
      </c>
      <c r="K52" s="590" t="s">
        <v>696</v>
      </c>
      <c r="L52" s="593">
        <v>299.24</v>
      </c>
      <c r="M52" s="593">
        <v>299.24</v>
      </c>
      <c r="N52" s="590">
        <v>1</v>
      </c>
      <c r="O52" s="594">
        <v>1</v>
      </c>
      <c r="P52" s="593">
        <v>299.24</v>
      </c>
      <c r="Q52" s="595">
        <v>1</v>
      </c>
      <c r="R52" s="590">
        <v>1</v>
      </c>
      <c r="S52" s="595">
        <v>1</v>
      </c>
      <c r="T52" s="594">
        <v>1</v>
      </c>
      <c r="U52" s="596">
        <v>1</v>
      </c>
    </row>
    <row r="53" spans="1:21" ht="14.4" customHeight="1" x14ac:dyDescent="0.3">
      <c r="A53" s="589">
        <v>29</v>
      </c>
      <c r="B53" s="590" t="s">
        <v>608</v>
      </c>
      <c r="C53" s="590" t="s">
        <v>612</v>
      </c>
      <c r="D53" s="591" t="s">
        <v>1312</v>
      </c>
      <c r="E53" s="592" t="s">
        <v>623</v>
      </c>
      <c r="F53" s="590" t="s">
        <v>611</v>
      </c>
      <c r="G53" s="590" t="s">
        <v>700</v>
      </c>
      <c r="H53" s="590" t="s">
        <v>476</v>
      </c>
      <c r="I53" s="590" t="s">
        <v>704</v>
      </c>
      <c r="J53" s="590" t="s">
        <v>702</v>
      </c>
      <c r="K53" s="590" t="s">
        <v>705</v>
      </c>
      <c r="L53" s="593">
        <v>100</v>
      </c>
      <c r="M53" s="593">
        <v>100</v>
      </c>
      <c r="N53" s="590">
        <v>1</v>
      </c>
      <c r="O53" s="594">
        <v>1</v>
      </c>
      <c r="P53" s="593">
        <v>100</v>
      </c>
      <c r="Q53" s="595">
        <v>1</v>
      </c>
      <c r="R53" s="590">
        <v>1</v>
      </c>
      <c r="S53" s="595">
        <v>1</v>
      </c>
      <c r="T53" s="594">
        <v>1</v>
      </c>
      <c r="U53" s="596">
        <v>1</v>
      </c>
    </row>
    <row r="54" spans="1:21" ht="14.4" customHeight="1" x14ac:dyDescent="0.3">
      <c r="A54" s="589">
        <v>29</v>
      </c>
      <c r="B54" s="590" t="s">
        <v>608</v>
      </c>
      <c r="C54" s="590" t="s">
        <v>612</v>
      </c>
      <c r="D54" s="591" t="s">
        <v>1312</v>
      </c>
      <c r="E54" s="592" t="s">
        <v>623</v>
      </c>
      <c r="F54" s="590" t="s">
        <v>611</v>
      </c>
      <c r="G54" s="590" t="s">
        <v>700</v>
      </c>
      <c r="H54" s="590" t="s">
        <v>476</v>
      </c>
      <c r="I54" s="590" t="s">
        <v>751</v>
      </c>
      <c r="J54" s="590" t="s">
        <v>752</v>
      </c>
      <c r="K54" s="590" t="s">
        <v>753</v>
      </c>
      <c r="L54" s="593">
        <v>800</v>
      </c>
      <c r="M54" s="593">
        <v>1600</v>
      </c>
      <c r="N54" s="590">
        <v>2</v>
      </c>
      <c r="O54" s="594">
        <v>1</v>
      </c>
      <c r="P54" s="593">
        <v>1600</v>
      </c>
      <c r="Q54" s="595">
        <v>1</v>
      </c>
      <c r="R54" s="590">
        <v>2</v>
      </c>
      <c r="S54" s="595">
        <v>1</v>
      </c>
      <c r="T54" s="594">
        <v>1</v>
      </c>
      <c r="U54" s="596">
        <v>1</v>
      </c>
    </row>
    <row r="55" spans="1:21" ht="14.4" customHeight="1" x14ac:dyDescent="0.3">
      <c r="A55" s="589">
        <v>29</v>
      </c>
      <c r="B55" s="590" t="s">
        <v>608</v>
      </c>
      <c r="C55" s="590" t="s">
        <v>612</v>
      </c>
      <c r="D55" s="591" t="s">
        <v>1312</v>
      </c>
      <c r="E55" s="592" t="s">
        <v>625</v>
      </c>
      <c r="F55" s="590" t="s">
        <v>609</v>
      </c>
      <c r="G55" s="590" t="s">
        <v>747</v>
      </c>
      <c r="H55" s="590" t="s">
        <v>537</v>
      </c>
      <c r="I55" s="590" t="s">
        <v>748</v>
      </c>
      <c r="J55" s="590" t="s">
        <v>749</v>
      </c>
      <c r="K55" s="590" t="s">
        <v>750</v>
      </c>
      <c r="L55" s="593">
        <v>170.52</v>
      </c>
      <c r="M55" s="593">
        <v>341.04</v>
      </c>
      <c r="N55" s="590">
        <v>2</v>
      </c>
      <c r="O55" s="594">
        <v>1.5</v>
      </c>
      <c r="P55" s="593">
        <v>341.04</v>
      </c>
      <c r="Q55" s="595">
        <v>1</v>
      </c>
      <c r="R55" s="590">
        <v>2</v>
      </c>
      <c r="S55" s="595">
        <v>1</v>
      </c>
      <c r="T55" s="594">
        <v>1.5</v>
      </c>
      <c r="U55" s="596">
        <v>1</v>
      </c>
    </row>
    <row r="56" spans="1:21" ht="14.4" customHeight="1" x14ac:dyDescent="0.3">
      <c r="A56" s="589">
        <v>29</v>
      </c>
      <c r="B56" s="590" t="s">
        <v>608</v>
      </c>
      <c r="C56" s="590" t="s">
        <v>612</v>
      </c>
      <c r="D56" s="591" t="s">
        <v>1312</v>
      </c>
      <c r="E56" s="592" t="s">
        <v>625</v>
      </c>
      <c r="F56" s="590" t="s">
        <v>609</v>
      </c>
      <c r="G56" s="590" t="s">
        <v>754</v>
      </c>
      <c r="H56" s="590" t="s">
        <v>476</v>
      </c>
      <c r="I56" s="590" t="s">
        <v>755</v>
      </c>
      <c r="J56" s="590" t="s">
        <v>756</v>
      </c>
      <c r="K56" s="590" t="s">
        <v>750</v>
      </c>
      <c r="L56" s="593">
        <v>78.33</v>
      </c>
      <c r="M56" s="593">
        <v>234.99</v>
      </c>
      <c r="N56" s="590">
        <v>3</v>
      </c>
      <c r="O56" s="594">
        <v>2</v>
      </c>
      <c r="P56" s="593">
        <v>234.99</v>
      </c>
      <c r="Q56" s="595">
        <v>1</v>
      </c>
      <c r="R56" s="590">
        <v>3</v>
      </c>
      <c r="S56" s="595">
        <v>1</v>
      </c>
      <c r="T56" s="594">
        <v>2</v>
      </c>
      <c r="U56" s="596">
        <v>1</v>
      </c>
    </row>
    <row r="57" spans="1:21" ht="14.4" customHeight="1" x14ac:dyDescent="0.3">
      <c r="A57" s="589">
        <v>29</v>
      </c>
      <c r="B57" s="590" t="s">
        <v>608</v>
      </c>
      <c r="C57" s="590" t="s">
        <v>612</v>
      </c>
      <c r="D57" s="591" t="s">
        <v>1312</v>
      </c>
      <c r="E57" s="592" t="s">
        <v>625</v>
      </c>
      <c r="F57" s="590" t="s">
        <v>609</v>
      </c>
      <c r="G57" s="590" t="s">
        <v>757</v>
      </c>
      <c r="H57" s="590" t="s">
        <v>476</v>
      </c>
      <c r="I57" s="590" t="s">
        <v>758</v>
      </c>
      <c r="J57" s="590" t="s">
        <v>759</v>
      </c>
      <c r="K57" s="590" t="s">
        <v>760</v>
      </c>
      <c r="L57" s="593">
        <v>29.39</v>
      </c>
      <c r="M57" s="593">
        <v>29.39</v>
      </c>
      <c r="N57" s="590">
        <v>1</v>
      </c>
      <c r="O57" s="594">
        <v>0.5</v>
      </c>
      <c r="P57" s="593">
        <v>29.39</v>
      </c>
      <c r="Q57" s="595">
        <v>1</v>
      </c>
      <c r="R57" s="590">
        <v>1</v>
      </c>
      <c r="S57" s="595">
        <v>1</v>
      </c>
      <c r="T57" s="594">
        <v>0.5</v>
      </c>
      <c r="U57" s="596">
        <v>1</v>
      </c>
    </row>
    <row r="58" spans="1:21" ht="14.4" customHeight="1" x14ac:dyDescent="0.3">
      <c r="A58" s="589">
        <v>29</v>
      </c>
      <c r="B58" s="590" t="s">
        <v>608</v>
      </c>
      <c r="C58" s="590" t="s">
        <v>612</v>
      </c>
      <c r="D58" s="591" t="s">
        <v>1312</v>
      </c>
      <c r="E58" s="592" t="s">
        <v>625</v>
      </c>
      <c r="F58" s="590" t="s">
        <v>609</v>
      </c>
      <c r="G58" s="590" t="s">
        <v>761</v>
      </c>
      <c r="H58" s="590" t="s">
        <v>476</v>
      </c>
      <c r="I58" s="590" t="s">
        <v>762</v>
      </c>
      <c r="J58" s="590" t="s">
        <v>763</v>
      </c>
      <c r="K58" s="590" t="s">
        <v>764</v>
      </c>
      <c r="L58" s="593">
        <v>368.16</v>
      </c>
      <c r="M58" s="593">
        <v>368.16</v>
      </c>
      <c r="N58" s="590">
        <v>1</v>
      </c>
      <c r="O58" s="594">
        <v>1</v>
      </c>
      <c r="P58" s="593"/>
      <c r="Q58" s="595">
        <v>0</v>
      </c>
      <c r="R58" s="590"/>
      <c r="S58" s="595">
        <v>0</v>
      </c>
      <c r="T58" s="594"/>
      <c r="U58" s="596">
        <v>0</v>
      </c>
    </row>
    <row r="59" spans="1:21" ht="14.4" customHeight="1" x14ac:dyDescent="0.3">
      <c r="A59" s="589">
        <v>29</v>
      </c>
      <c r="B59" s="590" t="s">
        <v>608</v>
      </c>
      <c r="C59" s="590" t="s">
        <v>612</v>
      </c>
      <c r="D59" s="591" t="s">
        <v>1312</v>
      </c>
      <c r="E59" s="592" t="s">
        <v>625</v>
      </c>
      <c r="F59" s="590" t="s">
        <v>609</v>
      </c>
      <c r="G59" s="590" t="s">
        <v>765</v>
      </c>
      <c r="H59" s="590" t="s">
        <v>476</v>
      </c>
      <c r="I59" s="590" t="s">
        <v>766</v>
      </c>
      <c r="J59" s="590" t="s">
        <v>767</v>
      </c>
      <c r="K59" s="590" t="s">
        <v>768</v>
      </c>
      <c r="L59" s="593">
        <v>0</v>
      </c>
      <c r="M59" s="593">
        <v>0</v>
      </c>
      <c r="N59" s="590">
        <v>1</v>
      </c>
      <c r="O59" s="594">
        <v>0.5</v>
      </c>
      <c r="P59" s="593">
        <v>0</v>
      </c>
      <c r="Q59" s="595"/>
      <c r="R59" s="590">
        <v>1</v>
      </c>
      <c r="S59" s="595">
        <v>1</v>
      </c>
      <c r="T59" s="594">
        <v>0.5</v>
      </c>
      <c r="U59" s="596">
        <v>1</v>
      </c>
    </row>
    <row r="60" spans="1:21" ht="14.4" customHeight="1" x14ac:dyDescent="0.3">
      <c r="A60" s="589">
        <v>29</v>
      </c>
      <c r="B60" s="590" t="s">
        <v>608</v>
      </c>
      <c r="C60" s="590" t="s">
        <v>612</v>
      </c>
      <c r="D60" s="591" t="s">
        <v>1312</v>
      </c>
      <c r="E60" s="592" t="s">
        <v>625</v>
      </c>
      <c r="F60" s="590" t="s">
        <v>609</v>
      </c>
      <c r="G60" s="590" t="s">
        <v>765</v>
      </c>
      <c r="H60" s="590" t="s">
        <v>476</v>
      </c>
      <c r="I60" s="590" t="s">
        <v>769</v>
      </c>
      <c r="J60" s="590" t="s">
        <v>767</v>
      </c>
      <c r="K60" s="590" t="s">
        <v>768</v>
      </c>
      <c r="L60" s="593">
        <v>0</v>
      </c>
      <c r="M60" s="593">
        <v>0</v>
      </c>
      <c r="N60" s="590">
        <v>1</v>
      </c>
      <c r="O60" s="594">
        <v>0.5</v>
      </c>
      <c r="P60" s="593">
        <v>0</v>
      </c>
      <c r="Q60" s="595"/>
      <c r="R60" s="590">
        <v>1</v>
      </c>
      <c r="S60" s="595">
        <v>1</v>
      </c>
      <c r="T60" s="594">
        <v>0.5</v>
      </c>
      <c r="U60" s="596">
        <v>1</v>
      </c>
    </row>
    <row r="61" spans="1:21" ht="14.4" customHeight="1" x14ac:dyDescent="0.3">
      <c r="A61" s="589">
        <v>29</v>
      </c>
      <c r="B61" s="590" t="s">
        <v>608</v>
      </c>
      <c r="C61" s="590" t="s">
        <v>612</v>
      </c>
      <c r="D61" s="591" t="s">
        <v>1312</v>
      </c>
      <c r="E61" s="592" t="s">
        <v>625</v>
      </c>
      <c r="F61" s="590" t="s">
        <v>609</v>
      </c>
      <c r="G61" s="590" t="s">
        <v>770</v>
      </c>
      <c r="H61" s="590" t="s">
        <v>476</v>
      </c>
      <c r="I61" s="590" t="s">
        <v>771</v>
      </c>
      <c r="J61" s="590" t="s">
        <v>772</v>
      </c>
      <c r="K61" s="590" t="s">
        <v>773</v>
      </c>
      <c r="L61" s="593">
        <v>91.78</v>
      </c>
      <c r="M61" s="593">
        <v>91.78</v>
      </c>
      <c r="N61" s="590">
        <v>1</v>
      </c>
      <c r="O61" s="594">
        <v>0.5</v>
      </c>
      <c r="P61" s="593"/>
      <c r="Q61" s="595">
        <v>0</v>
      </c>
      <c r="R61" s="590"/>
      <c r="S61" s="595">
        <v>0</v>
      </c>
      <c r="T61" s="594"/>
      <c r="U61" s="596">
        <v>0</v>
      </c>
    </row>
    <row r="62" spans="1:21" ht="14.4" customHeight="1" x14ac:dyDescent="0.3">
      <c r="A62" s="589">
        <v>29</v>
      </c>
      <c r="B62" s="590" t="s">
        <v>608</v>
      </c>
      <c r="C62" s="590" t="s">
        <v>612</v>
      </c>
      <c r="D62" s="591" t="s">
        <v>1312</v>
      </c>
      <c r="E62" s="592" t="s">
        <v>625</v>
      </c>
      <c r="F62" s="590" t="s">
        <v>609</v>
      </c>
      <c r="G62" s="590" t="s">
        <v>638</v>
      </c>
      <c r="H62" s="590" t="s">
        <v>476</v>
      </c>
      <c r="I62" s="590" t="s">
        <v>639</v>
      </c>
      <c r="J62" s="590" t="s">
        <v>545</v>
      </c>
      <c r="K62" s="590" t="s">
        <v>640</v>
      </c>
      <c r="L62" s="593">
        <v>48.09</v>
      </c>
      <c r="M62" s="593">
        <v>144.27000000000001</v>
      </c>
      <c r="N62" s="590">
        <v>3</v>
      </c>
      <c r="O62" s="594">
        <v>2</v>
      </c>
      <c r="P62" s="593">
        <v>96.18</v>
      </c>
      <c r="Q62" s="595">
        <v>0.66666666666666663</v>
      </c>
      <c r="R62" s="590">
        <v>2</v>
      </c>
      <c r="S62" s="595">
        <v>0.66666666666666663</v>
      </c>
      <c r="T62" s="594">
        <v>1.5</v>
      </c>
      <c r="U62" s="596">
        <v>0.75</v>
      </c>
    </row>
    <row r="63" spans="1:21" ht="14.4" customHeight="1" x14ac:dyDescent="0.3">
      <c r="A63" s="589">
        <v>29</v>
      </c>
      <c r="B63" s="590" t="s">
        <v>608</v>
      </c>
      <c r="C63" s="590" t="s">
        <v>612</v>
      </c>
      <c r="D63" s="591" t="s">
        <v>1312</v>
      </c>
      <c r="E63" s="592" t="s">
        <v>625</v>
      </c>
      <c r="F63" s="590" t="s">
        <v>609</v>
      </c>
      <c r="G63" s="590" t="s">
        <v>774</v>
      </c>
      <c r="H63" s="590" t="s">
        <v>476</v>
      </c>
      <c r="I63" s="590" t="s">
        <v>775</v>
      </c>
      <c r="J63" s="590" t="s">
        <v>776</v>
      </c>
      <c r="K63" s="590" t="s">
        <v>777</v>
      </c>
      <c r="L63" s="593">
        <v>98.75</v>
      </c>
      <c r="M63" s="593">
        <v>98.75</v>
      </c>
      <c r="N63" s="590">
        <v>1</v>
      </c>
      <c r="O63" s="594">
        <v>1</v>
      </c>
      <c r="P63" s="593">
        <v>98.75</v>
      </c>
      <c r="Q63" s="595">
        <v>1</v>
      </c>
      <c r="R63" s="590">
        <v>1</v>
      </c>
      <c r="S63" s="595">
        <v>1</v>
      </c>
      <c r="T63" s="594">
        <v>1</v>
      </c>
      <c r="U63" s="596">
        <v>1</v>
      </c>
    </row>
    <row r="64" spans="1:21" ht="14.4" customHeight="1" x14ac:dyDescent="0.3">
      <c r="A64" s="589">
        <v>29</v>
      </c>
      <c r="B64" s="590" t="s">
        <v>608</v>
      </c>
      <c r="C64" s="590" t="s">
        <v>612</v>
      </c>
      <c r="D64" s="591" t="s">
        <v>1312</v>
      </c>
      <c r="E64" s="592" t="s">
        <v>625</v>
      </c>
      <c r="F64" s="590" t="s">
        <v>609</v>
      </c>
      <c r="G64" s="590" t="s">
        <v>643</v>
      </c>
      <c r="H64" s="590" t="s">
        <v>476</v>
      </c>
      <c r="I64" s="590" t="s">
        <v>644</v>
      </c>
      <c r="J64" s="590" t="s">
        <v>645</v>
      </c>
      <c r="K64" s="590" t="s">
        <v>646</v>
      </c>
      <c r="L64" s="593">
        <v>132.97999999999999</v>
      </c>
      <c r="M64" s="593">
        <v>132.97999999999999</v>
      </c>
      <c r="N64" s="590">
        <v>1</v>
      </c>
      <c r="O64" s="594">
        <v>1</v>
      </c>
      <c r="P64" s="593">
        <v>132.97999999999999</v>
      </c>
      <c r="Q64" s="595">
        <v>1</v>
      </c>
      <c r="R64" s="590">
        <v>1</v>
      </c>
      <c r="S64" s="595">
        <v>1</v>
      </c>
      <c r="T64" s="594">
        <v>1</v>
      </c>
      <c r="U64" s="596">
        <v>1</v>
      </c>
    </row>
    <row r="65" spans="1:21" ht="14.4" customHeight="1" x14ac:dyDescent="0.3">
      <c r="A65" s="589">
        <v>29</v>
      </c>
      <c r="B65" s="590" t="s">
        <v>608</v>
      </c>
      <c r="C65" s="590" t="s">
        <v>612</v>
      </c>
      <c r="D65" s="591" t="s">
        <v>1312</v>
      </c>
      <c r="E65" s="592" t="s">
        <v>625</v>
      </c>
      <c r="F65" s="590" t="s">
        <v>609</v>
      </c>
      <c r="G65" s="590" t="s">
        <v>647</v>
      </c>
      <c r="H65" s="590" t="s">
        <v>476</v>
      </c>
      <c r="I65" s="590" t="s">
        <v>648</v>
      </c>
      <c r="J65" s="590" t="s">
        <v>550</v>
      </c>
      <c r="K65" s="590" t="s">
        <v>649</v>
      </c>
      <c r="L65" s="593">
        <v>61.97</v>
      </c>
      <c r="M65" s="593">
        <v>185.91</v>
      </c>
      <c r="N65" s="590">
        <v>3</v>
      </c>
      <c r="O65" s="594">
        <v>3</v>
      </c>
      <c r="P65" s="593">
        <v>123.94</v>
      </c>
      <c r="Q65" s="595">
        <v>0.66666666666666663</v>
      </c>
      <c r="R65" s="590">
        <v>2</v>
      </c>
      <c r="S65" s="595">
        <v>0.66666666666666663</v>
      </c>
      <c r="T65" s="594">
        <v>2</v>
      </c>
      <c r="U65" s="596">
        <v>0.66666666666666663</v>
      </c>
    </row>
    <row r="66" spans="1:21" ht="14.4" customHeight="1" x14ac:dyDescent="0.3">
      <c r="A66" s="589">
        <v>29</v>
      </c>
      <c r="B66" s="590" t="s">
        <v>608</v>
      </c>
      <c r="C66" s="590" t="s">
        <v>612</v>
      </c>
      <c r="D66" s="591" t="s">
        <v>1312</v>
      </c>
      <c r="E66" s="592" t="s">
        <v>625</v>
      </c>
      <c r="F66" s="590" t="s">
        <v>609</v>
      </c>
      <c r="G66" s="590" t="s">
        <v>778</v>
      </c>
      <c r="H66" s="590" t="s">
        <v>476</v>
      </c>
      <c r="I66" s="590" t="s">
        <v>779</v>
      </c>
      <c r="J66" s="590" t="s">
        <v>780</v>
      </c>
      <c r="K66" s="590" t="s">
        <v>781</v>
      </c>
      <c r="L66" s="593">
        <v>38.56</v>
      </c>
      <c r="M66" s="593">
        <v>38.56</v>
      </c>
      <c r="N66" s="590">
        <v>1</v>
      </c>
      <c r="O66" s="594">
        <v>0.5</v>
      </c>
      <c r="P66" s="593">
        <v>38.56</v>
      </c>
      <c r="Q66" s="595">
        <v>1</v>
      </c>
      <c r="R66" s="590">
        <v>1</v>
      </c>
      <c r="S66" s="595">
        <v>1</v>
      </c>
      <c r="T66" s="594">
        <v>0.5</v>
      </c>
      <c r="U66" s="596">
        <v>1</v>
      </c>
    </row>
    <row r="67" spans="1:21" ht="14.4" customHeight="1" x14ac:dyDescent="0.3">
      <c r="A67" s="589">
        <v>29</v>
      </c>
      <c r="B67" s="590" t="s">
        <v>608</v>
      </c>
      <c r="C67" s="590" t="s">
        <v>612</v>
      </c>
      <c r="D67" s="591" t="s">
        <v>1312</v>
      </c>
      <c r="E67" s="592" t="s">
        <v>625</v>
      </c>
      <c r="F67" s="590" t="s">
        <v>609</v>
      </c>
      <c r="G67" s="590" t="s">
        <v>654</v>
      </c>
      <c r="H67" s="590" t="s">
        <v>537</v>
      </c>
      <c r="I67" s="590" t="s">
        <v>596</v>
      </c>
      <c r="J67" s="590" t="s">
        <v>557</v>
      </c>
      <c r="K67" s="590" t="s">
        <v>597</v>
      </c>
      <c r="L67" s="593">
        <v>16.8</v>
      </c>
      <c r="M67" s="593">
        <v>151.19999999999999</v>
      </c>
      <c r="N67" s="590">
        <v>9</v>
      </c>
      <c r="O67" s="594">
        <v>9</v>
      </c>
      <c r="P67" s="593">
        <v>100.8</v>
      </c>
      <c r="Q67" s="595">
        <v>0.66666666666666674</v>
      </c>
      <c r="R67" s="590">
        <v>6</v>
      </c>
      <c r="S67" s="595">
        <v>0.66666666666666663</v>
      </c>
      <c r="T67" s="594">
        <v>6</v>
      </c>
      <c r="U67" s="596">
        <v>0.66666666666666663</v>
      </c>
    </row>
    <row r="68" spans="1:21" ht="14.4" customHeight="1" x14ac:dyDescent="0.3">
      <c r="A68" s="589">
        <v>29</v>
      </c>
      <c r="B68" s="590" t="s">
        <v>608</v>
      </c>
      <c r="C68" s="590" t="s">
        <v>612</v>
      </c>
      <c r="D68" s="591" t="s">
        <v>1312</v>
      </c>
      <c r="E68" s="592" t="s">
        <v>625</v>
      </c>
      <c r="F68" s="590" t="s">
        <v>609</v>
      </c>
      <c r="G68" s="590" t="s">
        <v>657</v>
      </c>
      <c r="H68" s="590" t="s">
        <v>537</v>
      </c>
      <c r="I68" s="590" t="s">
        <v>782</v>
      </c>
      <c r="J68" s="590" t="s">
        <v>659</v>
      </c>
      <c r="K68" s="590" t="s">
        <v>783</v>
      </c>
      <c r="L68" s="593">
        <v>736.33</v>
      </c>
      <c r="M68" s="593">
        <v>736.33</v>
      </c>
      <c r="N68" s="590">
        <v>1</v>
      </c>
      <c r="O68" s="594">
        <v>1</v>
      </c>
      <c r="P68" s="593"/>
      <c r="Q68" s="595">
        <v>0</v>
      </c>
      <c r="R68" s="590"/>
      <c r="S68" s="595">
        <v>0</v>
      </c>
      <c r="T68" s="594"/>
      <c r="U68" s="596">
        <v>0</v>
      </c>
    </row>
    <row r="69" spans="1:21" ht="14.4" customHeight="1" x14ac:dyDescent="0.3">
      <c r="A69" s="589">
        <v>29</v>
      </c>
      <c r="B69" s="590" t="s">
        <v>608</v>
      </c>
      <c r="C69" s="590" t="s">
        <v>612</v>
      </c>
      <c r="D69" s="591" t="s">
        <v>1312</v>
      </c>
      <c r="E69" s="592" t="s">
        <v>625</v>
      </c>
      <c r="F69" s="590" t="s">
        <v>609</v>
      </c>
      <c r="G69" s="590" t="s">
        <v>661</v>
      </c>
      <c r="H69" s="590" t="s">
        <v>537</v>
      </c>
      <c r="I69" s="590" t="s">
        <v>784</v>
      </c>
      <c r="J69" s="590" t="s">
        <v>502</v>
      </c>
      <c r="K69" s="590" t="s">
        <v>785</v>
      </c>
      <c r="L69" s="593">
        <v>48.42</v>
      </c>
      <c r="M69" s="593">
        <v>48.42</v>
      </c>
      <c r="N69" s="590">
        <v>1</v>
      </c>
      <c r="O69" s="594">
        <v>0.5</v>
      </c>
      <c r="P69" s="593">
        <v>48.42</v>
      </c>
      <c r="Q69" s="595">
        <v>1</v>
      </c>
      <c r="R69" s="590">
        <v>1</v>
      </c>
      <c r="S69" s="595">
        <v>1</v>
      </c>
      <c r="T69" s="594">
        <v>0.5</v>
      </c>
      <c r="U69" s="596">
        <v>1</v>
      </c>
    </row>
    <row r="70" spans="1:21" ht="14.4" customHeight="1" x14ac:dyDescent="0.3">
      <c r="A70" s="589">
        <v>29</v>
      </c>
      <c r="B70" s="590" t="s">
        <v>608</v>
      </c>
      <c r="C70" s="590" t="s">
        <v>612</v>
      </c>
      <c r="D70" s="591" t="s">
        <v>1312</v>
      </c>
      <c r="E70" s="592" t="s">
        <v>625</v>
      </c>
      <c r="F70" s="590" t="s">
        <v>609</v>
      </c>
      <c r="G70" s="590" t="s">
        <v>662</v>
      </c>
      <c r="H70" s="590" t="s">
        <v>476</v>
      </c>
      <c r="I70" s="590" t="s">
        <v>663</v>
      </c>
      <c r="J70" s="590" t="s">
        <v>664</v>
      </c>
      <c r="K70" s="590" t="s">
        <v>665</v>
      </c>
      <c r="L70" s="593">
        <v>34.659999999999997</v>
      </c>
      <c r="M70" s="593">
        <v>34.659999999999997</v>
      </c>
      <c r="N70" s="590">
        <v>1</v>
      </c>
      <c r="O70" s="594">
        <v>0.5</v>
      </c>
      <c r="P70" s="593">
        <v>34.659999999999997</v>
      </c>
      <c r="Q70" s="595">
        <v>1</v>
      </c>
      <c r="R70" s="590">
        <v>1</v>
      </c>
      <c r="S70" s="595">
        <v>1</v>
      </c>
      <c r="T70" s="594">
        <v>0.5</v>
      </c>
      <c r="U70" s="596">
        <v>1</v>
      </c>
    </row>
    <row r="71" spans="1:21" ht="14.4" customHeight="1" x14ac:dyDescent="0.3">
      <c r="A71" s="589">
        <v>29</v>
      </c>
      <c r="B71" s="590" t="s">
        <v>608</v>
      </c>
      <c r="C71" s="590" t="s">
        <v>612</v>
      </c>
      <c r="D71" s="591" t="s">
        <v>1312</v>
      </c>
      <c r="E71" s="592" t="s">
        <v>625</v>
      </c>
      <c r="F71" s="590" t="s">
        <v>609</v>
      </c>
      <c r="G71" s="590" t="s">
        <v>786</v>
      </c>
      <c r="H71" s="590" t="s">
        <v>537</v>
      </c>
      <c r="I71" s="590" t="s">
        <v>787</v>
      </c>
      <c r="J71" s="590" t="s">
        <v>788</v>
      </c>
      <c r="K71" s="590" t="s">
        <v>789</v>
      </c>
      <c r="L71" s="593">
        <v>63.75</v>
      </c>
      <c r="M71" s="593">
        <v>63.75</v>
      </c>
      <c r="N71" s="590">
        <v>1</v>
      </c>
      <c r="O71" s="594">
        <v>0.5</v>
      </c>
      <c r="P71" s="593">
        <v>63.75</v>
      </c>
      <c r="Q71" s="595">
        <v>1</v>
      </c>
      <c r="R71" s="590">
        <v>1</v>
      </c>
      <c r="S71" s="595">
        <v>1</v>
      </c>
      <c r="T71" s="594">
        <v>0.5</v>
      </c>
      <c r="U71" s="596">
        <v>1</v>
      </c>
    </row>
    <row r="72" spans="1:21" ht="14.4" customHeight="1" x14ac:dyDescent="0.3">
      <c r="A72" s="589">
        <v>29</v>
      </c>
      <c r="B72" s="590" t="s">
        <v>608</v>
      </c>
      <c r="C72" s="590" t="s">
        <v>612</v>
      </c>
      <c r="D72" s="591" t="s">
        <v>1312</v>
      </c>
      <c r="E72" s="592" t="s">
        <v>625</v>
      </c>
      <c r="F72" s="590" t="s">
        <v>609</v>
      </c>
      <c r="G72" s="590" t="s">
        <v>790</v>
      </c>
      <c r="H72" s="590" t="s">
        <v>476</v>
      </c>
      <c r="I72" s="590" t="s">
        <v>791</v>
      </c>
      <c r="J72" s="590" t="s">
        <v>792</v>
      </c>
      <c r="K72" s="590" t="s">
        <v>793</v>
      </c>
      <c r="L72" s="593">
        <v>83.68</v>
      </c>
      <c r="M72" s="593">
        <v>167.36</v>
      </c>
      <c r="N72" s="590">
        <v>2</v>
      </c>
      <c r="O72" s="594">
        <v>2</v>
      </c>
      <c r="P72" s="593"/>
      <c r="Q72" s="595">
        <v>0</v>
      </c>
      <c r="R72" s="590"/>
      <c r="S72" s="595">
        <v>0</v>
      </c>
      <c r="T72" s="594"/>
      <c r="U72" s="596">
        <v>0</v>
      </c>
    </row>
    <row r="73" spans="1:21" ht="14.4" customHeight="1" x14ac:dyDescent="0.3">
      <c r="A73" s="589">
        <v>29</v>
      </c>
      <c r="B73" s="590" t="s">
        <v>608</v>
      </c>
      <c r="C73" s="590" t="s">
        <v>612</v>
      </c>
      <c r="D73" s="591" t="s">
        <v>1312</v>
      </c>
      <c r="E73" s="592" t="s">
        <v>625</v>
      </c>
      <c r="F73" s="590" t="s">
        <v>609</v>
      </c>
      <c r="G73" s="590" t="s">
        <v>675</v>
      </c>
      <c r="H73" s="590" t="s">
        <v>537</v>
      </c>
      <c r="I73" s="590" t="s">
        <v>593</v>
      </c>
      <c r="J73" s="590" t="s">
        <v>538</v>
      </c>
      <c r="K73" s="590" t="s">
        <v>594</v>
      </c>
      <c r="L73" s="593">
        <v>0</v>
      </c>
      <c r="M73" s="593">
        <v>0</v>
      </c>
      <c r="N73" s="590">
        <v>4</v>
      </c>
      <c r="O73" s="594">
        <v>3</v>
      </c>
      <c r="P73" s="593">
        <v>0</v>
      </c>
      <c r="Q73" s="595"/>
      <c r="R73" s="590">
        <v>2</v>
      </c>
      <c r="S73" s="595">
        <v>0.5</v>
      </c>
      <c r="T73" s="594">
        <v>1.5</v>
      </c>
      <c r="U73" s="596">
        <v>0.5</v>
      </c>
    </row>
    <row r="74" spans="1:21" ht="14.4" customHeight="1" x14ac:dyDescent="0.3">
      <c r="A74" s="589">
        <v>29</v>
      </c>
      <c r="B74" s="590" t="s">
        <v>608</v>
      </c>
      <c r="C74" s="590" t="s">
        <v>612</v>
      </c>
      <c r="D74" s="591" t="s">
        <v>1312</v>
      </c>
      <c r="E74" s="592" t="s">
        <v>625</v>
      </c>
      <c r="F74" s="590" t="s">
        <v>609</v>
      </c>
      <c r="G74" s="590" t="s">
        <v>627</v>
      </c>
      <c r="H74" s="590" t="s">
        <v>537</v>
      </c>
      <c r="I74" s="590" t="s">
        <v>628</v>
      </c>
      <c r="J74" s="590" t="s">
        <v>629</v>
      </c>
      <c r="K74" s="590" t="s">
        <v>630</v>
      </c>
      <c r="L74" s="593">
        <v>154.36000000000001</v>
      </c>
      <c r="M74" s="593">
        <v>1080.52</v>
      </c>
      <c r="N74" s="590">
        <v>7</v>
      </c>
      <c r="O74" s="594">
        <v>5.5</v>
      </c>
      <c r="P74" s="593">
        <v>926.16000000000008</v>
      </c>
      <c r="Q74" s="595">
        <v>0.85714285714285721</v>
      </c>
      <c r="R74" s="590">
        <v>6</v>
      </c>
      <c r="S74" s="595">
        <v>0.8571428571428571</v>
      </c>
      <c r="T74" s="594">
        <v>5</v>
      </c>
      <c r="U74" s="596">
        <v>0.90909090909090906</v>
      </c>
    </row>
    <row r="75" spans="1:21" ht="14.4" customHeight="1" x14ac:dyDescent="0.3">
      <c r="A75" s="589">
        <v>29</v>
      </c>
      <c r="B75" s="590" t="s">
        <v>608</v>
      </c>
      <c r="C75" s="590" t="s">
        <v>612</v>
      </c>
      <c r="D75" s="591" t="s">
        <v>1312</v>
      </c>
      <c r="E75" s="592" t="s">
        <v>625</v>
      </c>
      <c r="F75" s="590" t="s">
        <v>609</v>
      </c>
      <c r="G75" s="590" t="s">
        <v>627</v>
      </c>
      <c r="H75" s="590" t="s">
        <v>476</v>
      </c>
      <c r="I75" s="590" t="s">
        <v>794</v>
      </c>
      <c r="J75" s="590" t="s">
        <v>629</v>
      </c>
      <c r="K75" s="590" t="s">
        <v>630</v>
      </c>
      <c r="L75" s="593">
        <v>154.36000000000001</v>
      </c>
      <c r="M75" s="593">
        <v>771.80000000000007</v>
      </c>
      <c r="N75" s="590">
        <v>5</v>
      </c>
      <c r="O75" s="594">
        <v>3</v>
      </c>
      <c r="P75" s="593">
        <v>617.44000000000005</v>
      </c>
      <c r="Q75" s="595">
        <v>0.8</v>
      </c>
      <c r="R75" s="590">
        <v>4</v>
      </c>
      <c r="S75" s="595">
        <v>0.8</v>
      </c>
      <c r="T75" s="594">
        <v>2</v>
      </c>
      <c r="U75" s="596">
        <v>0.66666666666666663</v>
      </c>
    </row>
    <row r="76" spans="1:21" ht="14.4" customHeight="1" x14ac:dyDescent="0.3">
      <c r="A76" s="589">
        <v>29</v>
      </c>
      <c r="B76" s="590" t="s">
        <v>608</v>
      </c>
      <c r="C76" s="590" t="s">
        <v>612</v>
      </c>
      <c r="D76" s="591" t="s">
        <v>1312</v>
      </c>
      <c r="E76" s="592" t="s">
        <v>625</v>
      </c>
      <c r="F76" s="590" t="s">
        <v>611</v>
      </c>
      <c r="G76" s="590" t="s">
        <v>718</v>
      </c>
      <c r="H76" s="590" t="s">
        <v>476</v>
      </c>
      <c r="I76" s="590" t="s">
        <v>719</v>
      </c>
      <c r="J76" s="590" t="s">
        <v>720</v>
      </c>
      <c r="K76" s="590" t="s">
        <v>721</v>
      </c>
      <c r="L76" s="593">
        <v>410</v>
      </c>
      <c r="M76" s="593">
        <v>410</v>
      </c>
      <c r="N76" s="590">
        <v>1</v>
      </c>
      <c r="O76" s="594">
        <v>1</v>
      </c>
      <c r="P76" s="593">
        <v>410</v>
      </c>
      <c r="Q76" s="595">
        <v>1</v>
      </c>
      <c r="R76" s="590">
        <v>1</v>
      </c>
      <c r="S76" s="595">
        <v>1</v>
      </c>
      <c r="T76" s="594">
        <v>1</v>
      </c>
      <c r="U76" s="596">
        <v>1</v>
      </c>
    </row>
    <row r="77" spans="1:21" ht="14.4" customHeight="1" x14ac:dyDescent="0.3">
      <c r="A77" s="589">
        <v>29</v>
      </c>
      <c r="B77" s="590" t="s">
        <v>608</v>
      </c>
      <c r="C77" s="590" t="s">
        <v>612</v>
      </c>
      <c r="D77" s="591" t="s">
        <v>1312</v>
      </c>
      <c r="E77" s="592" t="s">
        <v>625</v>
      </c>
      <c r="F77" s="590" t="s">
        <v>611</v>
      </c>
      <c r="G77" s="590" t="s">
        <v>722</v>
      </c>
      <c r="H77" s="590" t="s">
        <v>476</v>
      </c>
      <c r="I77" s="590" t="s">
        <v>723</v>
      </c>
      <c r="J77" s="590" t="s">
        <v>724</v>
      </c>
      <c r="K77" s="590" t="s">
        <v>725</v>
      </c>
      <c r="L77" s="593">
        <v>50.5</v>
      </c>
      <c r="M77" s="593">
        <v>50.5</v>
      </c>
      <c r="N77" s="590">
        <v>1</v>
      </c>
      <c r="O77" s="594">
        <v>1</v>
      </c>
      <c r="P77" s="593">
        <v>50.5</v>
      </c>
      <c r="Q77" s="595">
        <v>1</v>
      </c>
      <c r="R77" s="590">
        <v>1</v>
      </c>
      <c r="S77" s="595">
        <v>1</v>
      </c>
      <c r="T77" s="594">
        <v>1</v>
      </c>
      <c r="U77" s="596">
        <v>1</v>
      </c>
    </row>
    <row r="78" spans="1:21" ht="14.4" customHeight="1" x14ac:dyDescent="0.3">
      <c r="A78" s="589">
        <v>29</v>
      </c>
      <c r="B78" s="590" t="s">
        <v>608</v>
      </c>
      <c r="C78" s="590" t="s">
        <v>612</v>
      </c>
      <c r="D78" s="591" t="s">
        <v>1312</v>
      </c>
      <c r="E78" s="592" t="s">
        <v>625</v>
      </c>
      <c r="F78" s="590" t="s">
        <v>611</v>
      </c>
      <c r="G78" s="590" t="s">
        <v>722</v>
      </c>
      <c r="H78" s="590" t="s">
        <v>476</v>
      </c>
      <c r="I78" s="590" t="s">
        <v>795</v>
      </c>
      <c r="J78" s="590" t="s">
        <v>724</v>
      </c>
      <c r="K78" s="590" t="s">
        <v>796</v>
      </c>
      <c r="L78" s="593">
        <v>58.5</v>
      </c>
      <c r="M78" s="593">
        <v>58.5</v>
      </c>
      <c r="N78" s="590">
        <v>1</v>
      </c>
      <c r="O78" s="594">
        <v>1</v>
      </c>
      <c r="P78" s="593">
        <v>58.5</v>
      </c>
      <c r="Q78" s="595">
        <v>1</v>
      </c>
      <c r="R78" s="590">
        <v>1</v>
      </c>
      <c r="S78" s="595">
        <v>1</v>
      </c>
      <c r="T78" s="594">
        <v>1</v>
      </c>
      <c r="U78" s="596">
        <v>1</v>
      </c>
    </row>
    <row r="79" spans="1:21" ht="14.4" customHeight="1" x14ac:dyDescent="0.3">
      <c r="A79" s="589">
        <v>29</v>
      </c>
      <c r="B79" s="590" t="s">
        <v>608</v>
      </c>
      <c r="C79" s="590" t="s">
        <v>612</v>
      </c>
      <c r="D79" s="591" t="s">
        <v>1312</v>
      </c>
      <c r="E79" s="592" t="s">
        <v>625</v>
      </c>
      <c r="F79" s="590" t="s">
        <v>611</v>
      </c>
      <c r="G79" s="590" t="s">
        <v>722</v>
      </c>
      <c r="H79" s="590" t="s">
        <v>476</v>
      </c>
      <c r="I79" s="590" t="s">
        <v>797</v>
      </c>
      <c r="J79" s="590" t="s">
        <v>798</v>
      </c>
      <c r="K79" s="590" t="s">
        <v>799</v>
      </c>
      <c r="L79" s="593">
        <v>245.11</v>
      </c>
      <c r="M79" s="593">
        <v>245.11</v>
      </c>
      <c r="N79" s="590">
        <v>1</v>
      </c>
      <c r="O79" s="594">
        <v>1</v>
      </c>
      <c r="P79" s="593">
        <v>245.11</v>
      </c>
      <c r="Q79" s="595">
        <v>1</v>
      </c>
      <c r="R79" s="590">
        <v>1</v>
      </c>
      <c r="S79" s="595">
        <v>1</v>
      </c>
      <c r="T79" s="594">
        <v>1</v>
      </c>
      <c r="U79" s="596">
        <v>1</v>
      </c>
    </row>
    <row r="80" spans="1:21" ht="14.4" customHeight="1" x14ac:dyDescent="0.3">
      <c r="A80" s="589">
        <v>29</v>
      </c>
      <c r="B80" s="590" t="s">
        <v>608</v>
      </c>
      <c r="C80" s="590" t="s">
        <v>612</v>
      </c>
      <c r="D80" s="591" t="s">
        <v>1312</v>
      </c>
      <c r="E80" s="592" t="s">
        <v>625</v>
      </c>
      <c r="F80" s="590" t="s">
        <v>611</v>
      </c>
      <c r="G80" s="590" t="s">
        <v>722</v>
      </c>
      <c r="H80" s="590" t="s">
        <v>476</v>
      </c>
      <c r="I80" s="590" t="s">
        <v>800</v>
      </c>
      <c r="J80" s="590" t="s">
        <v>801</v>
      </c>
      <c r="K80" s="590" t="s">
        <v>802</v>
      </c>
      <c r="L80" s="593">
        <v>318.76</v>
      </c>
      <c r="M80" s="593">
        <v>318.76</v>
      </c>
      <c r="N80" s="590">
        <v>1</v>
      </c>
      <c r="O80" s="594">
        <v>1</v>
      </c>
      <c r="P80" s="593">
        <v>318.76</v>
      </c>
      <c r="Q80" s="595">
        <v>1</v>
      </c>
      <c r="R80" s="590">
        <v>1</v>
      </c>
      <c r="S80" s="595">
        <v>1</v>
      </c>
      <c r="T80" s="594">
        <v>1</v>
      </c>
      <c r="U80" s="596">
        <v>1</v>
      </c>
    </row>
    <row r="81" spans="1:21" ht="14.4" customHeight="1" x14ac:dyDescent="0.3">
      <c r="A81" s="589">
        <v>29</v>
      </c>
      <c r="B81" s="590" t="s">
        <v>608</v>
      </c>
      <c r="C81" s="590" t="s">
        <v>612</v>
      </c>
      <c r="D81" s="591" t="s">
        <v>1312</v>
      </c>
      <c r="E81" s="592" t="s">
        <v>625</v>
      </c>
      <c r="F81" s="590" t="s">
        <v>611</v>
      </c>
      <c r="G81" s="590" t="s">
        <v>722</v>
      </c>
      <c r="H81" s="590" t="s">
        <v>476</v>
      </c>
      <c r="I81" s="590" t="s">
        <v>803</v>
      </c>
      <c r="J81" s="590" t="s">
        <v>804</v>
      </c>
      <c r="K81" s="590" t="s">
        <v>805</v>
      </c>
      <c r="L81" s="593">
        <v>576.80999999999995</v>
      </c>
      <c r="M81" s="593">
        <v>576.80999999999995</v>
      </c>
      <c r="N81" s="590">
        <v>1</v>
      </c>
      <c r="O81" s="594">
        <v>1</v>
      </c>
      <c r="P81" s="593">
        <v>576.80999999999995</v>
      </c>
      <c r="Q81" s="595">
        <v>1</v>
      </c>
      <c r="R81" s="590">
        <v>1</v>
      </c>
      <c r="S81" s="595">
        <v>1</v>
      </c>
      <c r="T81" s="594">
        <v>1</v>
      </c>
      <c r="U81" s="596">
        <v>1</v>
      </c>
    </row>
    <row r="82" spans="1:21" ht="14.4" customHeight="1" x14ac:dyDescent="0.3">
      <c r="A82" s="589">
        <v>29</v>
      </c>
      <c r="B82" s="590" t="s">
        <v>608</v>
      </c>
      <c r="C82" s="590" t="s">
        <v>612</v>
      </c>
      <c r="D82" s="591" t="s">
        <v>1312</v>
      </c>
      <c r="E82" s="592" t="s">
        <v>625</v>
      </c>
      <c r="F82" s="590" t="s">
        <v>611</v>
      </c>
      <c r="G82" s="590" t="s">
        <v>722</v>
      </c>
      <c r="H82" s="590" t="s">
        <v>476</v>
      </c>
      <c r="I82" s="590" t="s">
        <v>806</v>
      </c>
      <c r="J82" s="590" t="s">
        <v>807</v>
      </c>
      <c r="K82" s="590" t="s">
        <v>808</v>
      </c>
      <c r="L82" s="593">
        <v>330.62</v>
      </c>
      <c r="M82" s="593">
        <v>330.62</v>
      </c>
      <c r="N82" s="590">
        <v>1</v>
      </c>
      <c r="O82" s="594">
        <v>1</v>
      </c>
      <c r="P82" s="593">
        <v>330.62</v>
      </c>
      <c r="Q82" s="595">
        <v>1</v>
      </c>
      <c r="R82" s="590">
        <v>1</v>
      </c>
      <c r="S82" s="595">
        <v>1</v>
      </c>
      <c r="T82" s="594">
        <v>1</v>
      </c>
      <c r="U82" s="596">
        <v>1</v>
      </c>
    </row>
    <row r="83" spans="1:21" ht="14.4" customHeight="1" x14ac:dyDescent="0.3">
      <c r="A83" s="589">
        <v>29</v>
      </c>
      <c r="B83" s="590" t="s">
        <v>608</v>
      </c>
      <c r="C83" s="590" t="s">
        <v>612</v>
      </c>
      <c r="D83" s="591" t="s">
        <v>1312</v>
      </c>
      <c r="E83" s="592" t="s">
        <v>625</v>
      </c>
      <c r="F83" s="590" t="s">
        <v>611</v>
      </c>
      <c r="G83" s="590" t="s">
        <v>809</v>
      </c>
      <c r="H83" s="590" t="s">
        <v>476</v>
      </c>
      <c r="I83" s="590" t="s">
        <v>810</v>
      </c>
      <c r="J83" s="590" t="s">
        <v>811</v>
      </c>
      <c r="K83" s="590" t="s">
        <v>812</v>
      </c>
      <c r="L83" s="593">
        <v>200</v>
      </c>
      <c r="M83" s="593">
        <v>200</v>
      </c>
      <c r="N83" s="590">
        <v>1</v>
      </c>
      <c r="O83" s="594">
        <v>1</v>
      </c>
      <c r="P83" s="593"/>
      <c r="Q83" s="595">
        <v>0</v>
      </c>
      <c r="R83" s="590"/>
      <c r="S83" s="595">
        <v>0</v>
      </c>
      <c r="T83" s="594"/>
      <c r="U83" s="596">
        <v>0</v>
      </c>
    </row>
    <row r="84" spans="1:21" ht="14.4" customHeight="1" x14ac:dyDescent="0.3">
      <c r="A84" s="589">
        <v>29</v>
      </c>
      <c r="B84" s="590" t="s">
        <v>608</v>
      </c>
      <c r="C84" s="590" t="s">
        <v>612</v>
      </c>
      <c r="D84" s="591" t="s">
        <v>1312</v>
      </c>
      <c r="E84" s="592" t="s">
        <v>626</v>
      </c>
      <c r="F84" s="590" t="s">
        <v>609</v>
      </c>
      <c r="G84" s="590" t="s">
        <v>813</v>
      </c>
      <c r="H84" s="590" t="s">
        <v>476</v>
      </c>
      <c r="I84" s="590" t="s">
        <v>814</v>
      </c>
      <c r="J84" s="590" t="s">
        <v>815</v>
      </c>
      <c r="K84" s="590" t="s">
        <v>816</v>
      </c>
      <c r="L84" s="593">
        <v>210.08</v>
      </c>
      <c r="M84" s="593">
        <v>420.16</v>
      </c>
      <c r="N84" s="590">
        <v>2</v>
      </c>
      <c r="O84" s="594">
        <v>2</v>
      </c>
      <c r="P84" s="593">
        <v>420.16</v>
      </c>
      <c r="Q84" s="595">
        <v>1</v>
      </c>
      <c r="R84" s="590">
        <v>2</v>
      </c>
      <c r="S84" s="595">
        <v>1</v>
      </c>
      <c r="T84" s="594">
        <v>2</v>
      </c>
      <c r="U84" s="596">
        <v>1</v>
      </c>
    </row>
    <row r="85" spans="1:21" ht="14.4" customHeight="1" x14ac:dyDescent="0.3">
      <c r="A85" s="589">
        <v>29</v>
      </c>
      <c r="B85" s="590" t="s">
        <v>608</v>
      </c>
      <c r="C85" s="590" t="s">
        <v>612</v>
      </c>
      <c r="D85" s="591" t="s">
        <v>1312</v>
      </c>
      <c r="E85" s="592" t="s">
        <v>626</v>
      </c>
      <c r="F85" s="590" t="s">
        <v>609</v>
      </c>
      <c r="G85" s="590" t="s">
        <v>754</v>
      </c>
      <c r="H85" s="590" t="s">
        <v>476</v>
      </c>
      <c r="I85" s="590" t="s">
        <v>755</v>
      </c>
      <c r="J85" s="590" t="s">
        <v>756</v>
      </c>
      <c r="K85" s="590" t="s">
        <v>750</v>
      </c>
      <c r="L85" s="593">
        <v>78.33</v>
      </c>
      <c r="M85" s="593">
        <v>78.33</v>
      </c>
      <c r="N85" s="590">
        <v>1</v>
      </c>
      <c r="O85" s="594">
        <v>1</v>
      </c>
      <c r="P85" s="593">
        <v>78.33</v>
      </c>
      <c r="Q85" s="595">
        <v>1</v>
      </c>
      <c r="R85" s="590">
        <v>1</v>
      </c>
      <c r="S85" s="595">
        <v>1</v>
      </c>
      <c r="T85" s="594">
        <v>1</v>
      </c>
      <c r="U85" s="596">
        <v>1</v>
      </c>
    </row>
    <row r="86" spans="1:21" ht="14.4" customHeight="1" x14ac:dyDescent="0.3">
      <c r="A86" s="589">
        <v>29</v>
      </c>
      <c r="B86" s="590" t="s">
        <v>608</v>
      </c>
      <c r="C86" s="590" t="s">
        <v>612</v>
      </c>
      <c r="D86" s="591" t="s">
        <v>1312</v>
      </c>
      <c r="E86" s="592" t="s">
        <v>626</v>
      </c>
      <c r="F86" s="590" t="s">
        <v>609</v>
      </c>
      <c r="G86" s="590" t="s">
        <v>631</v>
      </c>
      <c r="H86" s="590" t="s">
        <v>476</v>
      </c>
      <c r="I86" s="590" t="s">
        <v>632</v>
      </c>
      <c r="J86" s="590" t="s">
        <v>633</v>
      </c>
      <c r="K86" s="590" t="s">
        <v>634</v>
      </c>
      <c r="L86" s="593">
        <v>91.11</v>
      </c>
      <c r="M86" s="593">
        <v>182.22</v>
      </c>
      <c r="N86" s="590">
        <v>2</v>
      </c>
      <c r="O86" s="594">
        <v>0.5</v>
      </c>
      <c r="P86" s="593"/>
      <c r="Q86" s="595">
        <v>0</v>
      </c>
      <c r="R86" s="590"/>
      <c r="S86" s="595">
        <v>0</v>
      </c>
      <c r="T86" s="594"/>
      <c r="U86" s="596">
        <v>0</v>
      </c>
    </row>
    <row r="87" spans="1:21" ht="14.4" customHeight="1" x14ac:dyDescent="0.3">
      <c r="A87" s="589">
        <v>29</v>
      </c>
      <c r="B87" s="590" t="s">
        <v>608</v>
      </c>
      <c r="C87" s="590" t="s">
        <v>612</v>
      </c>
      <c r="D87" s="591" t="s">
        <v>1312</v>
      </c>
      <c r="E87" s="592" t="s">
        <v>626</v>
      </c>
      <c r="F87" s="590" t="s">
        <v>609</v>
      </c>
      <c r="G87" s="590" t="s">
        <v>817</v>
      </c>
      <c r="H87" s="590" t="s">
        <v>476</v>
      </c>
      <c r="I87" s="590" t="s">
        <v>818</v>
      </c>
      <c r="J87" s="590" t="s">
        <v>819</v>
      </c>
      <c r="K87" s="590" t="s">
        <v>820</v>
      </c>
      <c r="L87" s="593">
        <v>107.27</v>
      </c>
      <c r="M87" s="593">
        <v>536.35</v>
      </c>
      <c r="N87" s="590">
        <v>5</v>
      </c>
      <c r="O87" s="594">
        <v>2</v>
      </c>
      <c r="P87" s="593"/>
      <c r="Q87" s="595">
        <v>0</v>
      </c>
      <c r="R87" s="590"/>
      <c r="S87" s="595">
        <v>0</v>
      </c>
      <c r="T87" s="594"/>
      <c r="U87" s="596">
        <v>0</v>
      </c>
    </row>
    <row r="88" spans="1:21" ht="14.4" customHeight="1" x14ac:dyDescent="0.3">
      <c r="A88" s="589">
        <v>29</v>
      </c>
      <c r="B88" s="590" t="s">
        <v>608</v>
      </c>
      <c r="C88" s="590" t="s">
        <v>612</v>
      </c>
      <c r="D88" s="591" t="s">
        <v>1312</v>
      </c>
      <c r="E88" s="592" t="s">
        <v>626</v>
      </c>
      <c r="F88" s="590" t="s">
        <v>609</v>
      </c>
      <c r="G88" s="590" t="s">
        <v>821</v>
      </c>
      <c r="H88" s="590" t="s">
        <v>476</v>
      </c>
      <c r="I88" s="590" t="s">
        <v>822</v>
      </c>
      <c r="J88" s="590" t="s">
        <v>823</v>
      </c>
      <c r="K88" s="590" t="s">
        <v>824</v>
      </c>
      <c r="L88" s="593">
        <v>285.01</v>
      </c>
      <c r="M88" s="593">
        <v>1425.05</v>
      </c>
      <c r="N88" s="590">
        <v>5</v>
      </c>
      <c r="O88" s="594">
        <v>5</v>
      </c>
      <c r="P88" s="593">
        <v>1140.04</v>
      </c>
      <c r="Q88" s="595">
        <v>0.8</v>
      </c>
      <c r="R88" s="590">
        <v>4</v>
      </c>
      <c r="S88" s="595">
        <v>0.8</v>
      </c>
      <c r="T88" s="594">
        <v>4</v>
      </c>
      <c r="U88" s="596">
        <v>0.8</v>
      </c>
    </row>
    <row r="89" spans="1:21" ht="14.4" customHeight="1" x14ac:dyDescent="0.3">
      <c r="A89" s="589">
        <v>29</v>
      </c>
      <c r="B89" s="590" t="s">
        <v>608</v>
      </c>
      <c r="C89" s="590" t="s">
        <v>612</v>
      </c>
      <c r="D89" s="591" t="s">
        <v>1312</v>
      </c>
      <c r="E89" s="592" t="s">
        <v>626</v>
      </c>
      <c r="F89" s="590" t="s">
        <v>609</v>
      </c>
      <c r="G89" s="590" t="s">
        <v>647</v>
      </c>
      <c r="H89" s="590" t="s">
        <v>476</v>
      </c>
      <c r="I89" s="590" t="s">
        <v>648</v>
      </c>
      <c r="J89" s="590" t="s">
        <v>550</v>
      </c>
      <c r="K89" s="590" t="s">
        <v>649</v>
      </c>
      <c r="L89" s="593">
        <v>61.97</v>
      </c>
      <c r="M89" s="593">
        <v>185.91</v>
      </c>
      <c r="N89" s="590">
        <v>3</v>
      </c>
      <c r="O89" s="594">
        <v>3</v>
      </c>
      <c r="P89" s="593">
        <v>61.97</v>
      </c>
      <c r="Q89" s="595">
        <v>0.33333333333333331</v>
      </c>
      <c r="R89" s="590">
        <v>1</v>
      </c>
      <c r="S89" s="595">
        <v>0.33333333333333331</v>
      </c>
      <c r="T89" s="594">
        <v>1</v>
      </c>
      <c r="U89" s="596">
        <v>0.33333333333333331</v>
      </c>
    </row>
    <row r="90" spans="1:21" ht="14.4" customHeight="1" x14ac:dyDescent="0.3">
      <c r="A90" s="589">
        <v>29</v>
      </c>
      <c r="B90" s="590" t="s">
        <v>608</v>
      </c>
      <c r="C90" s="590" t="s">
        <v>612</v>
      </c>
      <c r="D90" s="591" t="s">
        <v>1312</v>
      </c>
      <c r="E90" s="592" t="s">
        <v>626</v>
      </c>
      <c r="F90" s="590" t="s">
        <v>609</v>
      </c>
      <c r="G90" s="590" t="s">
        <v>825</v>
      </c>
      <c r="H90" s="590" t="s">
        <v>476</v>
      </c>
      <c r="I90" s="590" t="s">
        <v>826</v>
      </c>
      <c r="J90" s="590" t="s">
        <v>827</v>
      </c>
      <c r="K90" s="590" t="s">
        <v>828</v>
      </c>
      <c r="L90" s="593">
        <v>90.95</v>
      </c>
      <c r="M90" s="593">
        <v>181.9</v>
      </c>
      <c r="N90" s="590">
        <v>2</v>
      </c>
      <c r="O90" s="594">
        <v>1</v>
      </c>
      <c r="P90" s="593"/>
      <c r="Q90" s="595">
        <v>0</v>
      </c>
      <c r="R90" s="590"/>
      <c r="S90" s="595">
        <v>0</v>
      </c>
      <c r="T90" s="594"/>
      <c r="U90" s="596">
        <v>0</v>
      </c>
    </row>
    <row r="91" spans="1:21" ht="14.4" customHeight="1" x14ac:dyDescent="0.3">
      <c r="A91" s="589">
        <v>29</v>
      </c>
      <c r="B91" s="590" t="s">
        <v>608</v>
      </c>
      <c r="C91" s="590" t="s">
        <v>612</v>
      </c>
      <c r="D91" s="591" t="s">
        <v>1312</v>
      </c>
      <c r="E91" s="592" t="s">
        <v>626</v>
      </c>
      <c r="F91" s="590" t="s">
        <v>609</v>
      </c>
      <c r="G91" s="590" t="s">
        <v>654</v>
      </c>
      <c r="H91" s="590" t="s">
        <v>537</v>
      </c>
      <c r="I91" s="590" t="s">
        <v>596</v>
      </c>
      <c r="J91" s="590" t="s">
        <v>557</v>
      </c>
      <c r="K91" s="590" t="s">
        <v>597</v>
      </c>
      <c r="L91" s="593">
        <v>16.8</v>
      </c>
      <c r="M91" s="593">
        <v>84</v>
      </c>
      <c r="N91" s="590">
        <v>5</v>
      </c>
      <c r="O91" s="594">
        <v>5</v>
      </c>
      <c r="P91" s="593">
        <v>84</v>
      </c>
      <c r="Q91" s="595">
        <v>1</v>
      </c>
      <c r="R91" s="590">
        <v>5</v>
      </c>
      <c r="S91" s="595">
        <v>1</v>
      </c>
      <c r="T91" s="594">
        <v>5</v>
      </c>
      <c r="U91" s="596">
        <v>1</v>
      </c>
    </row>
    <row r="92" spans="1:21" ht="14.4" customHeight="1" x14ac:dyDescent="0.3">
      <c r="A92" s="589">
        <v>29</v>
      </c>
      <c r="B92" s="590" t="s">
        <v>608</v>
      </c>
      <c r="C92" s="590" t="s">
        <v>612</v>
      </c>
      <c r="D92" s="591" t="s">
        <v>1312</v>
      </c>
      <c r="E92" s="592" t="s">
        <v>626</v>
      </c>
      <c r="F92" s="590" t="s">
        <v>609</v>
      </c>
      <c r="G92" s="590" t="s">
        <v>829</v>
      </c>
      <c r="H92" s="590" t="s">
        <v>476</v>
      </c>
      <c r="I92" s="590" t="s">
        <v>830</v>
      </c>
      <c r="J92" s="590" t="s">
        <v>543</v>
      </c>
      <c r="K92" s="590" t="s">
        <v>831</v>
      </c>
      <c r="L92" s="593">
        <v>284.19</v>
      </c>
      <c r="M92" s="593">
        <v>568.38</v>
      </c>
      <c r="N92" s="590">
        <v>2</v>
      </c>
      <c r="O92" s="594">
        <v>1</v>
      </c>
      <c r="P92" s="593">
        <v>568.38</v>
      </c>
      <c r="Q92" s="595">
        <v>1</v>
      </c>
      <c r="R92" s="590">
        <v>2</v>
      </c>
      <c r="S92" s="595">
        <v>1</v>
      </c>
      <c r="T92" s="594">
        <v>1</v>
      </c>
      <c r="U92" s="596">
        <v>1</v>
      </c>
    </row>
    <row r="93" spans="1:21" ht="14.4" customHeight="1" x14ac:dyDescent="0.3">
      <c r="A93" s="589">
        <v>29</v>
      </c>
      <c r="B93" s="590" t="s">
        <v>608</v>
      </c>
      <c r="C93" s="590" t="s">
        <v>612</v>
      </c>
      <c r="D93" s="591" t="s">
        <v>1312</v>
      </c>
      <c r="E93" s="592" t="s">
        <v>626</v>
      </c>
      <c r="F93" s="590" t="s">
        <v>609</v>
      </c>
      <c r="G93" s="590" t="s">
        <v>657</v>
      </c>
      <c r="H93" s="590" t="s">
        <v>537</v>
      </c>
      <c r="I93" s="590" t="s">
        <v>832</v>
      </c>
      <c r="J93" s="590" t="s">
        <v>833</v>
      </c>
      <c r="K93" s="590" t="s">
        <v>834</v>
      </c>
      <c r="L93" s="593">
        <v>1385.62</v>
      </c>
      <c r="M93" s="593">
        <v>1385.62</v>
      </c>
      <c r="N93" s="590">
        <v>1</v>
      </c>
      <c r="O93" s="594">
        <v>0.5</v>
      </c>
      <c r="P93" s="593">
        <v>1385.62</v>
      </c>
      <c r="Q93" s="595">
        <v>1</v>
      </c>
      <c r="R93" s="590">
        <v>1</v>
      </c>
      <c r="S93" s="595">
        <v>1</v>
      </c>
      <c r="T93" s="594">
        <v>0.5</v>
      </c>
      <c r="U93" s="596">
        <v>1</v>
      </c>
    </row>
    <row r="94" spans="1:21" ht="14.4" customHeight="1" x14ac:dyDescent="0.3">
      <c r="A94" s="589">
        <v>29</v>
      </c>
      <c r="B94" s="590" t="s">
        <v>608</v>
      </c>
      <c r="C94" s="590" t="s">
        <v>612</v>
      </c>
      <c r="D94" s="591" t="s">
        <v>1312</v>
      </c>
      <c r="E94" s="592" t="s">
        <v>626</v>
      </c>
      <c r="F94" s="590" t="s">
        <v>609</v>
      </c>
      <c r="G94" s="590" t="s">
        <v>657</v>
      </c>
      <c r="H94" s="590" t="s">
        <v>537</v>
      </c>
      <c r="I94" s="590" t="s">
        <v>835</v>
      </c>
      <c r="J94" s="590" t="s">
        <v>659</v>
      </c>
      <c r="K94" s="590" t="s">
        <v>836</v>
      </c>
      <c r="L94" s="593">
        <v>923.74</v>
      </c>
      <c r="M94" s="593">
        <v>7389.92</v>
      </c>
      <c r="N94" s="590">
        <v>8</v>
      </c>
      <c r="O94" s="594">
        <v>1</v>
      </c>
      <c r="P94" s="593">
        <v>7389.92</v>
      </c>
      <c r="Q94" s="595">
        <v>1</v>
      </c>
      <c r="R94" s="590">
        <v>8</v>
      </c>
      <c r="S94" s="595">
        <v>1</v>
      </c>
      <c r="T94" s="594">
        <v>1</v>
      </c>
      <c r="U94" s="596">
        <v>1</v>
      </c>
    </row>
    <row r="95" spans="1:21" ht="14.4" customHeight="1" x14ac:dyDescent="0.3">
      <c r="A95" s="589">
        <v>29</v>
      </c>
      <c r="B95" s="590" t="s">
        <v>608</v>
      </c>
      <c r="C95" s="590" t="s">
        <v>612</v>
      </c>
      <c r="D95" s="591" t="s">
        <v>1312</v>
      </c>
      <c r="E95" s="592" t="s">
        <v>626</v>
      </c>
      <c r="F95" s="590" t="s">
        <v>609</v>
      </c>
      <c r="G95" s="590" t="s">
        <v>837</v>
      </c>
      <c r="H95" s="590" t="s">
        <v>537</v>
      </c>
      <c r="I95" s="590" t="s">
        <v>838</v>
      </c>
      <c r="J95" s="590" t="s">
        <v>839</v>
      </c>
      <c r="K95" s="590" t="s">
        <v>840</v>
      </c>
      <c r="L95" s="593">
        <v>218.62</v>
      </c>
      <c r="M95" s="593">
        <v>437.24</v>
      </c>
      <c r="N95" s="590">
        <v>2</v>
      </c>
      <c r="O95" s="594">
        <v>1.5</v>
      </c>
      <c r="P95" s="593"/>
      <c r="Q95" s="595">
        <v>0</v>
      </c>
      <c r="R95" s="590"/>
      <c r="S95" s="595">
        <v>0</v>
      </c>
      <c r="T95" s="594"/>
      <c r="U95" s="596">
        <v>0</v>
      </c>
    </row>
    <row r="96" spans="1:21" ht="14.4" customHeight="1" x14ac:dyDescent="0.3">
      <c r="A96" s="589">
        <v>29</v>
      </c>
      <c r="B96" s="590" t="s">
        <v>608</v>
      </c>
      <c r="C96" s="590" t="s">
        <v>612</v>
      </c>
      <c r="D96" s="591" t="s">
        <v>1312</v>
      </c>
      <c r="E96" s="592" t="s">
        <v>626</v>
      </c>
      <c r="F96" s="590" t="s">
        <v>609</v>
      </c>
      <c r="G96" s="590" t="s">
        <v>841</v>
      </c>
      <c r="H96" s="590" t="s">
        <v>476</v>
      </c>
      <c r="I96" s="590" t="s">
        <v>842</v>
      </c>
      <c r="J96" s="590" t="s">
        <v>843</v>
      </c>
      <c r="K96" s="590" t="s">
        <v>844</v>
      </c>
      <c r="L96" s="593">
        <v>99.94</v>
      </c>
      <c r="M96" s="593">
        <v>99.94</v>
      </c>
      <c r="N96" s="590">
        <v>1</v>
      </c>
      <c r="O96" s="594">
        <v>1</v>
      </c>
      <c r="P96" s="593">
        <v>99.94</v>
      </c>
      <c r="Q96" s="595">
        <v>1</v>
      </c>
      <c r="R96" s="590">
        <v>1</v>
      </c>
      <c r="S96" s="595">
        <v>1</v>
      </c>
      <c r="T96" s="594">
        <v>1</v>
      </c>
      <c r="U96" s="596">
        <v>1</v>
      </c>
    </row>
    <row r="97" spans="1:21" ht="14.4" customHeight="1" x14ac:dyDescent="0.3">
      <c r="A97" s="589">
        <v>29</v>
      </c>
      <c r="B97" s="590" t="s">
        <v>608</v>
      </c>
      <c r="C97" s="590" t="s">
        <v>612</v>
      </c>
      <c r="D97" s="591" t="s">
        <v>1312</v>
      </c>
      <c r="E97" s="592" t="s">
        <v>626</v>
      </c>
      <c r="F97" s="590" t="s">
        <v>609</v>
      </c>
      <c r="G97" s="590" t="s">
        <v>841</v>
      </c>
      <c r="H97" s="590" t="s">
        <v>476</v>
      </c>
      <c r="I97" s="590" t="s">
        <v>845</v>
      </c>
      <c r="J97" s="590" t="s">
        <v>846</v>
      </c>
      <c r="K97" s="590" t="s">
        <v>847</v>
      </c>
      <c r="L97" s="593">
        <v>50.32</v>
      </c>
      <c r="M97" s="593">
        <v>50.32</v>
      </c>
      <c r="N97" s="590">
        <v>1</v>
      </c>
      <c r="O97" s="594">
        <v>1</v>
      </c>
      <c r="P97" s="593">
        <v>50.32</v>
      </c>
      <c r="Q97" s="595">
        <v>1</v>
      </c>
      <c r="R97" s="590">
        <v>1</v>
      </c>
      <c r="S97" s="595">
        <v>1</v>
      </c>
      <c r="T97" s="594">
        <v>1</v>
      </c>
      <c r="U97" s="596">
        <v>1</v>
      </c>
    </row>
    <row r="98" spans="1:21" ht="14.4" customHeight="1" x14ac:dyDescent="0.3">
      <c r="A98" s="589">
        <v>29</v>
      </c>
      <c r="B98" s="590" t="s">
        <v>608</v>
      </c>
      <c r="C98" s="590" t="s">
        <v>612</v>
      </c>
      <c r="D98" s="591" t="s">
        <v>1312</v>
      </c>
      <c r="E98" s="592" t="s">
        <v>626</v>
      </c>
      <c r="F98" s="590" t="s">
        <v>609</v>
      </c>
      <c r="G98" s="590" t="s">
        <v>841</v>
      </c>
      <c r="H98" s="590" t="s">
        <v>476</v>
      </c>
      <c r="I98" s="590" t="s">
        <v>848</v>
      </c>
      <c r="J98" s="590" t="s">
        <v>846</v>
      </c>
      <c r="K98" s="590" t="s">
        <v>849</v>
      </c>
      <c r="L98" s="593">
        <v>16.77</v>
      </c>
      <c r="M98" s="593">
        <v>33.54</v>
      </c>
      <c r="N98" s="590">
        <v>2</v>
      </c>
      <c r="O98" s="594">
        <v>1</v>
      </c>
      <c r="P98" s="593">
        <v>33.54</v>
      </c>
      <c r="Q98" s="595">
        <v>1</v>
      </c>
      <c r="R98" s="590">
        <v>2</v>
      </c>
      <c r="S98" s="595">
        <v>1</v>
      </c>
      <c r="T98" s="594">
        <v>1</v>
      </c>
      <c r="U98" s="596">
        <v>1</v>
      </c>
    </row>
    <row r="99" spans="1:21" ht="14.4" customHeight="1" x14ac:dyDescent="0.3">
      <c r="A99" s="589">
        <v>29</v>
      </c>
      <c r="B99" s="590" t="s">
        <v>608</v>
      </c>
      <c r="C99" s="590" t="s">
        <v>612</v>
      </c>
      <c r="D99" s="591" t="s">
        <v>1312</v>
      </c>
      <c r="E99" s="592" t="s">
        <v>626</v>
      </c>
      <c r="F99" s="590" t="s">
        <v>609</v>
      </c>
      <c r="G99" s="590" t="s">
        <v>627</v>
      </c>
      <c r="H99" s="590" t="s">
        <v>537</v>
      </c>
      <c r="I99" s="590" t="s">
        <v>628</v>
      </c>
      <c r="J99" s="590" t="s">
        <v>629</v>
      </c>
      <c r="K99" s="590" t="s">
        <v>630</v>
      </c>
      <c r="L99" s="593">
        <v>154.36000000000001</v>
      </c>
      <c r="M99" s="593">
        <v>617.44000000000005</v>
      </c>
      <c r="N99" s="590">
        <v>4</v>
      </c>
      <c r="O99" s="594">
        <v>3.5</v>
      </c>
      <c r="P99" s="593">
        <v>617.44000000000005</v>
      </c>
      <c r="Q99" s="595">
        <v>1</v>
      </c>
      <c r="R99" s="590">
        <v>4</v>
      </c>
      <c r="S99" s="595">
        <v>1</v>
      </c>
      <c r="T99" s="594">
        <v>3.5</v>
      </c>
      <c r="U99" s="596">
        <v>1</v>
      </c>
    </row>
    <row r="100" spans="1:21" ht="14.4" customHeight="1" x14ac:dyDescent="0.3">
      <c r="A100" s="589">
        <v>29</v>
      </c>
      <c r="B100" s="590" t="s">
        <v>608</v>
      </c>
      <c r="C100" s="590" t="s">
        <v>612</v>
      </c>
      <c r="D100" s="591" t="s">
        <v>1312</v>
      </c>
      <c r="E100" s="592" t="s">
        <v>626</v>
      </c>
      <c r="F100" s="590" t="s">
        <v>609</v>
      </c>
      <c r="G100" s="590" t="s">
        <v>627</v>
      </c>
      <c r="H100" s="590" t="s">
        <v>537</v>
      </c>
      <c r="I100" s="590" t="s">
        <v>850</v>
      </c>
      <c r="J100" s="590" t="s">
        <v>629</v>
      </c>
      <c r="K100" s="590" t="s">
        <v>851</v>
      </c>
      <c r="L100" s="593">
        <v>225.06</v>
      </c>
      <c r="M100" s="593">
        <v>225.06</v>
      </c>
      <c r="N100" s="590">
        <v>1</v>
      </c>
      <c r="O100" s="594">
        <v>1</v>
      </c>
      <c r="P100" s="593">
        <v>225.06</v>
      </c>
      <c r="Q100" s="595">
        <v>1</v>
      </c>
      <c r="R100" s="590">
        <v>1</v>
      </c>
      <c r="S100" s="595">
        <v>1</v>
      </c>
      <c r="T100" s="594">
        <v>1</v>
      </c>
      <c r="U100" s="596">
        <v>1</v>
      </c>
    </row>
    <row r="101" spans="1:21" ht="14.4" customHeight="1" x14ac:dyDescent="0.3">
      <c r="A101" s="589">
        <v>29</v>
      </c>
      <c r="B101" s="590" t="s">
        <v>608</v>
      </c>
      <c r="C101" s="590" t="s">
        <v>612</v>
      </c>
      <c r="D101" s="591" t="s">
        <v>1312</v>
      </c>
      <c r="E101" s="592" t="s">
        <v>626</v>
      </c>
      <c r="F101" s="590" t="s">
        <v>609</v>
      </c>
      <c r="G101" s="590" t="s">
        <v>627</v>
      </c>
      <c r="H101" s="590" t="s">
        <v>476</v>
      </c>
      <c r="I101" s="590" t="s">
        <v>852</v>
      </c>
      <c r="J101" s="590" t="s">
        <v>629</v>
      </c>
      <c r="K101" s="590" t="s">
        <v>851</v>
      </c>
      <c r="L101" s="593">
        <v>225.06</v>
      </c>
      <c r="M101" s="593">
        <v>225.06</v>
      </c>
      <c r="N101" s="590">
        <v>1</v>
      </c>
      <c r="O101" s="594">
        <v>1</v>
      </c>
      <c r="P101" s="593">
        <v>225.06</v>
      </c>
      <c r="Q101" s="595">
        <v>1</v>
      </c>
      <c r="R101" s="590">
        <v>1</v>
      </c>
      <c r="S101" s="595">
        <v>1</v>
      </c>
      <c r="T101" s="594">
        <v>1</v>
      </c>
      <c r="U101" s="596">
        <v>1</v>
      </c>
    </row>
    <row r="102" spans="1:21" ht="14.4" customHeight="1" x14ac:dyDescent="0.3">
      <c r="A102" s="589">
        <v>29</v>
      </c>
      <c r="B102" s="590" t="s">
        <v>608</v>
      </c>
      <c r="C102" s="590" t="s">
        <v>612</v>
      </c>
      <c r="D102" s="591" t="s">
        <v>1312</v>
      </c>
      <c r="E102" s="592" t="s">
        <v>626</v>
      </c>
      <c r="F102" s="590" t="s">
        <v>610</v>
      </c>
      <c r="G102" s="590" t="s">
        <v>697</v>
      </c>
      <c r="H102" s="590" t="s">
        <v>476</v>
      </c>
      <c r="I102" s="590" t="s">
        <v>853</v>
      </c>
      <c r="J102" s="590" t="s">
        <v>699</v>
      </c>
      <c r="K102" s="590"/>
      <c r="L102" s="593">
        <v>0</v>
      </c>
      <c r="M102" s="593">
        <v>0</v>
      </c>
      <c r="N102" s="590">
        <v>1</v>
      </c>
      <c r="O102" s="594">
        <v>1</v>
      </c>
      <c r="P102" s="593"/>
      <c r="Q102" s="595"/>
      <c r="R102" s="590"/>
      <c r="S102" s="595">
        <v>0</v>
      </c>
      <c r="T102" s="594"/>
      <c r="U102" s="596">
        <v>0</v>
      </c>
    </row>
    <row r="103" spans="1:21" ht="14.4" customHeight="1" x14ac:dyDescent="0.3">
      <c r="A103" s="589">
        <v>29</v>
      </c>
      <c r="B103" s="590" t="s">
        <v>608</v>
      </c>
      <c r="C103" s="590" t="s">
        <v>612</v>
      </c>
      <c r="D103" s="591" t="s">
        <v>1312</v>
      </c>
      <c r="E103" s="592" t="s">
        <v>626</v>
      </c>
      <c r="F103" s="590" t="s">
        <v>611</v>
      </c>
      <c r="G103" s="590" t="s">
        <v>854</v>
      </c>
      <c r="H103" s="590" t="s">
        <v>476</v>
      </c>
      <c r="I103" s="590" t="s">
        <v>855</v>
      </c>
      <c r="J103" s="590" t="s">
        <v>856</v>
      </c>
      <c r="K103" s="590" t="s">
        <v>857</v>
      </c>
      <c r="L103" s="593">
        <v>1021.4</v>
      </c>
      <c r="M103" s="593">
        <v>1021.4</v>
      </c>
      <c r="N103" s="590">
        <v>1</v>
      </c>
      <c r="O103" s="594">
        <v>1</v>
      </c>
      <c r="P103" s="593"/>
      <c r="Q103" s="595">
        <v>0</v>
      </c>
      <c r="R103" s="590"/>
      <c r="S103" s="595">
        <v>0</v>
      </c>
      <c r="T103" s="594"/>
      <c r="U103" s="596">
        <v>0</v>
      </c>
    </row>
    <row r="104" spans="1:21" ht="14.4" customHeight="1" x14ac:dyDescent="0.3">
      <c r="A104" s="589">
        <v>29</v>
      </c>
      <c r="B104" s="590" t="s">
        <v>608</v>
      </c>
      <c r="C104" s="590" t="s">
        <v>612</v>
      </c>
      <c r="D104" s="591" t="s">
        <v>1312</v>
      </c>
      <c r="E104" s="592" t="s">
        <v>626</v>
      </c>
      <c r="F104" s="590" t="s">
        <v>611</v>
      </c>
      <c r="G104" s="590" t="s">
        <v>700</v>
      </c>
      <c r="H104" s="590" t="s">
        <v>476</v>
      </c>
      <c r="I104" s="590" t="s">
        <v>701</v>
      </c>
      <c r="J104" s="590" t="s">
        <v>702</v>
      </c>
      <c r="K104" s="590" t="s">
        <v>703</v>
      </c>
      <c r="L104" s="593">
        <v>25</v>
      </c>
      <c r="M104" s="593">
        <v>75</v>
      </c>
      <c r="N104" s="590">
        <v>3</v>
      </c>
      <c r="O104" s="594">
        <v>1</v>
      </c>
      <c r="P104" s="593"/>
      <c r="Q104" s="595">
        <v>0</v>
      </c>
      <c r="R104" s="590"/>
      <c r="S104" s="595">
        <v>0</v>
      </c>
      <c r="T104" s="594"/>
      <c r="U104" s="596">
        <v>0</v>
      </c>
    </row>
    <row r="105" spans="1:21" ht="14.4" customHeight="1" x14ac:dyDescent="0.3">
      <c r="A105" s="589">
        <v>29</v>
      </c>
      <c r="B105" s="590" t="s">
        <v>608</v>
      </c>
      <c r="C105" s="590" t="s">
        <v>612</v>
      </c>
      <c r="D105" s="591" t="s">
        <v>1312</v>
      </c>
      <c r="E105" s="592" t="s">
        <v>626</v>
      </c>
      <c r="F105" s="590" t="s">
        <v>611</v>
      </c>
      <c r="G105" s="590" t="s">
        <v>700</v>
      </c>
      <c r="H105" s="590" t="s">
        <v>476</v>
      </c>
      <c r="I105" s="590" t="s">
        <v>704</v>
      </c>
      <c r="J105" s="590" t="s">
        <v>702</v>
      </c>
      <c r="K105" s="590" t="s">
        <v>705</v>
      </c>
      <c r="L105" s="593">
        <v>100</v>
      </c>
      <c r="M105" s="593">
        <v>500</v>
      </c>
      <c r="N105" s="590">
        <v>5</v>
      </c>
      <c r="O105" s="594">
        <v>2</v>
      </c>
      <c r="P105" s="593">
        <v>500</v>
      </c>
      <c r="Q105" s="595">
        <v>1</v>
      </c>
      <c r="R105" s="590">
        <v>5</v>
      </c>
      <c r="S105" s="595">
        <v>1</v>
      </c>
      <c r="T105" s="594">
        <v>2</v>
      </c>
      <c r="U105" s="596">
        <v>1</v>
      </c>
    </row>
    <row r="106" spans="1:21" ht="14.4" customHeight="1" x14ac:dyDescent="0.3">
      <c r="A106" s="589">
        <v>29</v>
      </c>
      <c r="B106" s="590" t="s">
        <v>608</v>
      </c>
      <c r="C106" s="590" t="s">
        <v>612</v>
      </c>
      <c r="D106" s="591" t="s">
        <v>1312</v>
      </c>
      <c r="E106" s="592" t="s">
        <v>626</v>
      </c>
      <c r="F106" s="590" t="s">
        <v>611</v>
      </c>
      <c r="G106" s="590" t="s">
        <v>700</v>
      </c>
      <c r="H106" s="590" t="s">
        <v>476</v>
      </c>
      <c r="I106" s="590" t="s">
        <v>706</v>
      </c>
      <c r="J106" s="590" t="s">
        <v>707</v>
      </c>
      <c r="K106" s="590" t="s">
        <v>708</v>
      </c>
      <c r="L106" s="593">
        <v>156</v>
      </c>
      <c r="M106" s="593">
        <v>312</v>
      </c>
      <c r="N106" s="590">
        <v>2</v>
      </c>
      <c r="O106" s="594">
        <v>1</v>
      </c>
      <c r="P106" s="593"/>
      <c r="Q106" s="595">
        <v>0</v>
      </c>
      <c r="R106" s="590"/>
      <c r="S106" s="595">
        <v>0</v>
      </c>
      <c r="T106" s="594"/>
      <c r="U106" s="596">
        <v>0</v>
      </c>
    </row>
    <row r="107" spans="1:21" ht="14.4" customHeight="1" x14ac:dyDescent="0.3">
      <c r="A107" s="589">
        <v>29</v>
      </c>
      <c r="B107" s="590" t="s">
        <v>608</v>
      </c>
      <c r="C107" s="590" t="s">
        <v>612</v>
      </c>
      <c r="D107" s="591" t="s">
        <v>1312</v>
      </c>
      <c r="E107" s="592" t="s">
        <v>626</v>
      </c>
      <c r="F107" s="590" t="s">
        <v>611</v>
      </c>
      <c r="G107" s="590" t="s">
        <v>700</v>
      </c>
      <c r="H107" s="590" t="s">
        <v>476</v>
      </c>
      <c r="I107" s="590" t="s">
        <v>858</v>
      </c>
      <c r="J107" s="590" t="s">
        <v>859</v>
      </c>
      <c r="K107" s="590" t="s">
        <v>860</v>
      </c>
      <c r="L107" s="593">
        <v>3200</v>
      </c>
      <c r="M107" s="593">
        <v>6400</v>
      </c>
      <c r="N107" s="590">
        <v>2</v>
      </c>
      <c r="O107" s="594">
        <v>1</v>
      </c>
      <c r="P107" s="593">
        <v>6400</v>
      </c>
      <c r="Q107" s="595">
        <v>1</v>
      </c>
      <c r="R107" s="590">
        <v>2</v>
      </c>
      <c r="S107" s="595">
        <v>1</v>
      </c>
      <c r="T107" s="594">
        <v>1</v>
      </c>
      <c r="U107" s="596">
        <v>1</v>
      </c>
    </row>
    <row r="108" spans="1:21" ht="14.4" customHeight="1" x14ac:dyDescent="0.3">
      <c r="A108" s="589">
        <v>29</v>
      </c>
      <c r="B108" s="590" t="s">
        <v>608</v>
      </c>
      <c r="C108" s="590" t="s">
        <v>612</v>
      </c>
      <c r="D108" s="591" t="s">
        <v>1312</v>
      </c>
      <c r="E108" s="592" t="s">
        <v>626</v>
      </c>
      <c r="F108" s="590" t="s">
        <v>611</v>
      </c>
      <c r="G108" s="590" t="s">
        <v>700</v>
      </c>
      <c r="H108" s="590" t="s">
        <v>476</v>
      </c>
      <c r="I108" s="590" t="s">
        <v>861</v>
      </c>
      <c r="J108" s="590" t="s">
        <v>862</v>
      </c>
      <c r="K108" s="590" t="s">
        <v>863</v>
      </c>
      <c r="L108" s="593">
        <v>32.520000000000003</v>
      </c>
      <c r="M108" s="593">
        <v>65.040000000000006</v>
      </c>
      <c r="N108" s="590">
        <v>2</v>
      </c>
      <c r="O108" s="594">
        <v>1</v>
      </c>
      <c r="P108" s="593">
        <v>65.040000000000006</v>
      </c>
      <c r="Q108" s="595">
        <v>1</v>
      </c>
      <c r="R108" s="590">
        <v>2</v>
      </c>
      <c r="S108" s="595">
        <v>1</v>
      </c>
      <c r="T108" s="594">
        <v>1</v>
      </c>
      <c r="U108" s="596">
        <v>1</v>
      </c>
    </row>
    <row r="109" spans="1:21" ht="14.4" customHeight="1" x14ac:dyDescent="0.3">
      <c r="A109" s="589">
        <v>29</v>
      </c>
      <c r="B109" s="590" t="s">
        <v>608</v>
      </c>
      <c r="C109" s="590" t="s">
        <v>612</v>
      </c>
      <c r="D109" s="591" t="s">
        <v>1312</v>
      </c>
      <c r="E109" s="592" t="s">
        <v>626</v>
      </c>
      <c r="F109" s="590" t="s">
        <v>611</v>
      </c>
      <c r="G109" s="590" t="s">
        <v>718</v>
      </c>
      <c r="H109" s="590" t="s">
        <v>476</v>
      </c>
      <c r="I109" s="590" t="s">
        <v>719</v>
      </c>
      <c r="J109" s="590" t="s">
        <v>720</v>
      </c>
      <c r="K109" s="590" t="s">
        <v>721</v>
      </c>
      <c r="L109" s="593">
        <v>410</v>
      </c>
      <c r="M109" s="593">
        <v>410</v>
      </c>
      <c r="N109" s="590">
        <v>1</v>
      </c>
      <c r="O109" s="594">
        <v>1</v>
      </c>
      <c r="P109" s="593">
        <v>410</v>
      </c>
      <c r="Q109" s="595">
        <v>1</v>
      </c>
      <c r="R109" s="590">
        <v>1</v>
      </c>
      <c r="S109" s="595">
        <v>1</v>
      </c>
      <c r="T109" s="594">
        <v>1</v>
      </c>
      <c r="U109" s="596">
        <v>1</v>
      </c>
    </row>
    <row r="110" spans="1:21" ht="14.4" customHeight="1" x14ac:dyDescent="0.3">
      <c r="A110" s="589">
        <v>29</v>
      </c>
      <c r="B110" s="590" t="s">
        <v>608</v>
      </c>
      <c r="C110" s="590" t="s">
        <v>612</v>
      </c>
      <c r="D110" s="591" t="s">
        <v>1312</v>
      </c>
      <c r="E110" s="592" t="s">
        <v>626</v>
      </c>
      <c r="F110" s="590" t="s">
        <v>611</v>
      </c>
      <c r="G110" s="590" t="s">
        <v>722</v>
      </c>
      <c r="H110" s="590" t="s">
        <v>476</v>
      </c>
      <c r="I110" s="590" t="s">
        <v>795</v>
      </c>
      <c r="J110" s="590" t="s">
        <v>724</v>
      </c>
      <c r="K110" s="590" t="s">
        <v>796</v>
      </c>
      <c r="L110" s="593">
        <v>58.5</v>
      </c>
      <c r="M110" s="593">
        <v>117</v>
      </c>
      <c r="N110" s="590">
        <v>2</v>
      </c>
      <c r="O110" s="594">
        <v>2</v>
      </c>
      <c r="P110" s="593">
        <v>117</v>
      </c>
      <c r="Q110" s="595">
        <v>1</v>
      </c>
      <c r="R110" s="590">
        <v>2</v>
      </c>
      <c r="S110" s="595">
        <v>1</v>
      </c>
      <c r="T110" s="594">
        <v>2</v>
      </c>
      <c r="U110" s="596">
        <v>1</v>
      </c>
    </row>
    <row r="111" spans="1:21" ht="14.4" customHeight="1" x14ac:dyDescent="0.3">
      <c r="A111" s="589">
        <v>29</v>
      </c>
      <c r="B111" s="590" t="s">
        <v>608</v>
      </c>
      <c r="C111" s="590" t="s">
        <v>612</v>
      </c>
      <c r="D111" s="591" t="s">
        <v>1312</v>
      </c>
      <c r="E111" s="592" t="s">
        <v>626</v>
      </c>
      <c r="F111" s="590" t="s">
        <v>611</v>
      </c>
      <c r="G111" s="590" t="s">
        <v>722</v>
      </c>
      <c r="H111" s="590" t="s">
        <v>476</v>
      </c>
      <c r="I111" s="590" t="s">
        <v>864</v>
      </c>
      <c r="J111" s="590" t="s">
        <v>865</v>
      </c>
      <c r="K111" s="590" t="s">
        <v>866</v>
      </c>
      <c r="L111" s="593">
        <v>45.52</v>
      </c>
      <c r="M111" s="593">
        <v>45.52</v>
      </c>
      <c r="N111" s="590">
        <v>1</v>
      </c>
      <c r="O111" s="594">
        <v>1</v>
      </c>
      <c r="P111" s="593">
        <v>45.52</v>
      </c>
      <c r="Q111" s="595">
        <v>1</v>
      </c>
      <c r="R111" s="590">
        <v>1</v>
      </c>
      <c r="S111" s="595">
        <v>1</v>
      </c>
      <c r="T111" s="594">
        <v>1</v>
      </c>
      <c r="U111" s="596">
        <v>1</v>
      </c>
    </row>
    <row r="112" spans="1:21" ht="14.4" customHeight="1" x14ac:dyDescent="0.3">
      <c r="A112" s="589">
        <v>29</v>
      </c>
      <c r="B112" s="590" t="s">
        <v>608</v>
      </c>
      <c r="C112" s="590" t="s">
        <v>612</v>
      </c>
      <c r="D112" s="591" t="s">
        <v>1312</v>
      </c>
      <c r="E112" s="592" t="s">
        <v>626</v>
      </c>
      <c r="F112" s="590" t="s">
        <v>611</v>
      </c>
      <c r="G112" s="590" t="s">
        <v>722</v>
      </c>
      <c r="H112" s="590" t="s">
        <v>476</v>
      </c>
      <c r="I112" s="590" t="s">
        <v>867</v>
      </c>
      <c r="J112" s="590" t="s">
        <v>868</v>
      </c>
      <c r="K112" s="590" t="s">
        <v>869</v>
      </c>
      <c r="L112" s="593">
        <v>97</v>
      </c>
      <c r="M112" s="593">
        <v>97</v>
      </c>
      <c r="N112" s="590">
        <v>1</v>
      </c>
      <c r="O112" s="594">
        <v>1</v>
      </c>
      <c r="P112" s="593">
        <v>97</v>
      </c>
      <c r="Q112" s="595">
        <v>1</v>
      </c>
      <c r="R112" s="590">
        <v>1</v>
      </c>
      <c r="S112" s="595">
        <v>1</v>
      </c>
      <c r="T112" s="594">
        <v>1</v>
      </c>
      <c r="U112" s="596">
        <v>1</v>
      </c>
    </row>
    <row r="113" spans="1:21" ht="14.4" customHeight="1" x14ac:dyDescent="0.3">
      <c r="A113" s="589">
        <v>29</v>
      </c>
      <c r="B113" s="590" t="s">
        <v>608</v>
      </c>
      <c r="C113" s="590" t="s">
        <v>612</v>
      </c>
      <c r="D113" s="591" t="s">
        <v>1312</v>
      </c>
      <c r="E113" s="592" t="s">
        <v>626</v>
      </c>
      <c r="F113" s="590" t="s">
        <v>611</v>
      </c>
      <c r="G113" s="590" t="s">
        <v>722</v>
      </c>
      <c r="H113" s="590" t="s">
        <v>476</v>
      </c>
      <c r="I113" s="590" t="s">
        <v>870</v>
      </c>
      <c r="J113" s="590" t="s">
        <v>871</v>
      </c>
      <c r="K113" s="590" t="s">
        <v>872</v>
      </c>
      <c r="L113" s="593">
        <v>331.32</v>
      </c>
      <c r="M113" s="593">
        <v>331.32</v>
      </c>
      <c r="N113" s="590">
        <v>1</v>
      </c>
      <c r="O113" s="594">
        <v>1</v>
      </c>
      <c r="P113" s="593">
        <v>331.32</v>
      </c>
      <c r="Q113" s="595">
        <v>1</v>
      </c>
      <c r="R113" s="590">
        <v>1</v>
      </c>
      <c r="S113" s="595">
        <v>1</v>
      </c>
      <c r="T113" s="594">
        <v>1</v>
      </c>
      <c r="U113" s="596">
        <v>1</v>
      </c>
    </row>
    <row r="114" spans="1:21" ht="14.4" customHeight="1" x14ac:dyDescent="0.3">
      <c r="A114" s="589">
        <v>29</v>
      </c>
      <c r="B114" s="590" t="s">
        <v>608</v>
      </c>
      <c r="C114" s="590" t="s">
        <v>612</v>
      </c>
      <c r="D114" s="591" t="s">
        <v>1312</v>
      </c>
      <c r="E114" s="592" t="s">
        <v>626</v>
      </c>
      <c r="F114" s="590" t="s">
        <v>611</v>
      </c>
      <c r="G114" s="590" t="s">
        <v>741</v>
      </c>
      <c r="H114" s="590" t="s">
        <v>476</v>
      </c>
      <c r="I114" s="590" t="s">
        <v>745</v>
      </c>
      <c r="J114" s="590" t="s">
        <v>746</v>
      </c>
      <c r="K114" s="590"/>
      <c r="L114" s="593">
        <v>0</v>
      </c>
      <c r="M114" s="593">
        <v>0</v>
      </c>
      <c r="N114" s="590">
        <v>2</v>
      </c>
      <c r="O114" s="594">
        <v>2</v>
      </c>
      <c r="P114" s="593"/>
      <c r="Q114" s="595"/>
      <c r="R114" s="590"/>
      <c r="S114" s="595">
        <v>0</v>
      </c>
      <c r="T114" s="594"/>
      <c r="U114" s="596">
        <v>0</v>
      </c>
    </row>
    <row r="115" spans="1:21" ht="14.4" customHeight="1" x14ac:dyDescent="0.3">
      <c r="A115" s="589">
        <v>29</v>
      </c>
      <c r="B115" s="590" t="s">
        <v>608</v>
      </c>
      <c r="C115" s="590" t="s">
        <v>612</v>
      </c>
      <c r="D115" s="591" t="s">
        <v>1312</v>
      </c>
      <c r="E115" s="592" t="s">
        <v>624</v>
      </c>
      <c r="F115" s="590" t="s">
        <v>609</v>
      </c>
      <c r="G115" s="590" t="s">
        <v>747</v>
      </c>
      <c r="H115" s="590" t="s">
        <v>476</v>
      </c>
      <c r="I115" s="590" t="s">
        <v>873</v>
      </c>
      <c r="J115" s="590" t="s">
        <v>874</v>
      </c>
      <c r="K115" s="590" t="s">
        <v>750</v>
      </c>
      <c r="L115" s="593">
        <v>170.52</v>
      </c>
      <c r="M115" s="593">
        <v>170.52</v>
      </c>
      <c r="N115" s="590">
        <v>1</v>
      </c>
      <c r="O115" s="594">
        <v>1</v>
      </c>
      <c r="P115" s="593">
        <v>170.52</v>
      </c>
      <c r="Q115" s="595">
        <v>1</v>
      </c>
      <c r="R115" s="590">
        <v>1</v>
      </c>
      <c r="S115" s="595">
        <v>1</v>
      </c>
      <c r="T115" s="594">
        <v>1</v>
      </c>
      <c r="U115" s="596">
        <v>1</v>
      </c>
    </row>
    <row r="116" spans="1:21" ht="14.4" customHeight="1" x14ac:dyDescent="0.3">
      <c r="A116" s="589">
        <v>29</v>
      </c>
      <c r="B116" s="590" t="s">
        <v>608</v>
      </c>
      <c r="C116" s="590" t="s">
        <v>612</v>
      </c>
      <c r="D116" s="591" t="s">
        <v>1312</v>
      </c>
      <c r="E116" s="592" t="s">
        <v>624</v>
      </c>
      <c r="F116" s="590" t="s">
        <v>609</v>
      </c>
      <c r="G116" s="590" t="s">
        <v>754</v>
      </c>
      <c r="H116" s="590" t="s">
        <v>476</v>
      </c>
      <c r="I116" s="590" t="s">
        <v>875</v>
      </c>
      <c r="J116" s="590" t="s">
        <v>876</v>
      </c>
      <c r="K116" s="590" t="s">
        <v>750</v>
      </c>
      <c r="L116" s="593">
        <v>78.33</v>
      </c>
      <c r="M116" s="593">
        <v>156.66</v>
      </c>
      <c r="N116" s="590">
        <v>2</v>
      </c>
      <c r="O116" s="594">
        <v>1</v>
      </c>
      <c r="P116" s="593"/>
      <c r="Q116" s="595">
        <v>0</v>
      </c>
      <c r="R116" s="590"/>
      <c r="S116" s="595">
        <v>0</v>
      </c>
      <c r="T116" s="594"/>
      <c r="U116" s="596">
        <v>0</v>
      </c>
    </row>
    <row r="117" spans="1:21" ht="14.4" customHeight="1" x14ac:dyDescent="0.3">
      <c r="A117" s="589">
        <v>29</v>
      </c>
      <c r="B117" s="590" t="s">
        <v>608</v>
      </c>
      <c r="C117" s="590" t="s">
        <v>612</v>
      </c>
      <c r="D117" s="591" t="s">
        <v>1312</v>
      </c>
      <c r="E117" s="592" t="s">
        <v>624</v>
      </c>
      <c r="F117" s="590" t="s">
        <v>609</v>
      </c>
      <c r="G117" s="590" t="s">
        <v>754</v>
      </c>
      <c r="H117" s="590" t="s">
        <v>476</v>
      </c>
      <c r="I117" s="590" t="s">
        <v>877</v>
      </c>
      <c r="J117" s="590" t="s">
        <v>878</v>
      </c>
      <c r="K117" s="590" t="s">
        <v>879</v>
      </c>
      <c r="L117" s="593">
        <v>39.17</v>
      </c>
      <c r="M117" s="593">
        <v>39.17</v>
      </c>
      <c r="N117" s="590">
        <v>1</v>
      </c>
      <c r="O117" s="594">
        <v>1</v>
      </c>
      <c r="P117" s="593"/>
      <c r="Q117" s="595">
        <v>0</v>
      </c>
      <c r="R117" s="590"/>
      <c r="S117" s="595">
        <v>0</v>
      </c>
      <c r="T117" s="594"/>
      <c r="U117" s="596">
        <v>0</v>
      </c>
    </row>
    <row r="118" spans="1:21" ht="14.4" customHeight="1" x14ac:dyDescent="0.3">
      <c r="A118" s="589">
        <v>29</v>
      </c>
      <c r="B118" s="590" t="s">
        <v>608</v>
      </c>
      <c r="C118" s="590" t="s">
        <v>612</v>
      </c>
      <c r="D118" s="591" t="s">
        <v>1312</v>
      </c>
      <c r="E118" s="592" t="s">
        <v>624</v>
      </c>
      <c r="F118" s="590" t="s">
        <v>609</v>
      </c>
      <c r="G118" s="590" t="s">
        <v>880</v>
      </c>
      <c r="H118" s="590" t="s">
        <v>476</v>
      </c>
      <c r="I118" s="590" t="s">
        <v>881</v>
      </c>
      <c r="J118" s="590" t="s">
        <v>882</v>
      </c>
      <c r="K118" s="590" t="s">
        <v>883</v>
      </c>
      <c r="L118" s="593">
        <v>35.25</v>
      </c>
      <c r="M118" s="593">
        <v>70.5</v>
      </c>
      <c r="N118" s="590">
        <v>2</v>
      </c>
      <c r="O118" s="594">
        <v>2</v>
      </c>
      <c r="P118" s="593">
        <v>35.25</v>
      </c>
      <c r="Q118" s="595">
        <v>0.5</v>
      </c>
      <c r="R118" s="590">
        <v>1</v>
      </c>
      <c r="S118" s="595">
        <v>0.5</v>
      </c>
      <c r="T118" s="594">
        <v>1</v>
      </c>
      <c r="U118" s="596">
        <v>0.5</v>
      </c>
    </row>
    <row r="119" spans="1:21" ht="14.4" customHeight="1" x14ac:dyDescent="0.3">
      <c r="A119" s="589">
        <v>29</v>
      </c>
      <c r="B119" s="590" t="s">
        <v>608</v>
      </c>
      <c r="C119" s="590" t="s">
        <v>612</v>
      </c>
      <c r="D119" s="591" t="s">
        <v>1312</v>
      </c>
      <c r="E119" s="592" t="s">
        <v>624</v>
      </c>
      <c r="F119" s="590" t="s">
        <v>609</v>
      </c>
      <c r="G119" s="590" t="s">
        <v>880</v>
      </c>
      <c r="H119" s="590" t="s">
        <v>476</v>
      </c>
      <c r="I119" s="590" t="s">
        <v>884</v>
      </c>
      <c r="J119" s="590" t="s">
        <v>885</v>
      </c>
      <c r="K119" s="590" t="s">
        <v>886</v>
      </c>
      <c r="L119" s="593">
        <v>23.49</v>
      </c>
      <c r="M119" s="593">
        <v>23.49</v>
      </c>
      <c r="N119" s="590">
        <v>1</v>
      </c>
      <c r="O119" s="594">
        <v>1</v>
      </c>
      <c r="P119" s="593"/>
      <c r="Q119" s="595">
        <v>0</v>
      </c>
      <c r="R119" s="590"/>
      <c r="S119" s="595">
        <v>0</v>
      </c>
      <c r="T119" s="594"/>
      <c r="U119" s="596">
        <v>0</v>
      </c>
    </row>
    <row r="120" spans="1:21" ht="14.4" customHeight="1" x14ac:dyDescent="0.3">
      <c r="A120" s="589">
        <v>29</v>
      </c>
      <c r="B120" s="590" t="s">
        <v>608</v>
      </c>
      <c r="C120" s="590" t="s">
        <v>612</v>
      </c>
      <c r="D120" s="591" t="s">
        <v>1312</v>
      </c>
      <c r="E120" s="592" t="s">
        <v>624</v>
      </c>
      <c r="F120" s="590" t="s">
        <v>609</v>
      </c>
      <c r="G120" s="590" t="s">
        <v>887</v>
      </c>
      <c r="H120" s="590" t="s">
        <v>476</v>
      </c>
      <c r="I120" s="590" t="s">
        <v>888</v>
      </c>
      <c r="J120" s="590" t="s">
        <v>889</v>
      </c>
      <c r="K120" s="590" t="s">
        <v>890</v>
      </c>
      <c r="L120" s="593">
        <v>93.49</v>
      </c>
      <c r="M120" s="593">
        <v>93.49</v>
      </c>
      <c r="N120" s="590">
        <v>1</v>
      </c>
      <c r="O120" s="594">
        <v>1</v>
      </c>
      <c r="P120" s="593">
        <v>93.49</v>
      </c>
      <c r="Q120" s="595">
        <v>1</v>
      </c>
      <c r="R120" s="590">
        <v>1</v>
      </c>
      <c r="S120" s="595">
        <v>1</v>
      </c>
      <c r="T120" s="594">
        <v>1</v>
      </c>
      <c r="U120" s="596">
        <v>1</v>
      </c>
    </row>
    <row r="121" spans="1:21" ht="14.4" customHeight="1" x14ac:dyDescent="0.3">
      <c r="A121" s="589">
        <v>29</v>
      </c>
      <c r="B121" s="590" t="s">
        <v>608</v>
      </c>
      <c r="C121" s="590" t="s">
        <v>612</v>
      </c>
      <c r="D121" s="591" t="s">
        <v>1312</v>
      </c>
      <c r="E121" s="592" t="s">
        <v>624</v>
      </c>
      <c r="F121" s="590" t="s">
        <v>609</v>
      </c>
      <c r="G121" s="590" t="s">
        <v>891</v>
      </c>
      <c r="H121" s="590" t="s">
        <v>476</v>
      </c>
      <c r="I121" s="590" t="s">
        <v>892</v>
      </c>
      <c r="J121" s="590" t="s">
        <v>893</v>
      </c>
      <c r="K121" s="590" t="s">
        <v>894</v>
      </c>
      <c r="L121" s="593">
        <v>0</v>
      </c>
      <c r="M121" s="593">
        <v>0</v>
      </c>
      <c r="N121" s="590">
        <v>1</v>
      </c>
      <c r="O121" s="594">
        <v>1</v>
      </c>
      <c r="P121" s="593">
        <v>0</v>
      </c>
      <c r="Q121" s="595"/>
      <c r="R121" s="590">
        <v>1</v>
      </c>
      <c r="S121" s="595">
        <v>1</v>
      </c>
      <c r="T121" s="594">
        <v>1</v>
      </c>
      <c r="U121" s="596">
        <v>1</v>
      </c>
    </row>
    <row r="122" spans="1:21" ht="14.4" customHeight="1" x14ac:dyDescent="0.3">
      <c r="A122" s="589">
        <v>29</v>
      </c>
      <c r="B122" s="590" t="s">
        <v>608</v>
      </c>
      <c r="C122" s="590" t="s">
        <v>612</v>
      </c>
      <c r="D122" s="591" t="s">
        <v>1312</v>
      </c>
      <c r="E122" s="592" t="s">
        <v>624</v>
      </c>
      <c r="F122" s="590" t="s">
        <v>609</v>
      </c>
      <c r="G122" s="590" t="s">
        <v>765</v>
      </c>
      <c r="H122" s="590" t="s">
        <v>476</v>
      </c>
      <c r="I122" s="590" t="s">
        <v>769</v>
      </c>
      <c r="J122" s="590" t="s">
        <v>767</v>
      </c>
      <c r="K122" s="590" t="s">
        <v>768</v>
      </c>
      <c r="L122" s="593">
        <v>0</v>
      </c>
      <c r="M122" s="593">
        <v>0</v>
      </c>
      <c r="N122" s="590">
        <v>1</v>
      </c>
      <c r="O122" s="594">
        <v>1</v>
      </c>
      <c r="P122" s="593">
        <v>0</v>
      </c>
      <c r="Q122" s="595"/>
      <c r="R122" s="590">
        <v>1</v>
      </c>
      <c r="S122" s="595">
        <v>1</v>
      </c>
      <c r="T122" s="594">
        <v>1</v>
      </c>
      <c r="U122" s="596">
        <v>1</v>
      </c>
    </row>
    <row r="123" spans="1:21" ht="14.4" customHeight="1" x14ac:dyDescent="0.3">
      <c r="A123" s="589">
        <v>29</v>
      </c>
      <c r="B123" s="590" t="s">
        <v>608</v>
      </c>
      <c r="C123" s="590" t="s">
        <v>612</v>
      </c>
      <c r="D123" s="591" t="s">
        <v>1312</v>
      </c>
      <c r="E123" s="592" t="s">
        <v>624</v>
      </c>
      <c r="F123" s="590" t="s">
        <v>609</v>
      </c>
      <c r="G123" s="590" t="s">
        <v>638</v>
      </c>
      <c r="H123" s="590" t="s">
        <v>476</v>
      </c>
      <c r="I123" s="590" t="s">
        <v>639</v>
      </c>
      <c r="J123" s="590" t="s">
        <v>545</v>
      </c>
      <c r="K123" s="590" t="s">
        <v>640</v>
      </c>
      <c r="L123" s="593">
        <v>48.09</v>
      </c>
      <c r="M123" s="593">
        <v>144.27000000000001</v>
      </c>
      <c r="N123" s="590">
        <v>3</v>
      </c>
      <c r="O123" s="594">
        <v>3</v>
      </c>
      <c r="P123" s="593">
        <v>96.18</v>
      </c>
      <c r="Q123" s="595">
        <v>0.66666666666666663</v>
      </c>
      <c r="R123" s="590">
        <v>2</v>
      </c>
      <c r="S123" s="595">
        <v>0.66666666666666663</v>
      </c>
      <c r="T123" s="594">
        <v>2</v>
      </c>
      <c r="U123" s="596">
        <v>0.66666666666666663</v>
      </c>
    </row>
    <row r="124" spans="1:21" ht="14.4" customHeight="1" x14ac:dyDescent="0.3">
      <c r="A124" s="589">
        <v>29</v>
      </c>
      <c r="B124" s="590" t="s">
        <v>608</v>
      </c>
      <c r="C124" s="590" t="s">
        <v>612</v>
      </c>
      <c r="D124" s="591" t="s">
        <v>1312</v>
      </c>
      <c r="E124" s="592" t="s">
        <v>624</v>
      </c>
      <c r="F124" s="590" t="s">
        <v>609</v>
      </c>
      <c r="G124" s="590" t="s">
        <v>895</v>
      </c>
      <c r="H124" s="590" t="s">
        <v>476</v>
      </c>
      <c r="I124" s="590" t="s">
        <v>896</v>
      </c>
      <c r="J124" s="590" t="s">
        <v>897</v>
      </c>
      <c r="K124" s="590" t="s">
        <v>898</v>
      </c>
      <c r="L124" s="593">
        <v>76.180000000000007</v>
      </c>
      <c r="M124" s="593">
        <v>76.180000000000007</v>
      </c>
      <c r="N124" s="590">
        <v>1</v>
      </c>
      <c r="O124" s="594">
        <v>1</v>
      </c>
      <c r="P124" s="593"/>
      <c r="Q124" s="595">
        <v>0</v>
      </c>
      <c r="R124" s="590"/>
      <c r="S124" s="595">
        <v>0</v>
      </c>
      <c r="T124" s="594"/>
      <c r="U124" s="596">
        <v>0</v>
      </c>
    </row>
    <row r="125" spans="1:21" ht="14.4" customHeight="1" x14ac:dyDescent="0.3">
      <c r="A125" s="589">
        <v>29</v>
      </c>
      <c r="B125" s="590" t="s">
        <v>608</v>
      </c>
      <c r="C125" s="590" t="s">
        <v>612</v>
      </c>
      <c r="D125" s="591" t="s">
        <v>1312</v>
      </c>
      <c r="E125" s="592" t="s">
        <v>624</v>
      </c>
      <c r="F125" s="590" t="s">
        <v>609</v>
      </c>
      <c r="G125" s="590" t="s">
        <v>643</v>
      </c>
      <c r="H125" s="590" t="s">
        <v>476</v>
      </c>
      <c r="I125" s="590" t="s">
        <v>644</v>
      </c>
      <c r="J125" s="590" t="s">
        <v>645</v>
      </c>
      <c r="K125" s="590" t="s">
        <v>646</v>
      </c>
      <c r="L125" s="593">
        <v>132.97999999999999</v>
      </c>
      <c r="M125" s="593">
        <v>132.97999999999999</v>
      </c>
      <c r="N125" s="590">
        <v>1</v>
      </c>
      <c r="O125" s="594">
        <v>1</v>
      </c>
      <c r="P125" s="593"/>
      <c r="Q125" s="595">
        <v>0</v>
      </c>
      <c r="R125" s="590"/>
      <c r="S125" s="595">
        <v>0</v>
      </c>
      <c r="T125" s="594"/>
      <c r="U125" s="596">
        <v>0</v>
      </c>
    </row>
    <row r="126" spans="1:21" ht="14.4" customHeight="1" x14ac:dyDescent="0.3">
      <c r="A126" s="589">
        <v>29</v>
      </c>
      <c r="B126" s="590" t="s">
        <v>608</v>
      </c>
      <c r="C126" s="590" t="s">
        <v>612</v>
      </c>
      <c r="D126" s="591" t="s">
        <v>1312</v>
      </c>
      <c r="E126" s="592" t="s">
        <v>624</v>
      </c>
      <c r="F126" s="590" t="s">
        <v>609</v>
      </c>
      <c r="G126" s="590" t="s">
        <v>647</v>
      </c>
      <c r="H126" s="590" t="s">
        <v>476</v>
      </c>
      <c r="I126" s="590" t="s">
        <v>648</v>
      </c>
      <c r="J126" s="590" t="s">
        <v>550</v>
      </c>
      <c r="K126" s="590" t="s">
        <v>649</v>
      </c>
      <c r="L126" s="593">
        <v>61.97</v>
      </c>
      <c r="M126" s="593">
        <v>247.88</v>
      </c>
      <c r="N126" s="590">
        <v>4</v>
      </c>
      <c r="O126" s="594">
        <v>4</v>
      </c>
      <c r="P126" s="593">
        <v>123.94</v>
      </c>
      <c r="Q126" s="595">
        <v>0.5</v>
      </c>
      <c r="R126" s="590">
        <v>2</v>
      </c>
      <c r="S126" s="595">
        <v>0.5</v>
      </c>
      <c r="T126" s="594">
        <v>2</v>
      </c>
      <c r="U126" s="596">
        <v>0.5</v>
      </c>
    </row>
    <row r="127" spans="1:21" ht="14.4" customHeight="1" x14ac:dyDescent="0.3">
      <c r="A127" s="589">
        <v>29</v>
      </c>
      <c r="B127" s="590" t="s">
        <v>608</v>
      </c>
      <c r="C127" s="590" t="s">
        <v>612</v>
      </c>
      <c r="D127" s="591" t="s">
        <v>1312</v>
      </c>
      <c r="E127" s="592" t="s">
        <v>624</v>
      </c>
      <c r="F127" s="590" t="s">
        <v>609</v>
      </c>
      <c r="G127" s="590" t="s">
        <v>650</v>
      </c>
      <c r="H127" s="590" t="s">
        <v>476</v>
      </c>
      <c r="I127" s="590" t="s">
        <v>899</v>
      </c>
      <c r="J127" s="590" t="s">
        <v>900</v>
      </c>
      <c r="K127" s="590" t="s">
        <v>901</v>
      </c>
      <c r="L127" s="593">
        <v>11.73</v>
      </c>
      <c r="M127" s="593">
        <v>11.73</v>
      </c>
      <c r="N127" s="590">
        <v>1</v>
      </c>
      <c r="O127" s="594">
        <v>1</v>
      </c>
      <c r="P127" s="593">
        <v>11.73</v>
      </c>
      <c r="Q127" s="595">
        <v>1</v>
      </c>
      <c r="R127" s="590">
        <v>1</v>
      </c>
      <c r="S127" s="595">
        <v>1</v>
      </c>
      <c r="T127" s="594">
        <v>1</v>
      </c>
      <c r="U127" s="596">
        <v>1</v>
      </c>
    </row>
    <row r="128" spans="1:21" ht="14.4" customHeight="1" x14ac:dyDescent="0.3">
      <c r="A128" s="589">
        <v>29</v>
      </c>
      <c r="B128" s="590" t="s">
        <v>608</v>
      </c>
      <c r="C128" s="590" t="s">
        <v>612</v>
      </c>
      <c r="D128" s="591" t="s">
        <v>1312</v>
      </c>
      <c r="E128" s="592" t="s">
        <v>624</v>
      </c>
      <c r="F128" s="590" t="s">
        <v>609</v>
      </c>
      <c r="G128" s="590" t="s">
        <v>654</v>
      </c>
      <c r="H128" s="590" t="s">
        <v>537</v>
      </c>
      <c r="I128" s="590" t="s">
        <v>596</v>
      </c>
      <c r="J128" s="590" t="s">
        <v>557</v>
      </c>
      <c r="K128" s="590" t="s">
        <v>597</v>
      </c>
      <c r="L128" s="593">
        <v>16.8</v>
      </c>
      <c r="M128" s="593">
        <v>50.400000000000006</v>
      </c>
      <c r="N128" s="590">
        <v>3</v>
      </c>
      <c r="O128" s="594">
        <v>3</v>
      </c>
      <c r="P128" s="593">
        <v>50.400000000000006</v>
      </c>
      <c r="Q128" s="595">
        <v>1</v>
      </c>
      <c r="R128" s="590">
        <v>3</v>
      </c>
      <c r="S128" s="595">
        <v>1</v>
      </c>
      <c r="T128" s="594">
        <v>3</v>
      </c>
      <c r="U128" s="596">
        <v>1</v>
      </c>
    </row>
    <row r="129" spans="1:21" ht="14.4" customHeight="1" x14ac:dyDescent="0.3">
      <c r="A129" s="589">
        <v>29</v>
      </c>
      <c r="B129" s="590" t="s">
        <v>608</v>
      </c>
      <c r="C129" s="590" t="s">
        <v>612</v>
      </c>
      <c r="D129" s="591" t="s">
        <v>1312</v>
      </c>
      <c r="E129" s="592" t="s">
        <v>624</v>
      </c>
      <c r="F129" s="590" t="s">
        <v>609</v>
      </c>
      <c r="G129" s="590" t="s">
        <v>657</v>
      </c>
      <c r="H129" s="590" t="s">
        <v>537</v>
      </c>
      <c r="I129" s="590" t="s">
        <v>902</v>
      </c>
      <c r="J129" s="590" t="s">
        <v>659</v>
      </c>
      <c r="K129" s="590" t="s">
        <v>903</v>
      </c>
      <c r="L129" s="593">
        <v>368.16</v>
      </c>
      <c r="M129" s="593">
        <v>368.16</v>
      </c>
      <c r="N129" s="590">
        <v>1</v>
      </c>
      <c r="O129" s="594">
        <v>1</v>
      </c>
      <c r="P129" s="593">
        <v>368.16</v>
      </c>
      <c r="Q129" s="595">
        <v>1</v>
      </c>
      <c r="R129" s="590">
        <v>1</v>
      </c>
      <c r="S129" s="595">
        <v>1</v>
      </c>
      <c r="T129" s="594">
        <v>1</v>
      </c>
      <c r="U129" s="596">
        <v>1</v>
      </c>
    </row>
    <row r="130" spans="1:21" ht="14.4" customHeight="1" x14ac:dyDescent="0.3">
      <c r="A130" s="589">
        <v>29</v>
      </c>
      <c r="B130" s="590" t="s">
        <v>608</v>
      </c>
      <c r="C130" s="590" t="s">
        <v>612</v>
      </c>
      <c r="D130" s="591" t="s">
        <v>1312</v>
      </c>
      <c r="E130" s="592" t="s">
        <v>624</v>
      </c>
      <c r="F130" s="590" t="s">
        <v>609</v>
      </c>
      <c r="G130" s="590" t="s">
        <v>662</v>
      </c>
      <c r="H130" s="590" t="s">
        <v>476</v>
      </c>
      <c r="I130" s="590" t="s">
        <v>904</v>
      </c>
      <c r="J130" s="590" t="s">
        <v>664</v>
      </c>
      <c r="K130" s="590" t="s">
        <v>905</v>
      </c>
      <c r="L130" s="593">
        <v>173.31</v>
      </c>
      <c r="M130" s="593">
        <v>346.62</v>
      </c>
      <c r="N130" s="590">
        <v>2</v>
      </c>
      <c r="O130" s="594">
        <v>1.5</v>
      </c>
      <c r="P130" s="593">
        <v>173.31</v>
      </c>
      <c r="Q130" s="595">
        <v>0.5</v>
      </c>
      <c r="R130" s="590">
        <v>1</v>
      </c>
      <c r="S130" s="595">
        <v>0.5</v>
      </c>
      <c r="T130" s="594">
        <v>1</v>
      </c>
      <c r="U130" s="596">
        <v>0.66666666666666663</v>
      </c>
    </row>
    <row r="131" spans="1:21" ht="14.4" customHeight="1" x14ac:dyDescent="0.3">
      <c r="A131" s="589">
        <v>29</v>
      </c>
      <c r="B131" s="590" t="s">
        <v>608</v>
      </c>
      <c r="C131" s="590" t="s">
        <v>612</v>
      </c>
      <c r="D131" s="591" t="s">
        <v>1312</v>
      </c>
      <c r="E131" s="592" t="s">
        <v>624</v>
      </c>
      <c r="F131" s="590" t="s">
        <v>609</v>
      </c>
      <c r="G131" s="590" t="s">
        <v>906</v>
      </c>
      <c r="H131" s="590" t="s">
        <v>476</v>
      </c>
      <c r="I131" s="590" t="s">
        <v>907</v>
      </c>
      <c r="J131" s="590" t="s">
        <v>908</v>
      </c>
      <c r="K131" s="590" t="s">
        <v>909</v>
      </c>
      <c r="L131" s="593">
        <v>219.37</v>
      </c>
      <c r="M131" s="593">
        <v>219.37</v>
      </c>
      <c r="N131" s="590">
        <v>1</v>
      </c>
      <c r="O131" s="594">
        <v>0.5</v>
      </c>
      <c r="P131" s="593"/>
      <c r="Q131" s="595">
        <v>0</v>
      </c>
      <c r="R131" s="590"/>
      <c r="S131" s="595">
        <v>0</v>
      </c>
      <c r="T131" s="594"/>
      <c r="U131" s="596">
        <v>0</v>
      </c>
    </row>
    <row r="132" spans="1:21" ht="14.4" customHeight="1" x14ac:dyDescent="0.3">
      <c r="A132" s="589">
        <v>29</v>
      </c>
      <c r="B132" s="590" t="s">
        <v>608</v>
      </c>
      <c r="C132" s="590" t="s">
        <v>612</v>
      </c>
      <c r="D132" s="591" t="s">
        <v>1312</v>
      </c>
      <c r="E132" s="592" t="s">
        <v>624</v>
      </c>
      <c r="F132" s="590" t="s">
        <v>609</v>
      </c>
      <c r="G132" s="590" t="s">
        <v>676</v>
      </c>
      <c r="H132" s="590" t="s">
        <v>476</v>
      </c>
      <c r="I132" s="590" t="s">
        <v>910</v>
      </c>
      <c r="J132" s="590" t="s">
        <v>911</v>
      </c>
      <c r="K132" s="590" t="s">
        <v>912</v>
      </c>
      <c r="L132" s="593">
        <v>31.32</v>
      </c>
      <c r="M132" s="593">
        <v>31.32</v>
      </c>
      <c r="N132" s="590">
        <v>1</v>
      </c>
      <c r="O132" s="594">
        <v>1</v>
      </c>
      <c r="P132" s="593"/>
      <c r="Q132" s="595">
        <v>0</v>
      </c>
      <c r="R132" s="590"/>
      <c r="S132" s="595">
        <v>0</v>
      </c>
      <c r="T132" s="594"/>
      <c r="U132" s="596">
        <v>0</v>
      </c>
    </row>
    <row r="133" spans="1:21" ht="14.4" customHeight="1" x14ac:dyDescent="0.3">
      <c r="A133" s="589">
        <v>29</v>
      </c>
      <c r="B133" s="590" t="s">
        <v>608</v>
      </c>
      <c r="C133" s="590" t="s">
        <v>612</v>
      </c>
      <c r="D133" s="591" t="s">
        <v>1312</v>
      </c>
      <c r="E133" s="592" t="s">
        <v>624</v>
      </c>
      <c r="F133" s="590" t="s">
        <v>609</v>
      </c>
      <c r="G133" s="590" t="s">
        <v>913</v>
      </c>
      <c r="H133" s="590" t="s">
        <v>476</v>
      </c>
      <c r="I133" s="590" t="s">
        <v>914</v>
      </c>
      <c r="J133" s="590" t="s">
        <v>915</v>
      </c>
      <c r="K133" s="590" t="s">
        <v>916</v>
      </c>
      <c r="L133" s="593">
        <v>0</v>
      </c>
      <c r="M133" s="593">
        <v>0</v>
      </c>
      <c r="N133" s="590">
        <v>2</v>
      </c>
      <c r="O133" s="594">
        <v>0.5</v>
      </c>
      <c r="P133" s="593"/>
      <c r="Q133" s="595"/>
      <c r="R133" s="590"/>
      <c r="S133" s="595">
        <v>0</v>
      </c>
      <c r="T133" s="594"/>
      <c r="U133" s="596">
        <v>0</v>
      </c>
    </row>
    <row r="134" spans="1:21" ht="14.4" customHeight="1" x14ac:dyDescent="0.3">
      <c r="A134" s="589">
        <v>29</v>
      </c>
      <c r="B134" s="590" t="s">
        <v>608</v>
      </c>
      <c r="C134" s="590" t="s">
        <v>612</v>
      </c>
      <c r="D134" s="591" t="s">
        <v>1312</v>
      </c>
      <c r="E134" s="592" t="s">
        <v>624</v>
      </c>
      <c r="F134" s="590" t="s">
        <v>609</v>
      </c>
      <c r="G134" s="590" t="s">
        <v>917</v>
      </c>
      <c r="H134" s="590" t="s">
        <v>537</v>
      </c>
      <c r="I134" s="590" t="s">
        <v>918</v>
      </c>
      <c r="J134" s="590" t="s">
        <v>919</v>
      </c>
      <c r="K134" s="590" t="s">
        <v>920</v>
      </c>
      <c r="L134" s="593">
        <v>0</v>
      </c>
      <c r="M134" s="593">
        <v>0</v>
      </c>
      <c r="N134" s="590">
        <v>3</v>
      </c>
      <c r="O134" s="594">
        <v>2.5</v>
      </c>
      <c r="P134" s="593"/>
      <c r="Q134" s="595"/>
      <c r="R134" s="590"/>
      <c r="S134" s="595">
        <v>0</v>
      </c>
      <c r="T134" s="594"/>
      <c r="U134" s="596">
        <v>0</v>
      </c>
    </row>
    <row r="135" spans="1:21" ht="14.4" customHeight="1" x14ac:dyDescent="0.3">
      <c r="A135" s="589">
        <v>29</v>
      </c>
      <c r="B135" s="590" t="s">
        <v>608</v>
      </c>
      <c r="C135" s="590" t="s">
        <v>612</v>
      </c>
      <c r="D135" s="591" t="s">
        <v>1312</v>
      </c>
      <c r="E135" s="592" t="s">
        <v>624</v>
      </c>
      <c r="F135" s="590" t="s">
        <v>609</v>
      </c>
      <c r="G135" s="590" t="s">
        <v>694</v>
      </c>
      <c r="H135" s="590" t="s">
        <v>476</v>
      </c>
      <c r="I135" s="590" t="s">
        <v>921</v>
      </c>
      <c r="J135" s="590" t="s">
        <v>547</v>
      </c>
      <c r="K135" s="590" t="s">
        <v>922</v>
      </c>
      <c r="L135" s="593">
        <v>99.75</v>
      </c>
      <c r="M135" s="593">
        <v>299.25</v>
      </c>
      <c r="N135" s="590">
        <v>3</v>
      </c>
      <c r="O135" s="594">
        <v>3</v>
      </c>
      <c r="P135" s="593">
        <v>199.5</v>
      </c>
      <c r="Q135" s="595">
        <v>0.66666666666666663</v>
      </c>
      <c r="R135" s="590">
        <v>2</v>
      </c>
      <c r="S135" s="595">
        <v>0.66666666666666663</v>
      </c>
      <c r="T135" s="594">
        <v>2</v>
      </c>
      <c r="U135" s="596">
        <v>0.66666666666666663</v>
      </c>
    </row>
    <row r="136" spans="1:21" ht="14.4" customHeight="1" x14ac:dyDescent="0.3">
      <c r="A136" s="589">
        <v>29</v>
      </c>
      <c r="B136" s="590" t="s">
        <v>608</v>
      </c>
      <c r="C136" s="590" t="s">
        <v>612</v>
      </c>
      <c r="D136" s="591" t="s">
        <v>1312</v>
      </c>
      <c r="E136" s="592" t="s">
        <v>624</v>
      </c>
      <c r="F136" s="590" t="s">
        <v>609</v>
      </c>
      <c r="G136" s="590" t="s">
        <v>694</v>
      </c>
      <c r="H136" s="590" t="s">
        <v>476</v>
      </c>
      <c r="I136" s="590" t="s">
        <v>695</v>
      </c>
      <c r="J136" s="590" t="s">
        <v>547</v>
      </c>
      <c r="K136" s="590" t="s">
        <v>696</v>
      </c>
      <c r="L136" s="593">
        <v>299.24</v>
      </c>
      <c r="M136" s="593">
        <v>299.24</v>
      </c>
      <c r="N136" s="590">
        <v>1</v>
      </c>
      <c r="O136" s="594">
        <v>1</v>
      </c>
      <c r="P136" s="593">
        <v>299.24</v>
      </c>
      <c r="Q136" s="595">
        <v>1</v>
      </c>
      <c r="R136" s="590">
        <v>1</v>
      </c>
      <c r="S136" s="595">
        <v>1</v>
      </c>
      <c r="T136" s="594">
        <v>1</v>
      </c>
      <c r="U136" s="596">
        <v>1</v>
      </c>
    </row>
    <row r="137" spans="1:21" ht="14.4" customHeight="1" x14ac:dyDescent="0.3">
      <c r="A137" s="589">
        <v>29</v>
      </c>
      <c r="B137" s="590" t="s">
        <v>608</v>
      </c>
      <c r="C137" s="590" t="s">
        <v>612</v>
      </c>
      <c r="D137" s="591" t="s">
        <v>1312</v>
      </c>
      <c r="E137" s="592" t="s">
        <v>624</v>
      </c>
      <c r="F137" s="590" t="s">
        <v>610</v>
      </c>
      <c r="G137" s="590" t="s">
        <v>697</v>
      </c>
      <c r="H137" s="590" t="s">
        <v>476</v>
      </c>
      <c r="I137" s="590" t="s">
        <v>923</v>
      </c>
      <c r="J137" s="590" t="s">
        <v>699</v>
      </c>
      <c r="K137" s="590"/>
      <c r="L137" s="593">
        <v>0</v>
      </c>
      <c r="M137" s="593">
        <v>0</v>
      </c>
      <c r="N137" s="590">
        <v>2</v>
      </c>
      <c r="O137" s="594">
        <v>2</v>
      </c>
      <c r="P137" s="593">
        <v>0</v>
      </c>
      <c r="Q137" s="595"/>
      <c r="R137" s="590">
        <v>2</v>
      </c>
      <c r="S137" s="595">
        <v>1</v>
      </c>
      <c r="T137" s="594">
        <v>2</v>
      </c>
      <c r="U137" s="596">
        <v>1</v>
      </c>
    </row>
    <row r="138" spans="1:21" ht="14.4" customHeight="1" x14ac:dyDescent="0.3">
      <c r="A138" s="589">
        <v>29</v>
      </c>
      <c r="B138" s="590" t="s">
        <v>608</v>
      </c>
      <c r="C138" s="590" t="s">
        <v>612</v>
      </c>
      <c r="D138" s="591" t="s">
        <v>1312</v>
      </c>
      <c r="E138" s="592" t="s">
        <v>624</v>
      </c>
      <c r="F138" s="590" t="s">
        <v>611</v>
      </c>
      <c r="G138" s="590" t="s">
        <v>700</v>
      </c>
      <c r="H138" s="590" t="s">
        <v>476</v>
      </c>
      <c r="I138" s="590" t="s">
        <v>701</v>
      </c>
      <c r="J138" s="590" t="s">
        <v>702</v>
      </c>
      <c r="K138" s="590" t="s">
        <v>703</v>
      </c>
      <c r="L138" s="593">
        <v>25</v>
      </c>
      <c r="M138" s="593">
        <v>25</v>
      </c>
      <c r="N138" s="590">
        <v>1</v>
      </c>
      <c r="O138" s="594">
        <v>1</v>
      </c>
      <c r="P138" s="593">
        <v>25</v>
      </c>
      <c r="Q138" s="595">
        <v>1</v>
      </c>
      <c r="R138" s="590">
        <v>1</v>
      </c>
      <c r="S138" s="595">
        <v>1</v>
      </c>
      <c r="T138" s="594">
        <v>1</v>
      </c>
      <c r="U138" s="596">
        <v>1</v>
      </c>
    </row>
    <row r="139" spans="1:21" ht="14.4" customHeight="1" x14ac:dyDescent="0.3">
      <c r="A139" s="589">
        <v>29</v>
      </c>
      <c r="B139" s="590" t="s">
        <v>608</v>
      </c>
      <c r="C139" s="590" t="s">
        <v>612</v>
      </c>
      <c r="D139" s="591" t="s">
        <v>1312</v>
      </c>
      <c r="E139" s="592" t="s">
        <v>624</v>
      </c>
      <c r="F139" s="590" t="s">
        <v>611</v>
      </c>
      <c r="G139" s="590" t="s">
        <v>700</v>
      </c>
      <c r="H139" s="590" t="s">
        <v>476</v>
      </c>
      <c r="I139" s="590" t="s">
        <v>704</v>
      </c>
      <c r="J139" s="590" t="s">
        <v>702</v>
      </c>
      <c r="K139" s="590" t="s">
        <v>705</v>
      </c>
      <c r="L139" s="593">
        <v>100</v>
      </c>
      <c r="M139" s="593">
        <v>300</v>
      </c>
      <c r="N139" s="590">
        <v>3</v>
      </c>
      <c r="O139" s="594">
        <v>1</v>
      </c>
      <c r="P139" s="593">
        <v>300</v>
      </c>
      <c r="Q139" s="595">
        <v>1</v>
      </c>
      <c r="R139" s="590">
        <v>3</v>
      </c>
      <c r="S139" s="595">
        <v>1</v>
      </c>
      <c r="T139" s="594">
        <v>1</v>
      </c>
      <c r="U139" s="596">
        <v>1</v>
      </c>
    </row>
    <row r="140" spans="1:21" ht="14.4" customHeight="1" x14ac:dyDescent="0.3">
      <c r="A140" s="589">
        <v>29</v>
      </c>
      <c r="B140" s="590" t="s">
        <v>608</v>
      </c>
      <c r="C140" s="590" t="s">
        <v>612</v>
      </c>
      <c r="D140" s="591" t="s">
        <v>1312</v>
      </c>
      <c r="E140" s="592" t="s">
        <v>624</v>
      </c>
      <c r="F140" s="590" t="s">
        <v>611</v>
      </c>
      <c r="G140" s="590" t="s">
        <v>700</v>
      </c>
      <c r="H140" s="590" t="s">
        <v>476</v>
      </c>
      <c r="I140" s="590" t="s">
        <v>751</v>
      </c>
      <c r="J140" s="590" t="s">
        <v>752</v>
      </c>
      <c r="K140" s="590" t="s">
        <v>753</v>
      </c>
      <c r="L140" s="593">
        <v>800</v>
      </c>
      <c r="M140" s="593">
        <v>1600</v>
      </c>
      <c r="N140" s="590">
        <v>2</v>
      </c>
      <c r="O140" s="594">
        <v>1</v>
      </c>
      <c r="P140" s="593">
        <v>1600</v>
      </c>
      <c r="Q140" s="595">
        <v>1</v>
      </c>
      <c r="R140" s="590">
        <v>2</v>
      </c>
      <c r="S140" s="595">
        <v>1</v>
      </c>
      <c r="T140" s="594">
        <v>1</v>
      </c>
      <c r="U140" s="596">
        <v>1</v>
      </c>
    </row>
    <row r="141" spans="1:21" ht="14.4" customHeight="1" x14ac:dyDescent="0.3">
      <c r="A141" s="589">
        <v>29</v>
      </c>
      <c r="B141" s="590" t="s">
        <v>608</v>
      </c>
      <c r="C141" s="590" t="s">
        <v>612</v>
      </c>
      <c r="D141" s="591" t="s">
        <v>1312</v>
      </c>
      <c r="E141" s="592" t="s">
        <v>624</v>
      </c>
      <c r="F141" s="590" t="s">
        <v>611</v>
      </c>
      <c r="G141" s="590" t="s">
        <v>700</v>
      </c>
      <c r="H141" s="590" t="s">
        <v>476</v>
      </c>
      <c r="I141" s="590" t="s">
        <v>712</v>
      </c>
      <c r="J141" s="590" t="s">
        <v>713</v>
      </c>
      <c r="K141" s="590" t="s">
        <v>714</v>
      </c>
      <c r="L141" s="593">
        <v>1512.58</v>
      </c>
      <c r="M141" s="593">
        <v>4537.74</v>
      </c>
      <c r="N141" s="590">
        <v>3</v>
      </c>
      <c r="O141" s="594">
        <v>1</v>
      </c>
      <c r="P141" s="593">
        <v>4537.74</v>
      </c>
      <c r="Q141" s="595">
        <v>1</v>
      </c>
      <c r="R141" s="590">
        <v>3</v>
      </c>
      <c r="S141" s="595">
        <v>1</v>
      </c>
      <c r="T141" s="594">
        <v>1</v>
      </c>
      <c r="U141" s="596">
        <v>1</v>
      </c>
    </row>
    <row r="142" spans="1:21" ht="14.4" customHeight="1" x14ac:dyDescent="0.3">
      <c r="A142" s="589">
        <v>29</v>
      </c>
      <c r="B142" s="590" t="s">
        <v>608</v>
      </c>
      <c r="C142" s="590" t="s">
        <v>612</v>
      </c>
      <c r="D142" s="591" t="s">
        <v>1312</v>
      </c>
      <c r="E142" s="592" t="s">
        <v>624</v>
      </c>
      <c r="F142" s="590" t="s">
        <v>611</v>
      </c>
      <c r="G142" s="590" t="s">
        <v>700</v>
      </c>
      <c r="H142" s="590" t="s">
        <v>476</v>
      </c>
      <c r="I142" s="590" t="s">
        <v>924</v>
      </c>
      <c r="J142" s="590" t="s">
        <v>925</v>
      </c>
      <c r="K142" s="590" t="s">
        <v>926</v>
      </c>
      <c r="L142" s="593">
        <v>96</v>
      </c>
      <c r="M142" s="593">
        <v>192</v>
      </c>
      <c r="N142" s="590">
        <v>2</v>
      </c>
      <c r="O142" s="594">
        <v>2</v>
      </c>
      <c r="P142" s="593">
        <v>96</v>
      </c>
      <c r="Q142" s="595">
        <v>0.5</v>
      </c>
      <c r="R142" s="590">
        <v>1</v>
      </c>
      <c r="S142" s="595">
        <v>0.5</v>
      </c>
      <c r="T142" s="594">
        <v>1</v>
      </c>
      <c r="U142" s="596">
        <v>0.5</v>
      </c>
    </row>
    <row r="143" spans="1:21" ht="14.4" customHeight="1" x14ac:dyDescent="0.3">
      <c r="A143" s="589">
        <v>29</v>
      </c>
      <c r="B143" s="590" t="s">
        <v>608</v>
      </c>
      <c r="C143" s="590" t="s">
        <v>612</v>
      </c>
      <c r="D143" s="591" t="s">
        <v>1312</v>
      </c>
      <c r="E143" s="592" t="s">
        <v>624</v>
      </c>
      <c r="F143" s="590" t="s">
        <v>611</v>
      </c>
      <c r="G143" s="590" t="s">
        <v>700</v>
      </c>
      <c r="H143" s="590" t="s">
        <v>476</v>
      </c>
      <c r="I143" s="590" t="s">
        <v>927</v>
      </c>
      <c r="J143" s="590" t="s">
        <v>928</v>
      </c>
      <c r="K143" s="590" t="s">
        <v>929</v>
      </c>
      <c r="L143" s="593">
        <v>160</v>
      </c>
      <c r="M143" s="593">
        <v>320</v>
      </c>
      <c r="N143" s="590">
        <v>2</v>
      </c>
      <c r="O143" s="594">
        <v>1</v>
      </c>
      <c r="P143" s="593"/>
      <c r="Q143" s="595">
        <v>0</v>
      </c>
      <c r="R143" s="590"/>
      <c r="S143" s="595">
        <v>0</v>
      </c>
      <c r="T143" s="594"/>
      <c r="U143" s="596">
        <v>0</v>
      </c>
    </row>
    <row r="144" spans="1:21" ht="14.4" customHeight="1" x14ac:dyDescent="0.3">
      <c r="A144" s="589">
        <v>29</v>
      </c>
      <c r="B144" s="590" t="s">
        <v>608</v>
      </c>
      <c r="C144" s="590" t="s">
        <v>612</v>
      </c>
      <c r="D144" s="591" t="s">
        <v>1312</v>
      </c>
      <c r="E144" s="592" t="s">
        <v>624</v>
      </c>
      <c r="F144" s="590" t="s">
        <v>611</v>
      </c>
      <c r="G144" s="590" t="s">
        <v>700</v>
      </c>
      <c r="H144" s="590" t="s">
        <v>476</v>
      </c>
      <c r="I144" s="590" t="s">
        <v>930</v>
      </c>
      <c r="J144" s="590" t="s">
        <v>707</v>
      </c>
      <c r="K144" s="590" t="s">
        <v>931</v>
      </c>
      <c r="L144" s="593">
        <v>178</v>
      </c>
      <c r="M144" s="593">
        <v>534</v>
      </c>
      <c r="N144" s="590">
        <v>3</v>
      </c>
      <c r="O144" s="594">
        <v>1</v>
      </c>
      <c r="P144" s="593"/>
      <c r="Q144" s="595">
        <v>0</v>
      </c>
      <c r="R144" s="590"/>
      <c r="S144" s="595">
        <v>0</v>
      </c>
      <c r="T144" s="594"/>
      <c r="U144" s="596">
        <v>0</v>
      </c>
    </row>
    <row r="145" spans="1:21" ht="14.4" customHeight="1" x14ac:dyDescent="0.3">
      <c r="A145" s="589">
        <v>29</v>
      </c>
      <c r="B145" s="590" t="s">
        <v>608</v>
      </c>
      <c r="C145" s="590" t="s">
        <v>612</v>
      </c>
      <c r="D145" s="591" t="s">
        <v>1312</v>
      </c>
      <c r="E145" s="592" t="s">
        <v>624</v>
      </c>
      <c r="F145" s="590" t="s">
        <v>611</v>
      </c>
      <c r="G145" s="590" t="s">
        <v>700</v>
      </c>
      <c r="H145" s="590" t="s">
        <v>476</v>
      </c>
      <c r="I145" s="590" t="s">
        <v>932</v>
      </c>
      <c r="J145" s="590" t="s">
        <v>713</v>
      </c>
      <c r="K145" s="590" t="s">
        <v>933</v>
      </c>
      <c r="L145" s="593">
        <v>1600</v>
      </c>
      <c r="M145" s="593">
        <v>8000</v>
      </c>
      <c r="N145" s="590">
        <v>5</v>
      </c>
      <c r="O145" s="594">
        <v>2</v>
      </c>
      <c r="P145" s="593">
        <v>4800</v>
      </c>
      <c r="Q145" s="595">
        <v>0.6</v>
      </c>
      <c r="R145" s="590">
        <v>3</v>
      </c>
      <c r="S145" s="595">
        <v>0.6</v>
      </c>
      <c r="T145" s="594">
        <v>1</v>
      </c>
      <c r="U145" s="596">
        <v>0.5</v>
      </c>
    </row>
    <row r="146" spans="1:21" ht="14.4" customHeight="1" x14ac:dyDescent="0.3">
      <c r="A146" s="589">
        <v>29</v>
      </c>
      <c r="B146" s="590" t="s">
        <v>608</v>
      </c>
      <c r="C146" s="590" t="s">
        <v>612</v>
      </c>
      <c r="D146" s="591" t="s">
        <v>1312</v>
      </c>
      <c r="E146" s="592" t="s">
        <v>624</v>
      </c>
      <c r="F146" s="590" t="s">
        <v>611</v>
      </c>
      <c r="G146" s="590" t="s">
        <v>700</v>
      </c>
      <c r="H146" s="590" t="s">
        <v>476</v>
      </c>
      <c r="I146" s="590" t="s">
        <v>934</v>
      </c>
      <c r="J146" s="590" t="s">
        <v>707</v>
      </c>
      <c r="K146" s="590" t="s">
        <v>935</v>
      </c>
      <c r="L146" s="593">
        <v>4.8</v>
      </c>
      <c r="M146" s="593">
        <v>4.8</v>
      </c>
      <c r="N146" s="590">
        <v>1</v>
      </c>
      <c r="O146" s="594">
        <v>1</v>
      </c>
      <c r="P146" s="593"/>
      <c r="Q146" s="595">
        <v>0</v>
      </c>
      <c r="R146" s="590"/>
      <c r="S146" s="595">
        <v>0</v>
      </c>
      <c r="T146" s="594"/>
      <c r="U146" s="596">
        <v>0</v>
      </c>
    </row>
    <row r="147" spans="1:21" ht="14.4" customHeight="1" x14ac:dyDescent="0.3">
      <c r="A147" s="589">
        <v>29</v>
      </c>
      <c r="B147" s="590" t="s">
        <v>608</v>
      </c>
      <c r="C147" s="590" t="s">
        <v>612</v>
      </c>
      <c r="D147" s="591" t="s">
        <v>1312</v>
      </c>
      <c r="E147" s="592" t="s">
        <v>624</v>
      </c>
      <c r="F147" s="590" t="s">
        <v>611</v>
      </c>
      <c r="G147" s="590" t="s">
        <v>700</v>
      </c>
      <c r="H147" s="590" t="s">
        <v>476</v>
      </c>
      <c r="I147" s="590" t="s">
        <v>936</v>
      </c>
      <c r="J147" s="590" t="s">
        <v>937</v>
      </c>
      <c r="K147" s="590" t="s">
        <v>938</v>
      </c>
      <c r="L147" s="593">
        <v>112.5</v>
      </c>
      <c r="M147" s="593">
        <v>112.5</v>
      </c>
      <c r="N147" s="590">
        <v>1</v>
      </c>
      <c r="O147" s="594">
        <v>1</v>
      </c>
      <c r="P147" s="593"/>
      <c r="Q147" s="595">
        <v>0</v>
      </c>
      <c r="R147" s="590"/>
      <c r="S147" s="595">
        <v>0</v>
      </c>
      <c r="T147" s="594"/>
      <c r="U147" s="596">
        <v>0</v>
      </c>
    </row>
    <row r="148" spans="1:21" ht="14.4" customHeight="1" x14ac:dyDescent="0.3">
      <c r="A148" s="589">
        <v>29</v>
      </c>
      <c r="B148" s="590" t="s">
        <v>608</v>
      </c>
      <c r="C148" s="590" t="s">
        <v>612</v>
      </c>
      <c r="D148" s="591" t="s">
        <v>1312</v>
      </c>
      <c r="E148" s="592" t="s">
        <v>624</v>
      </c>
      <c r="F148" s="590" t="s">
        <v>611</v>
      </c>
      <c r="G148" s="590" t="s">
        <v>722</v>
      </c>
      <c r="H148" s="590" t="s">
        <v>476</v>
      </c>
      <c r="I148" s="590" t="s">
        <v>939</v>
      </c>
      <c r="J148" s="590" t="s">
        <v>940</v>
      </c>
      <c r="K148" s="590" t="s">
        <v>941</v>
      </c>
      <c r="L148" s="593">
        <v>378.48</v>
      </c>
      <c r="M148" s="593">
        <v>378.48</v>
      </c>
      <c r="N148" s="590">
        <v>1</v>
      </c>
      <c r="O148" s="594">
        <v>1</v>
      </c>
      <c r="P148" s="593">
        <v>378.48</v>
      </c>
      <c r="Q148" s="595">
        <v>1</v>
      </c>
      <c r="R148" s="590">
        <v>1</v>
      </c>
      <c r="S148" s="595">
        <v>1</v>
      </c>
      <c r="T148" s="594">
        <v>1</v>
      </c>
      <c r="U148" s="596">
        <v>1</v>
      </c>
    </row>
    <row r="149" spans="1:21" ht="14.4" customHeight="1" x14ac:dyDescent="0.3">
      <c r="A149" s="589">
        <v>29</v>
      </c>
      <c r="B149" s="590" t="s">
        <v>608</v>
      </c>
      <c r="C149" s="590" t="s">
        <v>612</v>
      </c>
      <c r="D149" s="591" t="s">
        <v>1312</v>
      </c>
      <c r="E149" s="592" t="s">
        <v>624</v>
      </c>
      <c r="F149" s="590" t="s">
        <v>611</v>
      </c>
      <c r="G149" s="590" t="s">
        <v>722</v>
      </c>
      <c r="H149" s="590" t="s">
        <v>476</v>
      </c>
      <c r="I149" s="590" t="s">
        <v>726</v>
      </c>
      <c r="J149" s="590" t="s">
        <v>727</v>
      </c>
      <c r="K149" s="590" t="s">
        <v>728</v>
      </c>
      <c r="L149" s="593">
        <v>378.48</v>
      </c>
      <c r="M149" s="593">
        <v>378.48</v>
      </c>
      <c r="N149" s="590">
        <v>1</v>
      </c>
      <c r="O149" s="594">
        <v>1</v>
      </c>
      <c r="P149" s="593"/>
      <c r="Q149" s="595">
        <v>0</v>
      </c>
      <c r="R149" s="590"/>
      <c r="S149" s="595">
        <v>0</v>
      </c>
      <c r="T149" s="594"/>
      <c r="U149" s="596">
        <v>0</v>
      </c>
    </row>
    <row r="150" spans="1:21" ht="14.4" customHeight="1" x14ac:dyDescent="0.3">
      <c r="A150" s="589">
        <v>29</v>
      </c>
      <c r="B150" s="590" t="s">
        <v>608</v>
      </c>
      <c r="C150" s="590" t="s">
        <v>612</v>
      </c>
      <c r="D150" s="591" t="s">
        <v>1312</v>
      </c>
      <c r="E150" s="592" t="s">
        <v>624</v>
      </c>
      <c r="F150" s="590" t="s">
        <v>611</v>
      </c>
      <c r="G150" s="590" t="s">
        <v>722</v>
      </c>
      <c r="H150" s="590" t="s">
        <v>476</v>
      </c>
      <c r="I150" s="590" t="s">
        <v>942</v>
      </c>
      <c r="J150" s="590" t="s">
        <v>943</v>
      </c>
      <c r="K150" s="590" t="s">
        <v>944</v>
      </c>
      <c r="L150" s="593">
        <v>246.48</v>
      </c>
      <c r="M150" s="593">
        <v>246.48</v>
      </c>
      <c r="N150" s="590">
        <v>1</v>
      </c>
      <c r="O150" s="594">
        <v>1</v>
      </c>
      <c r="P150" s="593"/>
      <c r="Q150" s="595">
        <v>0</v>
      </c>
      <c r="R150" s="590"/>
      <c r="S150" s="595">
        <v>0</v>
      </c>
      <c r="T150" s="594"/>
      <c r="U150" s="596">
        <v>0</v>
      </c>
    </row>
    <row r="151" spans="1:21" ht="14.4" customHeight="1" x14ac:dyDescent="0.3">
      <c r="A151" s="589">
        <v>29</v>
      </c>
      <c r="B151" s="590" t="s">
        <v>608</v>
      </c>
      <c r="C151" s="590" t="s">
        <v>612</v>
      </c>
      <c r="D151" s="591" t="s">
        <v>1312</v>
      </c>
      <c r="E151" s="592" t="s">
        <v>624</v>
      </c>
      <c r="F151" s="590" t="s">
        <v>611</v>
      </c>
      <c r="G151" s="590" t="s">
        <v>722</v>
      </c>
      <c r="H151" s="590" t="s">
        <v>476</v>
      </c>
      <c r="I151" s="590" t="s">
        <v>867</v>
      </c>
      <c r="J151" s="590" t="s">
        <v>868</v>
      </c>
      <c r="K151" s="590" t="s">
        <v>869</v>
      </c>
      <c r="L151" s="593">
        <v>97</v>
      </c>
      <c r="M151" s="593">
        <v>194</v>
      </c>
      <c r="N151" s="590">
        <v>2</v>
      </c>
      <c r="O151" s="594">
        <v>2</v>
      </c>
      <c r="P151" s="593">
        <v>194</v>
      </c>
      <c r="Q151" s="595">
        <v>1</v>
      </c>
      <c r="R151" s="590">
        <v>2</v>
      </c>
      <c r="S151" s="595">
        <v>1</v>
      </c>
      <c r="T151" s="594">
        <v>2</v>
      </c>
      <c r="U151" s="596">
        <v>1</v>
      </c>
    </row>
    <row r="152" spans="1:21" ht="14.4" customHeight="1" x14ac:dyDescent="0.3">
      <c r="A152" s="589">
        <v>29</v>
      </c>
      <c r="B152" s="590" t="s">
        <v>608</v>
      </c>
      <c r="C152" s="590" t="s">
        <v>612</v>
      </c>
      <c r="D152" s="591" t="s">
        <v>1312</v>
      </c>
      <c r="E152" s="592" t="s">
        <v>621</v>
      </c>
      <c r="F152" s="590" t="s">
        <v>609</v>
      </c>
      <c r="G152" s="590" t="s">
        <v>945</v>
      </c>
      <c r="H152" s="590" t="s">
        <v>476</v>
      </c>
      <c r="I152" s="590" t="s">
        <v>946</v>
      </c>
      <c r="J152" s="590" t="s">
        <v>947</v>
      </c>
      <c r="K152" s="590" t="s">
        <v>649</v>
      </c>
      <c r="L152" s="593">
        <v>80.23</v>
      </c>
      <c r="M152" s="593">
        <v>240.69</v>
      </c>
      <c r="N152" s="590">
        <v>3</v>
      </c>
      <c r="O152" s="594">
        <v>3</v>
      </c>
      <c r="P152" s="593">
        <v>240.69</v>
      </c>
      <c r="Q152" s="595">
        <v>1</v>
      </c>
      <c r="R152" s="590">
        <v>3</v>
      </c>
      <c r="S152" s="595">
        <v>1</v>
      </c>
      <c r="T152" s="594">
        <v>3</v>
      </c>
      <c r="U152" s="596">
        <v>1</v>
      </c>
    </row>
    <row r="153" spans="1:21" ht="14.4" customHeight="1" x14ac:dyDescent="0.3">
      <c r="A153" s="589">
        <v>29</v>
      </c>
      <c r="B153" s="590" t="s">
        <v>608</v>
      </c>
      <c r="C153" s="590" t="s">
        <v>612</v>
      </c>
      <c r="D153" s="591" t="s">
        <v>1312</v>
      </c>
      <c r="E153" s="592" t="s">
        <v>621</v>
      </c>
      <c r="F153" s="590" t="s">
        <v>609</v>
      </c>
      <c r="G153" s="590" t="s">
        <v>948</v>
      </c>
      <c r="H153" s="590" t="s">
        <v>476</v>
      </c>
      <c r="I153" s="590" t="s">
        <v>949</v>
      </c>
      <c r="J153" s="590" t="s">
        <v>950</v>
      </c>
      <c r="K153" s="590" t="s">
        <v>951</v>
      </c>
      <c r="L153" s="593">
        <v>159.71</v>
      </c>
      <c r="M153" s="593">
        <v>159.71</v>
      </c>
      <c r="N153" s="590">
        <v>1</v>
      </c>
      <c r="O153" s="594">
        <v>1</v>
      </c>
      <c r="P153" s="593"/>
      <c r="Q153" s="595">
        <v>0</v>
      </c>
      <c r="R153" s="590"/>
      <c r="S153" s="595">
        <v>0</v>
      </c>
      <c r="T153" s="594"/>
      <c r="U153" s="596">
        <v>0</v>
      </c>
    </row>
    <row r="154" spans="1:21" ht="14.4" customHeight="1" x14ac:dyDescent="0.3">
      <c r="A154" s="589">
        <v>29</v>
      </c>
      <c r="B154" s="590" t="s">
        <v>608</v>
      </c>
      <c r="C154" s="590" t="s">
        <v>612</v>
      </c>
      <c r="D154" s="591" t="s">
        <v>1312</v>
      </c>
      <c r="E154" s="592" t="s">
        <v>621</v>
      </c>
      <c r="F154" s="590" t="s">
        <v>609</v>
      </c>
      <c r="G154" s="590" t="s">
        <v>754</v>
      </c>
      <c r="H154" s="590" t="s">
        <v>476</v>
      </c>
      <c r="I154" s="590" t="s">
        <v>875</v>
      </c>
      <c r="J154" s="590" t="s">
        <v>876</v>
      </c>
      <c r="K154" s="590" t="s">
        <v>750</v>
      </c>
      <c r="L154" s="593">
        <v>78.33</v>
      </c>
      <c r="M154" s="593">
        <v>78.33</v>
      </c>
      <c r="N154" s="590">
        <v>1</v>
      </c>
      <c r="O154" s="594">
        <v>1</v>
      </c>
      <c r="P154" s="593">
        <v>78.33</v>
      </c>
      <c r="Q154" s="595">
        <v>1</v>
      </c>
      <c r="R154" s="590">
        <v>1</v>
      </c>
      <c r="S154" s="595">
        <v>1</v>
      </c>
      <c r="T154" s="594">
        <v>1</v>
      </c>
      <c r="U154" s="596">
        <v>1</v>
      </c>
    </row>
    <row r="155" spans="1:21" ht="14.4" customHeight="1" x14ac:dyDescent="0.3">
      <c r="A155" s="589">
        <v>29</v>
      </c>
      <c r="B155" s="590" t="s">
        <v>608</v>
      </c>
      <c r="C155" s="590" t="s">
        <v>612</v>
      </c>
      <c r="D155" s="591" t="s">
        <v>1312</v>
      </c>
      <c r="E155" s="592" t="s">
        <v>621</v>
      </c>
      <c r="F155" s="590" t="s">
        <v>609</v>
      </c>
      <c r="G155" s="590" t="s">
        <v>757</v>
      </c>
      <c r="H155" s="590" t="s">
        <v>476</v>
      </c>
      <c r="I155" s="590" t="s">
        <v>758</v>
      </c>
      <c r="J155" s="590" t="s">
        <v>759</v>
      </c>
      <c r="K155" s="590" t="s">
        <v>760</v>
      </c>
      <c r="L155" s="593">
        <v>29.39</v>
      </c>
      <c r="M155" s="593">
        <v>29.39</v>
      </c>
      <c r="N155" s="590">
        <v>1</v>
      </c>
      <c r="O155" s="594">
        <v>0.5</v>
      </c>
      <c r="P155" s="593"/>
      <c r="Q155" s="595">
        <v>0</v>
      </c>
      <c r="R155" s="590"/>
      <c r="S155" s="595">
        <v>0</v>
      </c>
      <c r="T155" s="594"/>
      <c r="U155" s="596">
        <v>0</v>
      </c>
    </row>
    <row r="156" spans="1:21" ht="14.4" customHeight="1" x14ac:dyDescent="0.3">
      <c r="A156" s="589">
        <v>29</v>
      </c>
      <c r="B156" s="590" t="s">
        <v>608</v>
      </c>
      <c r="C156" s="590" t="s">
        <v>612</v>
      </c>
      <c r="D156" s="591" t="s">
        <v>1312</v>
      </c>
      <c r="E156" s="592" t="s">
        <v>621</v>
      </c>
      <c r="F156" s="590" t="s">
        <v>609</v>
      </c>
      <c r="G156" s="590" t="s">
        <v>880</v>
      </c>
      <c r="H156" s="590" t="s">
        <v>476</v>
      </c>
      <c r="I156" s="590" t="s">
        <v>884</v>
      </c>
      <c r="J156" s="590" t="s">
        <v>885</v>
      </c>
      <c r="K156" s="590" t="s">
        <v>886</v>
      </c>
      <c r="L156" s="593">
        <v>32.28</v>
      </c>
      <c r="M156" s="593">
        <v>32.28</v>
      </c>
      <c r="N156" s="590">
        <v>1</v>
      </c>
      <c r="O156" s="594">
        <v>0.5</v>
      </c>
      <c r="P156" s="593">
        <v>32.28</v>
      </c>
      <c r="Q156" s="595">
        <v>1</v>
      </c>
      <c r="R156" s="590">
        <v>1</v>
      </c>
      <c r="S156" s="595">
        <v>1</v>
      </c>
      <c r="T156" s="594">
        <v>0.5</v>
      </c>
      <c r="U156" s="596">
        <v>1</v>
      </c>
    </row>
    <row r="157" spans="1:21" ht="14.4" customHeight="1" x14ac:dyDescent="0.3">
      <c r="A157" s="589">
        <v>29</v>
      </c>
      <c r="B157" s="590" t="s">
        <v>608</v>
      </c>
      <c r="C157" s="590" t="s">
        <v>612</v>
      </c>
      <c r="D157" s="591" t="s">
        <v>1312</v>
      </c>
      <c r="E157" s="592" t="s">
        <v>621</v>
      </c>
      <c r="F157" s="590" t="s">
        <v>609</v>
      </c>
      <c r="G157" s="590" t="s">
        <v>880</v>
      </c>
      <c r="H157" s="590" t="s">
        <v>476</v>
      </c>
      <c r="I157" s="590" t="s">
        <v>884</v>
      </c>
      <c r="J157" s="590" t="s">
        <v>885</v>
      </c>
      <c r="K157" s="590" t="s">
        <v>886</v>
      </c>
      <c r="L157" s="593">
        <v>23.49</v>
      </c>
      <c r="M157" s="593">
        <v>23.49</v>
      </c>
      <c r="N157" s="590">
        <v>1</v>
      </c>
      <c r="O157" s="594">
        <v>0.5</v>
      </c>
      <c r="P157" s="593"/>
      <c r="Q157" s="595">
        <v>0</v>
      </c>
      <c r="R157" s="590"/>
      <c r="S157" s="595">
        <v>0</v>
      </c>
      <c r="T157" s="594"/>
      <c r="U157" s="596">
        <v>0</v>
      </c>
    </row>
    <row r="158" spans="1:21" ht="14.4" customHeight="1" x14ac:dyDescent="0.3">
      <c r="A158" s="589">
        <v>29</v>
      </c>
      <c r="B158" s="590" t="s">
        <v>608</v>
      </c>
      <c r="C158" s="590" t="s">
        <v>612</v>
      </c>
      <c r="D158" s="591" t="s">
        <v>1312</v>
      </c>
      <c r="E158" s="592" t="s">
        <v>621</v>
      </c>
      <c r="F158" s="590" t="s">
        <v>609</v>
      </c>
      <c r="G158" s="590" t="s">
        <v>631</v>
      </c>
      <c r="H158" s="590" t="s">
        <v>476</v>
      </c>
      <c r="I158" s="590" t="s">
        <v>952</v>
      </c>
      <c r="J158" s="590" t="s">
        <v>633</v>
      </c>
      <c r="K158" s="590" t="s">
        <v>953</v>
      </c>
      <c r="L158" s="593">
        <v>182.22</v>
      </c>
      <c r="M158" s="593">
        <v>182.22</v>
      </c>
      <c r="N158" s="590">
        <v>1</v>
      </c>
      <c r="O158" s="594">
        <v>0.5</v>
      </c>
      <c r="P158" s="593"/>
      <c r="Q158" s="595">
        <v>0</v>
      </c>
      <c r="R158" s="590"/>
      <c r="S158" s="595">
        <v>0</v>
      </c>
      <c r="T158" s="594"/>
      <c r="U158" s="596">
        <v>0</v>
      </c>
    </row>
    <row r="159" spans="1:21" ht="14.4" customHeight="1" x14ac:dyDescent="0.3">
      <c r="A159" s="589">
        <v>29</v>
      </c>
      <c r="B159" s="590" t="s">
        <v>608</v>
      </c>
      <c r="C159" s="590" t="s">
        <v>612</v>
      </c>
      <c r="D159" s="591" t="s">
        <v>1312</v>
      </c>
      <c r="E159" s="592" t="s">
        <v>621</v>
      </c>
      <c r="F159" s="590" t="s">
        <v>609</v>
      </c>
      <c r="G159" s="590" t="s">
        <v>761</v>
      </c>
      <c r="H159" s="590" t="s">
        <v>476</v>
      </c>
      <c r="I159" s="590" t="s">
        <v>954</v>
      </c>
      <c r="J159" s="590" t="s">
        <v>763</v>
      </c>
      <c r="K159" s="590" t="s">
        <v>955</v>
      </c>
      <c r="L159" s="593">
        <v>736.33</v>
      </c>
      <c r="M159" s="593">
        <v>736.33</v>
      </c>
      <c r="N159" s="590">
        <v>1</v>
      </c>
      <c r="O159" s="594">
        <v>1</v>
      </c>
      <c r="P159" s="593"/>
      <c r="Q159" s="595">
        <v>0</v>
      </c>
      <c r="R159" s="590"/>
      <c r="S159" s="595">
        <v>0</v>
      </c>
      <c r="T159" s="594"/>
      <c r="U159" s="596">
        <v>0</v>
      </c>
    </row>
    <row r="160" spans="1:21" ht="14.4" customHeight="1" x14ac:dyDescent="0.3">
      <c r="A160" s="589">
        <v>29</v>
      </c>
      <c r="B160" s="590" t="s">
        <v>608</v>
      </c>
      <c r="C160" s="590" t="s">
        <v>612</v>
      </c>
      <c r="D160" s="591" t="s">
        <v>1312</v>
      </c>
      <c r="E160" s="592" t="s">
        <v>621</v>
      </c>
      <c r="F160" s="590" t="s">
        <v>609</v>
      </c>
      <c r="G160" s="590" t="s">
        <v>956</v>
      </c>
      <c r="H160" s="590" t="s">
        <v>537</v>
      </c>
      <c r="I160" s="590" t="s">
        <v>957</v>
      </c>
      <c r="J160" s="590" t="s">
        <v>958</v>
      </c>
      <c r="K160" s="590" t="s">
        <v>959</v>
      </c>
      <c r="L160" s="593">
        <v>123.2</v>
      </c>
      <c r="M160" s="593">
        <v>123.2</v>
      </c>
      <c r="N160" s="590">
        <v>1</v>
      </c>
      <c r="O160" s="594">
        <v>0.5</v>
      </c>
      <c r="P160" s="593">
        <v>123.2</v>
      </c>
      <c r="Q160" s="595">
        <v>1</v>
      </c>
      <c r="R160" s="590">
        <v>1</v>
      </c>
      <c r="S160" s="595">
        <v>1</v>
      </c>
      <c r="T160" s="594">
        <v>0.5</v>
      </c>
      <c r="U160" s="596">
        <v>1</v>
      </c>
    </row>
    <row r="161" spans="1:21" ht="14.4" customHeight="1" x14ac:dyDescent="0.3">
      <c r="A161" s="589">
        <v>29</v>
      </c>
      <c r="B161" s="590" t="s">
        <v>608</v>
      </c>
      <c r="C161" s="590" t="s">
        <v>612</v>
      </c>
      <c r="D161" s="591" t="s">
        <v>1312</v>
      </c>
      <c r="E161" s="592" t="s">
        <v>621</v>
      </c>
      <c r="F161" s="590" t="s">
        <v>609</v>
      </c>
      <c r="G161" s="590" t="s">
        <v>960</v>
      </c>
      <c r="H161" s="590" t="s">
        <v>476</v>
      </c>
      <c r="I161" s="590" t="s">
        <v>961</v>
      </c>
      <c r="J161" s="590" t="s">
        <v>962</v>
      </c>
      <c r="K161" s="590" t="s">
        <v>963</v>
      </c>
      <c r="L161" s="593">
        <v>0</v>
      </c>
      <c r="M161" s="593">
        <v>0</v>
      </c>
      <c r="N161" s="590">
        <v>1</v>
      </c>
      <c r="O161" s="594">
        <v>0.5</v>
      </c>
      <c r="P161" s="593">
        <v>0</v>
      </c>
      <c r="Q161" s="595"/>
      <c r="R161" s="590">
        <v>1</v>
      </c>
      <c r="S161" s="595">
        <v>1</v>
      </c>
      <c r="T161" s="594">
        <v>0.5</v>
      </c>
      <c r="U161" s="596">
        <v>1</v>
      </c>
    </row>
    <row r="162" spans="1:21" ht="14.4" customHeight="1" x14ac:dyDescent="0.3">
      <c r="A162" s="589">
        <v>29</v>
      </c>
      <c r="B162" s="590" t="s">
        <v>608</v>
      </c>
      <c r="C162" s="590" t="s">
        <v>612</v>
      </c>
      <c r="D162" s="591" t="s">
        <v>1312</v>
      </c>
      <c r="E162" s="592" t="s">
        <v>621</v>
      </c>
      <c r="F162" s="590" t="s">
        <v>609</v>
      </c>
      <c r="G162" s="590" t="s">
        <v>765</v>
      </c>
      <c r="H162" s="590" t="s">
        <v>476</v>
      </c>
      <c r="I162" s="590" t="s">
        <v>766</v>
      </c>
      <c r="J162" s="590" t="s">
        <v>767</v>
      </c>
      <c r="K162" s="590" t="s">
        <v>768</v>
      </c>
      <c r="L162" s="593">
        <v>0</v>
      </c>
      <c r="M162" s="593">
        <v>0</v>
      </c>
      <c r="N162" s="590">
        <v>1</v>
      </c>
      <c r="O162" s="594">
        <v>0.5</v>
      </c>
      <c r="P162" s="593">
        <v>0</v>
      </c>
      <c r="Q162" s="595"/>
      <c r="R162" s="590">
        <v>1</v>
      </c>
      <c r="S162" s="595">
        <v>1</v>
      </c>
      <c r="T162" s="594">
        <v>0.5</v>
      </c>
      <c r="U162" s="596">
        <v>1</v>
      </c>
    </row>
    <row r="163" spans="1:21" ht="14.4" customHeight="1" x14ac:dyDescent="0.3">
      <c r="A163" s="589">
        <v>29</v>
      </c>
      <c r="B163" s="590" t="s">
        <v>608</v>
      </c>
      <c r="C163" s="590" t="s">
        <v>612</v>
      </c>
      <c r="D163" s="591" t="s">
        <v>1312</v>
      </c>
      <c r="E163" s="592" t="s">
        <v>621</v>
      </c>
      <c r="F163" s="590" t="s">
        <v>609</v>
      </c>
      <c r="G163" s="590" t="s">
        <v>964</v>
      </c>
      <c r="H163" s="590" t="s">
        <v>476</v>
      </c>
      <c r="I163" s="590" t="s">
        <v>965</v>
      </c>
      <c r="J163" s="590" t="s">
        <v>966</v>
      </c>
      <c r="K163" s="590" t="s">
        <v>967</v>
      </c>
      <c r="L163" s="593">
        <v>27.28</v>
      </c>
      <c r="M163" s="593">
        <v>54.56</v>
      </c>
      <c r="N163" s="590">
        <v>2</v>
      </c>
      <c r="O163" s="594">
        <v>1</v>
      </c>
      <c r="P163" s="593">
        <v>27.28</v>
      </c>
      <c r="Q163" s="595">
        <v>0.5</v>
      </c>
      <c r="R163" s="590">
        <v>1</v>
      </c>
      <c r="S163" s="595">
        <v>0.5</v>
      </c>
      <c r="T163" s="594">
        <v>0.5</v>
      </c>
      <c r="U163" s="596">
        <v>0.5</v>
      </c>
    </row>
    <row r="164" spans="1:21" ht="14.4" customHeight="1" x14ac:dyDescent="0.3">
      <c r="A164" s="589">
        <v>29</v>
      </c>
      <c r="B164" s="590" t="s">
        <v>608</v>
      </c>
      <c r="C164" s="590" t="s">
        <v>612</v>
      </c>
      <c r="D164" s="591" t="s">
        <v>1312</v>
      </c>
      <c r="E164" s="592" t="s">
        <v>621</v>
      </c>
      <c r="F164" s="590" t="s">
        <v>609</v>
      </c>
      <c r="G164" s="590" t="s">
        <v>774</v>
      </c>
      <c r="H164" s="590" t="s">
        <v>476</v>
      </c>
      <c r="I164" s="590" t="s">
        <v>968</v>
      </c>
      <c r="J164" s="590" t="s">
        <v>969</v>
      </c>
      <c r="K164" s="590" t="s">
        <v>879</v>
      </c>
      <c r="L164" s="593">
        <v>59.85</v>
      </c>
      <c r="M164" s="593">
        <v>59.85</v>
      </c>
      <c r="N164" s="590">
        <v>1</v>
      </c>
      <c r="O164" s="594">
        <v>1</v>
      </c>
      <c r="P164" s="593"/>
      <c r="Q164" s="595">
        <v>0</v>
      </c>
      <c r="R164" s="590"/>
      <c r="S164" s="595">
        <v>0</v>
      </c>
      <c r="T164" s="594"/>
      <c r="U164" s="596">
        <v>0</v>
      </c>
    </row>
    <row r="165" spans="1:21" ht="14.4" customHeight="1" x14ac:dyDescent="0.3">
      <c r="A165" s="589">
        <v>29</v>
      </c>
      <c r="B165" s="590" t="s">
        <v>608</v>
      </c>
      <c r="C165" s="590" t="s">
        <v>612</v>
      </c>
      <c r="D165" s="591" t="s">
        <v>1312</v>
      </c>
      <c r="E165" s="592" t="s">
        <v>621</v>
      </c>
      <c r="F165" s="590" t="s">
        <v>609</v>
      </c>
      <c r="G165" s="590" t="s">
        <v>643</v>
      </c>
      <c r="H165" s="590" t="s">
        <v>476</v>
      </c>
      <c r="I165" s="590" t="s">
        <v>644</v>
      </c>
      <c r="J165" s="590" t="s">
        <v>645</v>
      </c>
      <c r="K165" s="590" t="s">
        <v>646</v>
      </c>
      <c r="L165" s="593">
        <v>132.97999999999999</v>
      </c>
      <c r="M165" s="593">
        <v>930.86</v>
      </c>
      <c r="N165" s="590">
        <v>7</v>
      </c>
      <c r="O165" s="594">
        <v>5</v>
      </c>
      <c r="P165" s="593">
        <v>797.88</v>
      </c>
      <c r="Q165" s="595">
        <v>0.8571428571428571</v>
      </c>
      <c r="R165" s="590">
        <v>6</v>
      </c>
      <c r="S165" s="595">
        <v>0.8571428571428571</v>
      </c>
      <c r="T165" s="594">
        <v>4</v>
      </c>
      <c r="U165" s="596">
        <v>0.8</v>
      </c>
    </row>
    <row r="166" spans="1:21" ht="14.4" customHeight="1" x14ac:dyDescent="0.3">
      <c r="A166" s="589">
        <v>29</v>
      </c>
      <c r="B166" s="590" t="s">
        <v>608</v>
      </c>
      <c r="C166" s="590" t="s">
        <v>612</v>
      </c>
      <c r="D166" s="591" t="s">
        <v>1312</v>
      </c>
      <c r="E166" s="592" t="s">
        <v>621</v>
      </c>
      <c r="F166" s="590" t="s">
        <v>609</v>
      </c>
      <c r="G166" s="590" t="s">
        <v>643</v>
      </c>
      <c r="H166" s="590" t="s">
        <v>476</v>
      </c>
      <c r="I166" s="590" t="s">
        <v>970</v>
      </c>
      <c r="J166" s="590" t="s">
        <v>645</v>
      </c>
      <c r="K166" s="590" t="s">
        <v>971</v>
      </c>
      <c r="L166" s="593">
        <v>77.52</v>
      </c>
      <c r="M166" s="593">
        <v>387.59999999999997</v>
      </c>
      <c r="N166" s="590">
        <v>5</v>
      </c>
      <c r="O166" s="594">
        <v>3.5</v>
      </c>
      <c r="P166" s="593">
        <v>310.08</v>
      </c>
      <c r="Q166" s="595">
        <v>0.8</v>
      </c>
      <c r="R166" s="590">
        <v>4</v>
      </c>
      <c r="S166" s="595">
        <v>0.8</v>
      </c>
      <c r="T166" s="594">
        <v>3</v>
      </c>
      <c r="U166" s="596">
        <v>0.8571428571428571</v>
      </c>
    </row>
    <row r="167" spans="1:21" ht="14.4" customHeight="1" x14ac:dyDescent="0.3">
      <c r="A167" s="589">
        <v>29</v>
      </c>
      <c r="B167" s="590" t="s">
        <v>608</v>
      </c>
      <c r="C167" s="590" t="s">
        <v>612</v>
      </c>
      <c r="D167" s="591" t="s">
        <v>1312</v>
      </c>
      <c r="E167" s="592" t="s">
        <v>621</v>
      </c>
      <c r="F167" s="590" t="s">
        <v>609</v>
      </c>
      <c r="G167" s="590" t="s">
        <v>643</v>
      </c>
      <c r="H167" s="590" t="s">
        <v>476</v>
      </c>
      <c r="I167" s="590" t="s">
        <v>972</v>
      </c>
      <c r="J167" s="590" t="s">
        <v>645</v>
      </c>
      <c r="K167" s="590" t="s">
        <v>973</v>
      </c>
      <c r="L167" s="593">
        <v>53.97</v>
      </c>
      <c r="M167" s="593">
        <v>53.97</v>
      </c>
      <c r="N167" s="590">
        <v>1</v>
      </c>
      <c r="O167" s="594">
        <v>1</v>
      </c>
      <c r="P167" s="593">
        <v>53.97</v>
      </c>
      <c r="Q167" s="595">
        <v>1</v>
      </c>
      <c r="R167" s="590">
        <v>1</v>
      </c>
      <c r="S167" s="595">
        <v>1</v>
      </c>
      <c r="T167" s="594">
        <v>1</v>
      </c>
      <c r="U167" s="596">
        <v>1</v>
      </c>
    </row>
    <row r="168" spans="1:21" ht="14.4" customHeight="1" x14ac:dyDescent="0.3">
      <c r="A168" s="589">
        <v>29</v>
      </c>
      <c r="B168" s="590" t="s">
        <v>608</v>
      </c>
      <c r="C168" s="590" t="s">
        <v>612</v>
      </c>
      <c r="D168" s="591" t="s">
        <v>1312</v>
      </c>
      <c r="E168" s="592" t="s">
        <v>621</v>
      </c>
      <c r="F168" s="590" t="s">
        <v>609</v>
      </c>
      <c r="G168" s="590" t="s">
        <v>647</v>
      </c>
      <c r="H168" s="590" t="s">
        <v>476</v>
      </c>
      <c r="I168" s="590" t="s">
        <v>648</v>
      </c>
      <c r="J168" s="590" t="s">
        <v>550</v>
      </c>
      <c r="K168" s="590" t="s">
        <v>649</v>
      </c>
      <c r="L168" s="593">
        <v>61.97</v>
      </c>
      <c r="M168" s="593">
        <v>805.61000000000013</v>
      </c>
      <c r="N168" s="590">
        <v>13</v>
      </c>
      <c r="O168" s="594">
        <v>10.5</v>
      </c>
      <c r="P168" s="593">
        <v>495.7600000000001</v>
      </c>
      <c r="Q168" s="595">
        <v>0.61538461538461542</v>
      </c>
      <c r="R168" s="590">
        <v>8</v>
      </c>
      <c r="S168" s="595">
        <v>0.61538461538461542</v>
      </c>
      <c r="T168" s="594">
        <v>6</v>
      </c>
      <c r="U168" s="596">
        <v>0.5714285714285714</v>
      </c>
    </row>
    <row r="169" spans="1:21" ht="14.4" customHeight="1" x14ac:dyDescent="0.3">
      <c r="A169" s="589">
        <v>29</v>
      </c>
      <c r="B169" s="590" t="s">
        <v>608</v>
      </c>
      <c r="C169" s="590" t="s">
        <v>612</v>
      </c>
      <c r="D169" s="591" t="s">
        <v>1312</v>
      </c>
      <c r="E169" s="592" t="s">
        <v>621</v>
      </c>
      <c r="F169" s="590" t="s">
        <v>609</v>
      </c>
      <c r="G169" s="590" t="s">
        <v>650</v>
      </c>
      <c r="H169" s="590" t="s">
        <v>476</v>
      </c>
      <c r="I169" s="590" t="s">
        <v>974</v>
      </c>
      <c r="J169" s="590" t="s">
        <v>652</v>
      </c>
      <c r="K169" s="590" t="s">
        <v>975</v>
      </c>
      <c r="L169" s="593">
        <v>35.18</v>
      </c>
      <c r="M169" s="593">
        <v>35.18</v>
      </c>
      <c r="N169" s="590">
        <v>1</v>
      </c>
      <c r="O169" s="594">
        <v>0.5</v>
      </c>
      <c r="P169" s="593">
        <v>35.18</v>
      </c>
      <c r="Q169" s="595">
        <v>1</v>
      </c>
      <c r="R169" s="590">
        <v>1</v>
      </c>
      <c r="S169" s="595">
        <v>1</v>
      </c>
      <c r="T169" s="594">
        <v>0.5</v>
      </c>
      <c r="U169" s="596">
        <v>1</v>
      </c>
    </row>
    <row r="170" spans="1:21" ht="14.4" customHeight="1" x14ac:dyDescent="0.3">
      <c r="A170" s="589">
        <v>29</v>
      </c>
      <c r="B170" s="590" t="s">
        <v>608</v>
      </c>
      <c r="C170" s="590" t="s">
        <v>612</v>
      </c>
      <c r="D170" s="591" t="s">
        <v>1312</v>
      </c>
      <c r="E170" s="592" t="s">
        <v>621</v>
      </c>
      <c r="F170" s="590" t="s">
        <v>609</v>
      </c>
      <c r="G170" s="590" t="s">
        <v>650</v>
      </c>
      <c r="H170" s="590" t="s">
        <v>476</v>
      </c>
      <c r="I170" s="590" t="s">
        <v>651</v>
      </c>
      <c r="J170" s="590" t="s">
        <v>652</v>
      </c>
      <c r="K170" s="590" t="s">
        <v>653</v>
      </c>
      <c r="L170" s="593">
        <v>11.73</v>
      </c>
      <c r="M170" s="593">
        <v>11.73</v>
      </c>
      <c r="N170" s="590">
        <v>1</v>
      </c>
      <c r="O170" s="594">
        <v>0.5</v>
      </c>
      <c r="P170" s="593">
        <v>11.73</v>
      </c>
      <c r="Q170" s="595">
        <v>1</v>
      </c>
      <c r="R170" s="590">
        <v>1</v>
      </c>
      <c r="S170" s="595">
        <v>1</v>
      </c>
      <c r="T170" s="594">
        <v>0.5</v>
      </c>
      <c r="U170" s="596">
        <v>1</v>
      </c>
    </row>
    <row r="171" spans="1:21" ht="14.4" customHeight="1" x14ac:dyDescent="0.3">
      <c r="A171" s="589">
        <v>29</v>
      </c>
      <c r="B171" s="590" t="s">
        <v>608</v>
      </c>
      <c r="C171" s="590" t="s">
        <v>612</v>
      </c>
      <c r="D171" s="591" t="s">
        <v>1312</v>
      </c>
      <c r="E171" s="592" t="s">
        <v>621</v>
      </c>
      <c r="F171" s="590" t="s">
        <v>609</v>
      </c>
      <c r="G171" s="590" t="s">
        <v>650</v>
      </c>
      <c r="H171" s="590" t="s">
        <v>476</v>
      </c>
      <c r="I171" s="590" t="s">
        <v>976</v>
      </c>
      <c r="J171" s="590" t="s">
        <v>652</v>
      </c>
      <c r="K171" s="590" t="s">
        <v>977</v>
      </c>
      <c r="L171" s="593">
        <v>58.62</v>
      </c>
      <c r="M171" s="593">
        <v>58.62</v>
      </c>
      <c r="N171" s="590">
        <v>1</v>
      </c>
      <c r="O171" s="594">
        <v>0.5</v>
      </c>
      <c r="P171" s="593"/>
      <c r="Q171" s="595">
        <v>0</v>
      </c>
      <c r="R171" s="590"/>
      <c r="S171" s="595">
        <v>0</v>
      </c>
      <c r="T171" s="594"/>
      <c r="U171" s="596">
        <v>0</v>
      </c>
    </row>
    <row r="172" spans="1:21" ht="14.4" customHeight="1" x14ac:dyDescent="0.3">
      <c r="A172" s="589">
        <v>29</v>
      </c>
      <c r="B172" s="590" t="s">
        <v>608</v>
      </c>
      <c r="C172" s="590" t="s">
        <v>612</v>
      </c>
      <c r="D172" s="591" t="s">
        <v>1312</v>
      </c>
      <c r="E172" s="592" t="s">
        <v>621</v>
      </c>
      <c r="F172" s="590" t="s">
        <v>609</v>
      </c>
      <c r="G172" s="590" t="s">
        <v>778</v>
      </c>
      <c r="H172" s="590" t="s">
        <v>476</v>
      </c>
      <c r="I172" s="590" t="s">
        <v>779</v>
      </c>
      <c r="J172" s="590" t="s">
        <v>780</v>
      </c>
      <c r="K172" s="590" t="s">
        <v>781</v>
      </c>
      <c r="L172" s="593">
        <v>38.56</v>
      </c>
      <c r="M172" s="593">
        <v>38.56</v>
      </c>
      <c r="N172" s="590">
        <v>1</v>
      </c>
      <c r="O172" s="594">
        <v>1</v>
      </c>
      <c r="P172" s="593"/>
      <c r="Q172" s="595">
        <v>0</v>
      </c>
      <c r="R172" s="590"/>
      <c r="S172" s="595">
        <v>0</v>
      </c>
      <c r="T172" s="594"/>
      <c r="U172" s="596">
        <v>0</v>
      </c>
    </row>
    <row r="173" spans="1:21" ht="14.4" customHeight="1" x14ac:dyDescent="0.3">
      <c r="A173" s="589">
        <v>29</v>
      </c>
      <c r="B173" s="590" t="s">
        <v>608</v>
      </c>
      <c r="C173" s="590" t="s">
        <v>612</v>
      </c>
      <c r="D173" s="591" t="s">
        <v>1312</v>
      </c>
      <c r="E173" s="592" t="s">
        <v>621</v>
      </c>
      <c r="F173" s="590" t="s">
        <v>609</v>
      </c>
      <c r="G173" s="590" t="s">
        <v>654</v>
      </c>
      <c r="H173" s="590" t="s">
        <v>537</v>
      </c>
      <c r="I173" s="590" t="s">
        <v>596</v>
      </c>
      <c r="J173" s="590" t="s">
        <v>557</v>
      </c>
      <c r="K173" s="590" t="s">
        <v>597</v>
      </c>
      <c r="L173" s="593">
        <v>16.8</v>
      </c>
      <c r="M173" s="593">
        <v>84</v>
      </c>
      <c r="N173" s="590">
        <v>5</v>
      </c>
      <c r="O173" s="594">
        <v>5</v>
      </c>
      <c r="P173" s="593">
        <v>84</v>
      </c>
      <c r="Q173" s="595">
        <v>1</v>
      </c>
      <c r="R173" s="590">
        <v>5</v>
      </c>
      <c r="S173" s="595">
        <v>1</v>
      </c>
      <c r="T173" s="594">
        <v>5</v>
      </c>
      <c r="U173" s="596">
        <v>1</v>
      </c>
    </row>
    <row r="174" spans="1:21" ht="14.4" customHeight="1" x14ac:dyDescent="0.3">
      <c r="A174" s="589">
        <v>29</v>
      </c>
      <c r="B174" s="590" t="s">
        <v>608</v>
      </c>
      <c r="C174" s="590" t="s">
        <v>612</v>
      </c>
      <c r="D174" s="591" t="s">
        <v>1312</v>
      </c>
      <c r="E174" s="592" t="s">
        <v>621</v>
      </c>
      <c r="F174" s="590" t="s">
        <v>609</v>
      </c>
      <c r="G174" s="590" t="s">
        <v>657</v>
      </c>
      <c r="H174" s="590" t="s">
        <v>537</v>
      </c>
      <c r="I174" s="590" t="s">
        <v>902</v>
      </c>
      <c r="J174" s="590" t="s">
        <v>659</v>
      </c>
      <c r="K174" s="590" t="s">
        <v>903</v>
      </c>
      <c r="L174" s="593">
        <v>368.16</v>
      </c>
      <c r="M174" s="593">
        <v>2577.1200000000003</v>
      </c>
      <c r="N174" s="590">
        <v>7</v>
      </c>
      <c r="O174" s="594">
        <v>5</v>
      </c>
      <c r="P174" s="593">
        <v>1840.8000000000002</v>
      </c>
      <c r="Q174" s="595">
        <v>0.7142857142857143</v>
      </c>
      <c r="R174" s="590">
        <v>5</v>
      </c>
      <c r="S174" s="595">
        <v>0.7142857142857143</v>
      </c>
      <c r="T174" s="594">
        <v>3</v>
      </c>
      <c r="U174" s="596">
        <v>0.6</v>
      </c>
    </row>
    <row r="175" spans="1:21" ht="14.4" customHeight="1" x14ac:dyDescent="0.3">
      <c r="A175" s="589">
        <v>29</v>
      </c>
      <c r="B175" s="590" t="s">
        <v>608</v>
      </c>
      <c r="C175" s="590" t="s">
        <v>612</v>
      </c>
      <c r="D175" s="591" t="s">
        <v>1312</v>
      </c>
      <c r="E175" s="592" t="s">
        <v>621</v>
      </c>
      <c r="F175" s="590" t="s">
        <v>609</v>
      </c>
      <c r="G175" s="590" t="s">
        <v>657</v>
      </c>
      <c r="H175" s="590" t="s">
        <v>537</v>
      </c>
      <c r="I175" s="590" t="s">
        <v>658</v>
      </c>
      <c r="J175" s="590" t="s">
        <v>659</v>
      </c>
      <c r="K175" s="590" t="s">
        <v>660</v>
      </c>
      <c r="L175" s="593">
        <v>490.89</v>
      </c>
      <c r="M175" s="593">
        <v>2454.4499999999998</v>
      </c>
      <c r="N175" s="590">
        <v>5</v>
      </c>
      <c r="O175" s="594">
        <v>2.5</v>
      </c>
      <c r="P175" s="593">
        <v>1472.67</v>
      </c>
      <c r="Q175" s="595">
        <v>0.60000000000000009</v>
      </c>
      <c r="R175" s="590">
        <v>3</v>
      </c>
      <c r="S175" s="595">
        <v>0.6</v>
      </c>
      <c r="T175" s="594">
        <v>2</v>
      </c>
      <c r="U175" s="596">
        <v>0.8</v>
      </c>
    </row>
    <row r="176" spans="1:21" ht="14.4" customHeight="1" x14ac:dyDescent="0.3">
      <c r="A176" s="589">
        <v>29</v>
      </c>
      <c r="B176" s="590" t="s">
        <v>608</v>
      </c>
      <c r="C176" s="590" t="s">
        <v>612</v>
      </c>
      <c r="D176" s="591" t="s">
        <v>1312</v>
      </c>
      <c r="E176" s="592" t="s">
        <v>621</v>
      </c>
      <c r="F176" s="590" t="s">
        <v>609</v>
      </c>
      <c r="G176" s="590" t="s">
        <v>657</v>
      </c>
      <c r="H176" s="590" t="s">
        <v>537</v>
      </c>
      <c r="I176" s="590" t="s">
        <v>978</v>
      </c>
      <c r="J176" s="590" t="s">
        <v>659</v>
      </c>
      <c r="K176" s="590" t="s">
        <v>836</v>
      </c>
      <c r="L176" s="593">
        <v>923.74</v>
      </c>
      <c r="M176" s="593">
        <v>923.74</v>
      </c>
      <c r="N176" s="590">
        <v>1</v>
      </c>
      <c r="O176" s="594">
        <v>1</v>
      </c>
      <c r="P176" s="593"/>
      <c r="Q176" s="595">
        <v>0</v>
      </c>
      <c r="R176" s="590"/>
      <c r="S176" s="595">
        <v>0</v>
      </c>
      <c r="T176" s="594"/>
      <c r="U176" s="596">
        <v>0</v>
      </c>
    </row>
    <row r="177" spans="1:21" ht="14.4" customHeight="1" x14ac:dyDescent="0.3">
      <c r="A177" s="589">
        <v>29</v>
      </c>
      <c r="B177" s="590" t="s">
        <v>608</v>
      </c>
      <c r="C177" s="590" t="s">
        <v>612</v>
      </c>
      <c r="D177" s="591" t="s">
        <v>1312</v>
      </c>
      <c r="E177" s="592" t="s">
        <v>621</v>
      </c>
      <c r="F177" s="590" t="s">
        <v>609</v>
      </c>
      <c r="G177" s="590" t="s">
        <v>657</v>
      </c>
      <c r="H177" s="590" t="s">
        <v>537</v>
      </c>
      <c r="I177" s="590" t="s">
        <v>979</v>
      </c>
      <c r="J177" s="590" t="s">
        <v>659</v>
      </c>
      <c r="K177" s="590" t="s">
        <v>903</v>
      </c>
      <c r="L177" s="593">
        <v>368.16</v>
      </c>
      <c r="M177" s="593">
        <v>368.16</v>
      </c>
      <c r="N177" s="590">
        <v>1</v>
      </c>
      <c r="O177" s="594">
        <v>0.5</v>
      </c>
      <c r="P177" s="593">
        <v>368.16</v>
      </c>
      <c r="Q177" s="595">
        <v>1</v>
      </c>
      <c r="R177" s="590">
        <v>1</v>
      </c>
      <c r="S177" s="595">
        <v>1</v>
      </c>
      <c r="T177" s="594">
        <v>0.5</v>
      </c>
      <c r="U177" s="596">
        <v>1</v>
      </c>
    </row>
    <row r="178" spans="1:21" ht="14.4" customHeight="1" x14ac:dyDescent="0.3">
      <c r="A178" s="589">
        <v>29</v>
      </c>
      <c r="B178" s="590" t="s">
        <v>608</v>
      </c>
      <c r="C178" s="590" t="s">
        <v>612</v>
      </c>
      <c r="D178" s="591" t="s">
        <v>1312</v>
      </c>
      <c r="E178" s="592" t="s">
        <v>621</v>
      </c>
      <c r="F178" s="590" t="s">
        <v>609</v>
      </c>
      <c r="G178" s="590" t="s">
        <v>980</v>
      </c>
      <c r="H178" s="590" t="s">
        <v>476</v>
      </c>
      <c r="I178" s="590" t="s">
        <v>981</v>
      </c>
      <c r="J178" s="590" t="s">
        <v>982</v>
      </c>
      <c r="K178" s="590" t="s">
        <v>983</v>
      </c>
      <c r="L178" s="593">
        <v>0</v>
      </c>
      <c r="M178" s="593">
        <v>0</v>
      </c>
      <c r="N178" s="590">
        <v>1</v>
      </c>
      <c r="O178" s="594">
        <v>1</v>
      </c>
      <c r="P178" s="593">
        <v>0</v>
      </c>
      <c r="Q178" s="595"/>
      <c r="R178" s="590">
        <v>1</v>
      </c>
      <c r="S178" s="595">
        <v>1</v>
      </c>
      <c r="T178" s="594">
        <v>1</v>
      </c>
      <c r="U178" s="596">
        <v>1</v>
      </c>
    </row>
    <row r="179" spans="1:21" ht="14.4" customHeight="1" x14ac:dyDescent="0.3">
      <c r="A179" s="589">
        <v>29</v>
      </c>
      <c r="B179" s="590" t="s">
        <v>608</v>
      </c>
      <c r="C179" s="590" t="s">
        <v>612</v>
      </c>
      <c r="D179" s="591" t="s">
        <v>1312</v>
      </c>
      <c r="E179" s="592" t="s">
        <v>621</v>
      </c>
      <c r="F179" s="590" t="s">
        <v>609</v>
      </c>
      <c r="G179" s="590" t="s">
        <v>662</v>
      </c>
      <c r="H179" s="590" t="s">
        <v>476</v>
      </c>
      <c r="I179" s="590" t="s">
        <v>904</v>
      </c>
      <c r="J179" s="590" t="s">
        <v>664</v>
      </c>
      <c r="K179" s="590" t="s">
        <v>905</v>
      </c>
      <c r="L179" s="593">
        <v>173.31</v>
      </c>
      <c r="M179" s="593">
        <v>173.31</v>
      </c>
      <c r="N179" s="590">
        <v>1</v>
      </c>
      <c r="O179" s="594">
        <v>0.5</v>
      </c>
      <c r="P179" s="593">
        <v>173.31</v>
      </c>
      <c r="Q179" s="595">
        <v>1</v>
      </c>
      <c r="R179" s="590">
        <v>1</v>
      </c>
      <c r="S179" s="595">
        <v>1</v>
      </c>
      <c r="T179" s="594">
        <v>0.5</v>
      </c>
      <c r="U179" s="596">
        <v>1</v>
      </c>
    </row>
    <row r="180" spans="1:21" ht="14.4" customHeight="1" x14ac:dyDescent="0.3">
      <c r="A180" s="589">
        <v>29</v>
      </c>
      <c r="B180" s="590" t="s">
        <v>608</v>
      </c>
      <c r="C180" s="590" t="s">
        <v>612</v>
      </c>
      <c r="D180" s="591" t="s">
        <v>1312</v>
      </c>
      <c r="E180" s="592" t="s">
        <v>621</v>
      </c>
      <c r="F180" s="590" t="s">
        <v>609</v>
      </c>
      <c r="G180" s="590" t="s">
        <v>984</v>
      </c>
      <c r="H180" s="590" t="s">
        <v>537</v>
      </c>
      <c r="I180" s="590" t="s">
        <v>985</v>
      </c>
      <c r="J180" s="590" t="s">
        <v>986</v>
      </c>
      <c r="K180" s="590" t="s">
        <v>987</v>
      </c>
      <c r="L180" s="593">
        <v>117.46</v>
      </c>
      <c r="M180" s="593">
        <v>117.46</v>
      </c>
      <c r="N180" s="590">
        <v>1</v>
      </c>
      <c r="O180" s="594">
        <v>1</v>
      </c>
      <c r="P180" s="593"/>
      <c r="Q180" s="595">
        <v>0</v>
      </c>
      <c r="R180" s="590"/>
      <c r="S180" s="595">
        <v>0</v>
      </c>
      <c r="T180" s="594"/>
      <c r="U180" s="596">
        <v>0</v>
      </c>
    </row>
    <row r="181" spans="1:21" ht="14.4" customHeight="1" x14ac:dyDescent="0.3">
      <c r="A181" s="589">
        <v>29</v>
      </c>
      <c r="B181" s="590" t="s">
        <v>608</v>
      </c>
      <c r="C181" s="590" t="s">
        <v>612</v>
      </c>
      <c r="D181" s="591" t="s">
        <v>1312</v>
      </c>
      <c r="E181" s="592" t="s">
        <v>621</v>
      </c>
      <c r="F181" s="590" t="s">
        <v>609</v>
      </c>
      <c r="G181" s="590" t="s">
        <v>988</v>
      </c>
      <c r="H181" s="590" t="s">
        <v>537</v>
      </c>
      <c r="I181" s="590" t="s">
        <v>989</v>
      </c>
      <c r="J181" s="590" t="s">
        <v>990</v>
      </c>
      <c r="K181" s="590" t="s">
        <v>991</v>
      </c>
      <c r="L181" s="593">
        <v>597.88</v>
      </c>
      <c r="M181" s="593">
        <v>597.88</v>
      </c>
      <c r="N181" s="590">
        <v>1</v>
      </c>
      <c r="O181" s="594">
        <v>1</v>
      </c>
      <c r="P181" s="593">
        <v>597.88</v>
      </c>
      <c r="Q181" s="595">
        <v>1</v>
      </c>
      <c r="R181" s="590">
        <v>1</v>
      </c>
      <c r="S181" s="595">
        <v>1</v>
      </c>
      <c r="T181" s="594">
        <v>1</v>
      </c>
      <c r="U181" s="596">
        <v>1</v>
      </c>
    </row>
    <row r="182" spans="1:21" ht="14.4" customHeight="1" x14ac:dyDescent="0.3">
      <c r="A182" s="589">
        <v>29</v>
      </c>
      <c r="B182" s="590" t="s">
        <v>608</v>
      </c>
      <c r="C182" s="590" t="s">
        <v>612</v>
      </c>
      <c r="D182" s="591" t="s">
        <v>1312</v>
      </c>
      <c r="E182" s="592" t="s">
        <v>621</v>
      </c>
      <c r="F182" s="590" t="s">
        <v>609</v>
      </c>
      <c r="G182" s="590" t="s">
        <v>992</v>
      </c>
      <c r="H182" s="590" t="s">
        <v>476</v>
      </c>
      <c r="I182" s="590" t="s">
        <v>993</v>
      </c>
      <c r="J182" s="590" t="s">
        <v>994</v>
      </c>
      <c r="K182" s="590" t="s">
        <v>995</v>
      </c>
      <c r="L182" s="593">
        <v>0</v>
      </c>
      <c r="M182" s="593">
        <v>0</v>
      </c>
      <c r="N182" s="590">
        <v>3</v>
      </c>
      <c r="O182" s="594">
        <v>1</v>
      </c>
      <c r="P182" s="593"/>
      <c r="Q182" s="595"/>
      <c r="R182" s="590"/>
      <c r="S182" s="595">
        <v>0</v>
      </c>
      <c r="T182" s="594"/>
      <c r="U182" s="596">
        <v>0</v>
      </c>
    </row>
    <row r="183" spans="1:21" ht="14.4" customHeight="1" x14ac:dyDescent="0.3">
      <c r="A183" s="589">
        <v>29</v>
      </c>
      <c r="B183" s="590" t="s">
        <v>608</v>
      </c>
      <c r="C183" s="590" t="s">
        <v>612</v>
      </c>
      <c r="D183" s="591" t="s">
        <v>1312</v>
      </c>
      <c r="E183" s="592" t="s">
        <v>621</v>
      </c>
      <c r="F183" s="590" t="s">
        <v>609</v>
      </c>
      <c r="G183" s="590" t="s">
        <v>675</v>
      </c>
      <c r="H183" s="590" t="s">
        <v>537</v>
      </c>
      <c r="I183" s="590" t="s">
        <v>593</v>
      </c>
      <c r="J183" s="590" t="s">
        <v>538</v>
      </c>
      <c r="K183" s="590" t="s">
        <v>594</v>
      </c>
      <c r="L183" s="593">
        <v>0</v>
      </c>
      <c r="M183" s="593">
        <v>0</v>
      </c>
      <c r="N183" s="590">
        <v>9</v>
      </c>
      <c r="O183" s="594">
        <v>7</v>
      </c>
      <c r="P183" s="593">
        <v>0</v>
      </c>
      <c r="Q183" s="595"/>
      <c r="R183" s="590">
        <v>8</v>
      </c>
      <c r="S183" s="595">
        <v>0.88888888888888884</v>
      </c>
      <c r="T183" s="594">
        <v>6</v>
      </c>
      <c r="U183" s="596">
        <v>0.8571428571428571</v>
      </c>
    </row>
    <row r="184" spans="1:21" ht="14.4" customHeight="1" x14ac:dyDescent="0.3">
      <c r="A184" s="589">
        <v>29</v>
      </c>
      <c r="B184" s="590" t="s">
        <v>608</v>
      </c>
      <c r="C184" s="590" t="s">
        <v>612</v>
      </c>
      <c r="D184" s="591" t="s">
        <v>1312</v>
      </c>
      <c r="E184" s="592" t="s">
        <v>621</v>
      </c>
      <c r="F184" s="590" t="s">
        <v>609</v>
      </c>
      <c r="G184" s="590" t="s">
        <v>996</v>
      </c>
      <c r="H184" s="590" t="s">
        <v>476</v>
      </c>
      <c r="I184" s="590" t="s">
        <v>997</v>
      </c>
      <c r="J184" s="590" t="s">
        <v>998</v>
      </c>
      <c r="K184" s="590" t="s">
        <v>999</v>
      </c>
      <c r="L184" s="593">
        <v>33.44</v>
      </c>
      <c r="M184" s="593">
        <v>33.44</v>
      </c>
      <c r="N184" s="590">
        <v>1</v>
      </c>
      <c r="O184" s="594">
        <v>1</v>
      </c>
      <c r="P184" s="593">
        <v>33.44</v>
      </c>
      <c r="Q184" s="595">
        <v>1</v>
      </c>
      <c r="R184" s="590">
        <v>1</v>
      </c>
      <c r="S184" s="595">
        <v>1</v>
      </c>
      <c r="T184" s="594">
        <v>1</v>
      </c>
      <c r="U184" s="596">
        <v>1</v>
      </c>
    </row>
    <row r="185" spans="1:21" ht="14.4" customHeight="1" x14ac:dyDescent="0.3">
      <c r="A185" s="589">
        <v>29</v>
      </c>
      <c r="B185" s="590" t="s">
        <v>608</v>
      </c>
      <c r="C185" s="590" t="s">
        <v>612</v>
      </c>
      <c r="D185" s="591" t="s">
        <v>1312</v>
      </c>
      <c r="E185" s="592" t="s">
        <v>621</v>
      </c>
      <c r="F185" s="590" t="s">
        <v>609</v>
      </c>
      <c r="G185" s="590" t="s">
        <v>1000</v>
      </c>
      <c r="H185" s="590" t="s">
        <v>537</v>
      </c>
      <c r="I185" s="590" t="s">
        <v>1001</v>
      </c>
      <c r="J185" s="590" t="s">
        <v>1002</v>
      </c>
      <c r="K185" s="590" t="s">
        <v>1003</v>
      </c>
      <c r="L185" s="593">
        <v>10325.280000000001</v>
      </c>
      <c r="M185" s="593">
        <v>10325.280000000001</v>
      </c>
      <c r="N185" s="590">
        <v>1</v>
      </c>
      <c r="O185" s="594">
        <v>0.5</v>
      </c>
      <c r="P185" s="593">
        <v>10325.280000000001</v>
      </c>
      <c r="Q185" s="595">
        <v>1</v>
      </c>
      <c r="R185" s="590">
        <v>1</v>
      </c>
      <c r="S185" s="595">
        <v>1</v>
      </c>
      <c r="T185" s="594">
        <v>0.5</v>
      </c>
      <c r="U185" s="596">
        <v>1</v>
      </c>
    </row>
    <row r="186" spans="1:21" ht="14.4" customHeight="1" x14ac:dyDescent="0.3">
      <c r="A186" s="589">
        <v>29</v>
      </c>
      <c r="B186" s="590" t="s">
        <v>608</v>
      </c>
      <c r="C186" s="590" t="s">
        <v>612</v>
      </c>
      <c r="D186" s="591" t="s">
        <v>1312</v>
      </c>
      <c r="E186" s="592" t="s">
        <v>621</v>
      </c>
      <c r="F186" s="590" t="s">
        <v>609</v>
      </c>
      <c r="G186" s="590" t="s">
        <v>917</v>
      </c>
      <c r="H186" s="590" t="s">
        <v>537</v>
      </c>
      <c r="I186" s="590" t="s">
        <v>1004</v>
      </c>
      <c r="J186" s="590" t="s">
        <v>919</v>
      </c>
      <c r="K186" s="590" t="s">
        <v>1005</v>
      </c>
      <c r="L186" s="593">
        <v>0</v>
      </c>
      <c r="M186" s="593">
        <v>0</v>
      </c>
      <c r="N186" s="590">
        <v>1</v>
      </c>
      <c r="O186" s="594">
        <v>0.5</v>
      </c>
      <c r="P186" s="593">
        <v>0</v>
      </c>
      <c r="Q186" s="595"/>
      <c r="R186" s="590">
        <v>1</v>
      </c>
      <c r="S186" s="595">
        <v>1</v>
      </c>
      <c r="T186" s="594">
        <v>0.5</v>
      </c>
      <c r="U186" s="596">
        <v>1</v>
      </c>
    </row>
    <row r="187" spans="1:21" ht="14.4" customHeight="1" x14ac:dyDescent="0.3">
      <c r="A187" s="589">
        <v>29</v>
      </c>
      <c r="B187" s="590" t="s">
        <v>608</v>
      </c>
      <c r="C187" s="590" t="s">
        <v>612</v>
      </c>
      <c r="D187" s="591" t="s">
        <v>1312</v>
      </c>
      <c r="E187" s="592" t="s">
        <v>621</v>
      </c>
      <c r="F187" s="590" t="s">
        <v>609</v>
      </c>
      <c r="G187" s="590" t="s">
        <v>1006</v>
      </c>
      <c r="H187" s="590" t="s">
        <v>537</v>
      </c>
      <c r="I187" s="590" t="s">
        <v>1007</v>
      </c>
      <c r="J187" s="590" t="s">
        <v>1008</v>
      </c>
      <c r="K187" s="590" t="s">
        <v>1009</v>
      </c>
      <c r="L187" s="593">
        <v>1887.9</v>
      </c>
      <c r="M187" s="593">
        <v>1887.9</v>
      </c>
      <c r="N187" s="590">
        <v>1</v>
      </c>
      <c r="O187" s="594">
        <v>1</v>
      </c>
      <c r="P187" s="593"/>
      <c r="Q187" s="595">
        <v>0</v>
      </c>
      <c r="R187" s="590"/>
      <c r="S187" s="595">
        <v>0</v>
      </c>
      <c r="T187" s="594"/>
      <c r="U187" s="596">
        <v>0</v>
      </c>
    </row>
    <row r="188" spans="1:21" ht="14.4" customHeight="1" x14ac:dyDescent="0.3">
      <c r="A188" s="589">
        <v>29</v>
      </c>
      <c r="B188" s="590" t="s">
        <v>608</v>
      </c>
      <c r="C188" s="590" t="s">
        <v>612</v>
      </c>
      <c r="D188" s="591" t="s">
        <v>1312</v>
      </c>
      <c r="E188" s="592" t="s">
        <v>621</v>
      </c>
      <c r="F188" s="590" t="s">
        <v>609</v>
      </c>
      <c r="G188" s="590" t="s">
        <v>841</v>
      </c>
      <c r="H188" s="590" t="s">
        <v>476</v>
      </c>
      <c r="I188" s="590" t="s">
        <v>1010</v>
      </c>
      <c r="J188" s="590" t="s">
        <v>846</v>
      </c>
      <c r="K188" s="590" t="s">
        <v>1011</v>
      </c>
      <c r="L188" s="593">
        <v>50.32</v>
      </c>
      <c r="M188" s="593">
        <v>301.92</v>
      </c>
      <c r="N188" s="590">
        <v>6</v>
      </c>
      <c r="O188" s="594">
        <v>4</v>
      </c>
      <c r="P188" s="593">
        <v>50.32</v>
      </c>
      <c r="Q188" s="595">
        <v>0.16666666666666666</v>
      </c>
      <c r="R188" s="590">
        <v>1</v>
      </c>
      <c r="S188" s="595">
        <v>0.16666666666666666</v>
      </c>
      <c r="T188" s="594">
        <v>1</v>
      </c>
      <c r="U188" s="596">
        <v>0.25</v>
      </c>
    </row>
    <row r="189" spans="1:21" ht="14.4" customHeight="1" x14ac:dyDescent="0.3">
      <c r="A189" s="589">
        <v>29</v>
      </c>
      <c r="B189" s="590" t="s">
        <v>608</v>
      </c>
      <c r="C189" s="590" t="s">
        <v>612</v>
      </c>
      <c r="D189" s="591" t="s">
        <v>1312</v>
      </c>
      <c r="E189" s="592" t="s">
        <v>621</v>
      </c>
      <c r="F189" s="590" t="s">
        <v>609</v>
      </c>
      <c r="G189" s="590" t="s">
        <v>841</v>
      </c>
      <c r="H189" s="590" t="s">
        <v>476</v>
      </c>
      <c r="I189" s="590" t="s">
        <v>845</v>
      </c>
      <c r="J189" s="590" t="s">
        <v>846</v>
      </c>
      <c r="K189" s="590" t="s">
        <v>847</v>
      </c>
      <c r="L189" s="593">
        <v>50.32</v>
      </c>
      <c r="M189" s="593">
        <v>452.88</v>
      </c>
      <c r="N189" s="590">
        <v>9</v>
      </c>
      <c r="O189" s="594">
        <v>6</v>
      </c>
      <c r="P189" s="593">
        <v>402.56</v>
      </c>
      <c r="Q189" s="595">
        <v>0.88888888888888895</v>
      </c>
      <c r="R189" s="590">
        <v>8</v>
      </c>
      <c r="S189" s="595">
        <v>0.88888888888888884</v>
      </c>
      <c r="T189" s="594">
        <v>5.5</v>
      </c>
      <c r="U189" s="596">
        <v>0.91666666666666663</v>
      </c>
    </row>
    <row r="190" spans="1:21" ht="14.4" customHeight="1" x14ac:dyDescent="0.3">
      <c r="A190" s="589">
        <v>29</v>
      </c>
      <c r="B190" s="590" t="s">
        <v>608</v>
      </c>
      <c r="C190" s="590" t="s">
        <v>612</v>
      </c>
      <c r="D190" s="591" t="s">
        <v>1312</v>
      </c>
      <c r="E190" s="592" t="s">
        <v>621</v>
      </c>
      <c r="F190" s="590" t="s">
        <v>609</v>
      </c>
      <c r="G190" s="590" t="s">
        <v>627</v>
      </c>
      <c r="H190" s="590" t="s">
        <v>537</v>
      </c>
      <c r="I190" s="590" t="s">
        <v>628</v>
      </c>
      <c r="J190" s="590" t="s">
        <v>629</v>
      </c>
      <c r="K190" s="590" t="s">
        <v>630</v>
      </c>
      <c r="L190" s="593">
        <v>154.36000000000001</v>
      </c>
      <c r="M190" s="593">
        <v>1080.52</v>
      </c>
      <c r="N190" s="590">
        <v>7</v>
      </c>
      <c r="O190" s="594">
        <v>5</v>
      </c>
      <c r="P190" s="593">
        <v>617.44000000000005</v>
      </c>
      <c r="Q190" s="595">
        <v>0.57142857142857151</v>
      </c>
      <c r="R190" s="590">
        <v>4</v>
      </c>
      <c r="S190" s="595">
        <v>0.5714285714285714</v>
      </c>
      <c r="T190" s="594">
        <v>2.5</v>
      </c>
      <c r="U190" s="596">
        <v>0.5</v>
      </c>
    </row>
    <row r="191" spans="1:21" ht="14.4" customHeight="1" x14ac:dyDescent="0.3">
      <c r="A191" s="589">
        <v>29</v>
      </c>
      <c r="B191" s="590" t="s">
        <v>608</v>
      </c>
      <c r="C191" s="590" t="s">
        <v>612</v>
      </c>
      <c r="D191" s="591" t="s">
        <v>1312</v>
      </c>
      <c r="E191" s="592" t="s">
        <v>621</v>
      </c>
      <c r="F191" s="590" t="s">
        <v>609</v>
      </c>
      <c r="G191" s="590" t="s">
        <v>627</v>
      </c>
      <c r="H191" s="590" t="s">
        <v>537</v>
      </c>
      <c r="I191" s="590" t="s">
        <v>1012</v>
      </c>
      <c r="J191" s="590" t="s">
        <v>1013</v>
      </c>
      <c r="K191" s="590" t="s">
        <v>1014</v>
      </c>
      <c r="L191" s="593">
        <v>149.52000000000001</v>
      </c>
      <c r="M191" s="593">
        <v>747.6</v>
      </c>
      <c r="N191" s="590">
        <v>5</v>
      </c>
      <c r="O191" s="594">
        <v>4.5</v>
      </c>
      <c r="P191" s="593">
        <v>747.6</v>
      </c>
      <c r="Q191" s="595">
        <v>1</v>
      </c>
      <c r="R191" s="590">
        <v>5</v>
      </c>
      <c r="S191" s="595">
        <v>1</v>
      </c>
      <c r="T191" s="594">
        <v>4.5</v>
      </c>
      <c r="U191" s="596">
        <v>1</v>
      </c>
    </row>
    <row r="192" spans="1:21" ht="14.4" customHeight="1" x14ac:dyDescent="0.3">
      <c r="A192" s="589">
        <v>29</v>
      </c>
      <c r="B192" s="590" t="s">
        <v>608</v>
      </c>
      <c r="C192" s="590" t="s">
        <v>612</v>
      </c>
      <c r="D192" s="591" t="s">
        <v>1312</v>
      </c>
      <c r="E192" s="592" t="s">
        <v>621</v>
      </c>
      <c r="F192" s="590" t="s">
        <v>609</v>
      </c>
      <c r="G192" s="590" t="s">
        <v>627</v>
      </c>
      <c r="H192" s="590" t="s">
        <v>476</v>
      </c>
      <c r="I192" s="590" t="s">
        <v>1015</v>
      </c>
      <c r="J192" s="590" t="s">
        <v>1016</v>
      </c>
      <c r="K192" s="590" t="s">
        <v>1017</v>
      </c>
      <c r="L192" s="593">
        <v>149.52000000000001</v>
      </c>
      <c r="M192" s="593">
        <v>448.56000000000006</v>
      </c>
      <c r="N192" s="590">
        <v>3</v>
      </c>
      <c r="O192" s="594">
        <v>2.5</v>
      </c>
      <c r="P192" s="593">
        <v>448.56000000000006</v>
      </c>
      <c r="Q192" s="595">
        <v>1</v>
      </c>
      <c r="R192" s="590">
        <v>3</v>
      </c>
      <c r="S192" s="595">
        <v>1</v>
      </c>
      <c r="T192" s="594">
        <v>2.5</v>
      </c>
      <c r="U192" s="596">
        <v>1</v>
      </c>
    </row>
    <row r="193" spans="1:21" ht="14.4" customHeight="1" x14ac:dyDescent="0.3">
      <c r="A193" s="589">
        <v>29</v>
      </c>
      <c r="B193" s="590" t="s">
        <v>608</v>
      </c>
      <c r="C193" s="590" t="s">
        <v>612</v>
      </c>
      <c r="D193" s="591" t="s">
        <v>1312</v>
      </c>
      <c r="E193" s="592" t="s">
        <v>621</v>
      </c>
      <c r="F193" s="590" t="s">
        <v>609</v>
      </c>
      <c r="G193" s="590" t="s">
        <v>627</v>
      </c>
      <c r="H193" s="590" t="s">
        <v>476</v>
      </c>
      <c r="I193" s="590" t="s">
        <v>794</v>
      </c>
      <c r="J193" s="590" t="s">
        <v>629</v>
      </c>
      <c r="K193" s="590" t="s">
        <v>630</v>
      </c>
      <c r="L193" s="593">
        <v>154.36000000000001</v>
      </c>
      <c r="M193" s="593">
        <v>154.36000000000001</v>
      </c>
      <c r="N193" s="590">
        <v>1</v>
      </c>
      <c r="O193" s="594">
        <v>0.5</v>
      </c>
      <c r="P193" s="593">
        <v>154.36000000000001</v>
      </c>
      <c r="Q193" s="595">
        <v>1</v>
      </c>
      <c r="R193" s="590">
        <v>1</v>
      </c>
      <c r="S193" s="595">
        <v>1</v>
      </c>
      <c r="T193" s="594">
        <v>0.5</v>
      </c>
      <c r="U193" s="596">
        <v>1</v>
      </c>
    </row>
    <row r="194" spans="1:21" ht="14.4" customHeight="1" x14ac:dyDescent="0.3">
      <c r="A194" s="589">
        <v>29</v>
      </c>
      <c r="B194" s="590" t="s">
        <v>608</v>
      </c>
      <c r="C194" s="590" t="s">
        <v>612</v>
      </c>
      <c r="D194" s="591" t="s">
        <v>1312</v>
      </c>
      <c r="E194" s="592" t="s">
        <v>621</v>
      </c>
      <c r="F194" s="590" t="s">
        <v>609</v>
      </c>
      <c r="G194" s="590" t="s">
        <v>690</v>
      </c>
      <c r="H194" s="590" t="s">
        <v>476</v>
      </c>
      <c r="I194" s="590" t="s">
        <v>691</v>
      </c>
      <c r="J194" s="590" t="s">
        <v>692</v>
      </c>
      <c r="K194" s="590" t="s">
        <v>693</v>
      </c>
      <c r="L194" s="593">
        <v>248.55</v>
      </c>
      <c r="M194" s="593">
        <v>248.55</v>
      </c>
      <c r="N194" s="590">
        <v>1</v>
      </c>
      <c r="O194" s="594">
        <v>1</v>
      </c>
      <c r="P194" s="593">
        <v>248.55</v>
      </c>
      <c r="Q194" s="595">
        <v>1</v>
      </c>
      <c r="R194" s="590">
        <v>1</v>
      </c>
      <c r="S194" s="595">
        <v>1</v>
      </c>
      <c r="T194" s="594">
        <v>1</v>
      </c>
      <c r="U194" s="596">
        <v>1</v>
      </c>
    </row>
    <row r="195" spans="1:21" ht="14.4" customHeight="1" x14ac:dyDescent="0.3">
      <c r="A195" s="589">
        <v>29</v>
      </c>
      <c r="B195" s="590" t="s">
        <v>608</v>
      </c>
      <c r="C195" s="590" t="s">
        <v>612</v>
      </c>
      <c r="D195" s="591" t="s">
        <v>1312</v>
      </c>
      <c r="E195" s="592" t="s">
        <v>621</v>
      </c>
      <c r="F195" s="590" t="s">
        <v>609</v>
      </c>
      <c r="G195" s="590" t="s">
        <v>694</v>
      </c>
      <c r="H195" s="590" t="s">
        <v>476</v>
      </c>
      <c r="I195" s="590" t="s">
        <v>921</v>
      </c>
      <c r="J195" s="590" t="s">
        <v>547</v>
      </c>
      <c r="K195" s="590" t="s">
        <v>922</v>
      </c>
      <c r="L195" s="593">
        <v>99.75</v>
      </c>
      <c r="M195" s="593">
        <v>199.5</v>
      </c>
      <c r="N195" s="590">
        <v>2</v>
      </c>
      <c r="O195" s="594">
        <v>2</v>
      </c>
      <c r="P195" s="593"/>
      <c r="Q195" s="595">
        <v>0</v>
      </c>
      <c r="R195" s="590"/>
      <c r="S195" s="595">
        <v>0</v>
      </c>
      <c r="T195" s="594"/>
      <c r="U195" s="596">
        <v>0</v>
      </c>
    </row>
    <row r="196" spans="1:21" ht="14.4" customHeight="1" x14ac:dyDescent="0.3">
      <c r="A196" s="589">
        <v>29</v>
      </c>
      <c r="B196" s="590" t="s">
        <v>608</v>
      </c>
      <c r="C196" s="590" t="s">
        <v>612</v>
      </c>
      <c r="D196" s="591" t="s">
        <v>1312</v>
      </c>
      <c r="E196" s="592" t="s">
        <v>621</v>
      </c>
      <c r="F196" s="590" t="s">
        <v>609</v>
      </c>
      <c r="G196" s="590" t="s">
        <v>694</v>
      </c>
      <c r="H196" s="590" t="s">
        <v>476</v>
      </c>
      <c r="I196" s="590" t="s">
        <v>695</v>
      </c>
      <c r="J196" s="590" t="s">
        <v>547</v>
      </c>
      <c r="K196" s="590" t="s">
        <v>696</v>
      </c>
      <c r="L196" s="593">
        <v>299.24</v>
      </c>
      <c r="M196" s="593">
        <v>1496.2</v>
      </c>
      <c r="N196" s="590">
        <v>5</v>
      </c>
      <c r="O196" s="594">
        <v>5</v>
      </c>
      <c r="P196" s="593">
        <v>897.72</v>
      </c>
      <c r="Q196" s="595">
        <v>0.6</v>
      </c>
      <c r="R196" s="590">
        <v>3</v>
      </c>
      <c r="S196" s="595">
        <v>0.6</v>
      </c>
      <c r="T196" s="594">
        <v>3</v>
      </c>
      <c r="U196" s="596">
        <v>0.6</v>
      </c>
    </row>
    <row r="197" spans="1:21" ht="14.4" customHeight="1" x14ac:dyDescent="0.3">
      <c r="A197" s="589">
        <v>29</v>
      </c>
      <c r="B197" s="590" t="s">
        <v>608</v>
      </c>
      <c r="C197" s="590" t="s">
        <v>612</v>
      </c>
      <c r="D197" s="591" t="s">
        <v>1312</v>
      </c>
      <c r="E197" s="592" t="s">
        <v>621</v>
      </c>
      <c r="F197" s="590" t="s">
        <v>611</v>
      </c>
      <c r="G197" s="590" t="s">
        <v>700</v>
      </c>
      <c r="H197" s="590" t="s">
        <v>476</v>
      </c>
      <c r="I197" s="590" t="s">
        <v>1018</v>
      </c>
      <c r="J197" s="590" t="s">
        <v>1019</v>
      </c>
      <c r="K197" s="590" t="s">
        <v>1020</v>
      </c>
      <c r="L197" s="593">
        <v>100</v>
      </c>
      <c r="M197" s="593">
        <v>200</v>
      </c>
      <c r="N197" s="590">
        <v>2</v>
      </c>
      <c r="O197" s="594">
        <v>1</v>
      </c>
      <c r="P197" s="593">
        <v>200</v>
      </c>
      <c r="Q197" s="595">
        <v>1</v>
      </c>
      <c r="R197" s="590">
        <v>2</v>
      </c>
      <c r="S197" s="595">
        <v>1</v>
      </c>
      <c r="T197" s="594">
        <v>1</v>
      </c>
      <c r="U197" s="596">
        <v>1</v>
      </c>
    </row>
    <row r="198" spans="1:21" ht="14.4" customHeight="1" x14ac:dyDescent="0.3">
      <c r="A198" s="589">
        <v>29</v>
      </c>
      <c r="B198" s="590" t="s">
        <v>608</v>
      </c>
      <c r="C198" s="590" t="s">
        <v>612</v>
      </c>
      <c r="D198" s="591" t="s">
        <v>1312</v>
      </c>
      <c r="E198" s="592" t="s">
        <v>621</v>
      </c>
      <c r="F198" s="590" t="s">
        <v>611</v>
      </c>
      <c r="G198" s="590" t="s">
        <v>700</v>
      </c>
      <c r="H198" s="590" t="s">
        <v>476</v>
      </c>
      <c r="I198" s="590" t="s">
        <v>1021</v>
      </c>
      <c r="J198" s="590" t="s">
        <v>1022</v>
      </c>
      <c r="K198" s="590" t="s">
        <v>1020</v>
      </c>
      <c r="L198" s="593">
        <v>100</v>
      </c>
      <c r="M198" s="593">
        <v>200</v>
      </c>
      <c r="N198" s="590">
        <v>2</v>
      </c>
      <c r="O198" s="594">
        <v>1</v>
      </c>
      <c r="P198" s="593">
        <v>200</v>
      </c>
      <c r="Q198" s="595">
        <v>1</v>
      </c>
      <c r="R198" s="590">
        <v>2</v>
      </c>
      <c r="S198" s="595">
        <v>1</v>
      </c>
      <c r="T198" s="594">
        <v>1</v>
      </c>
      <c r="U198" s="596">
        <v>1</v>
      </c>
    </row>
    <row r="199" spans="1:21" ht="14.4" customHeight="1" x14ac:dyDescent="0.3">
      <c r="A199" s="589">
        <v>29</v>
      </c>
      <c r="B199" s="590" t="s">
        <v>608</v>
      </c>
      <c r="C199" s="590" t="s">
        <v>612</v>
      </c>
      <c r="D199" s="591" t="s">
        <v>1312</v>
      </c>
      <c r="E199" s="592" t="s">
        <v>621</v>
      </c>
      <c r="F199" s="590" t="s">
        <v>611</v>
      </c>
      <c r="G199" s="590" t="s">
        <v>700</v>
      </c>
      <c r="H199" s="590" t="s">
        <v>476</v>
      </c>
      <c r="I199" s="590" t="s">
        <v>704</v>
      </c>
      <c r="J199" s="590" t="s">
        <v>702</v>
      </c>
      <c r="K199" s="590" t="s">
        <v>705</v>
      </c>
      <c r="L199" s="593">
        <v>100</v>
      </c>
      <c r="M199" s="593">
        <v>1300</v>
      </c>
      <c r="N199" s="590">
        <v>13</v>
      </c>
      <c r="O199" s="594">
        <v>4</v>
      </c>
      <c r="P199" s="593">
        <v>500</v>
      </c>
      <c r="Q199" s="595">
        <v>0.38461538461538464</v>
      </c>
      <c r="R199" s="590">
        <v>5</v>
      </c>
      <c r="S199" s="595">
        <v>0.38461538461538464</v>
      </c>
      <c r="T199" s="594">
        <v>2</v>
      </c>
      <c r="U199" s="596">
        <v>0.5</v>
      </c>
    </row>
    <row r="200" spans="1:21" ht="14.4" customHeight="1" x14ac:dyDescent="0.3">
      <c r="A200" s="589">
        <v>29</v>
      </c>
      <c r="B200" s="590" t="s">
        <v>608</v>
      </c>
      <c r="C200" s="590" t="s">
        <v>612</v>
      </c>
      <c r="D200" s="591" t="s">
        <v>1312</v>
      </c>
      <c r="E200" s="592" t="s">
        <v>621</v>
      </c>
      <c r="F200" s="590" t="s">
        <v>611</v>
      </c>
      <c r="G200" s="590" t="s">
        <v>700</v>
      </c>
      <c r="H200" s="590" t="s">
        <v>476</v>
      </c>
      <c r="I200" s="590" t="s">
        <v>706</v>
      </c>
      <c r="J200" s="590" t="s">
        <v>707</v>
      </c>
      <c r="K200" s="590" t="s">
        <v>708</v>
      </c>
      <c r="L200" s="593">
        <v>156</v>
      </c>
      <c r="M200" s="593">
        <v>624</v>
      </c>
      <c r="N200" s="590">
        <v>4</v>
      </c>
      <c r="O200" s="594">
        <v>2</v>
      </c>
      <c r="P200" s="593">
        <v>624</v>
      </c>
      <c r="Q200" s="595">
        <v>1</v>
      </c>
      <c r="R200" s="590">
        <v>4</v>
      </c>
      <c r="S200" s="595">
        <v>1</v>
      </c>
      <c r="T200" s="594">
        <v>2</v>
      </c>
      <c r="U200" s="596">
        <v>1</v>
      </c>
    </row>
    <row r="201" spans="1:21" ht="14.4" customHeight="1" x14ac:dyDescent="0.3">
      <c r="A201" s="589">
        <v>29</v>
      </c>
      <c r="B201" s="590" t="s">
        <v>608</v>
      </c>
      <c r="C201" s="590" t="s">
        <v>612</v>
      </c>
      <c r="D201" s="591" t="s">
        <v>1312</v>
      </c>
      <c r="E201" s="592" t="s">
        <v>621</v>
      </c>
      <c r="F201" s="590" t="s">
        <v>611</v>
      </c>
      <c r="G201" s="590" t="s">
        <v>700</v>
      </c>
      <c r="H201" s="590" t="s">
        <v>476</v>
      </c>
      <c r="I201" s="590" t="s">
        <v>751</v>
      </c>
      <c r="J201" s="590" t="s">
        <v>752</v>
      </c>
      <c r="K201" s="590" t="s">
        <v>753</v>
      </c>
      <c r="L201" s="593">
        <v>800</v>
      </c>
      <c r="M201" s="593">
        <v>1600</v>
      </c>
      <c r="N201" s="590">
        <v>2</v>
      </c>
      <c r="O201" s="594">
        <v>1</v>
      </c>
      <c r="P201" s="593">
        <v>1600</v>
      </c>
      <c r="Q201" s="595">
        <v>1</v>
      </c>
      <c r="R201" s="590">
        <v>2</v>
      </c>
      <c r="S201" s="595">
        <v>1</v>
      </c>
      <c r="T201" s="594">
        <v>1</v>
      </c>
      <c r="U201" s="596">
        <v>1</v>
      </c>
    </row>
    <row r="202" spans="1:21" ht="14.4" customHeight="1" x14ac:dyDescent="0.3">
      <c r="A202" s="589">
        <v>29</v>
      </c>
      <c r="B202" s="590" t="s">
        <v>608</v>
      </c>
      <c r="C202" s="590" t="s">
        <v>612</v>
      </c>
      <c r="D202" s="591" t="s">
        <v>1312</v>
      </c>
      <c r="E202" s="592" t="s">
        <v>621</v>
      </c>
      <c r="F202" s="590" t="s">
        <v>611</v>
      </c>
      <c r="G202" s="590" t="s">
        <v>700</v>
      </c>
      <c r="H202" s="590" t="s">
        <v>476</v>
      </c>
      <c r="I202" s="590" t="s">
        <v>1023</v>
      </c>
      <c r="J202" s="590" t="s">
        <v>1024</v>
      </c>
      <c r="K202" s="590" t="s">
        <v>1025</v>
      </c>
      <c r="L202" s="593">
        <v>30.99</v>
      </c>
      <c r="M202" s="593">
        <v>30.99</v>
      </c>
      <c r="N202" s="590">
        <v>1</v>
      </c>
      <c r="O202" s="594">
        <v>1</v>
      </c>
      <c r="P202" s="593"/>
      <c r="Q202" s="595">
        <v>0</v>
      </c>
      <c r="R202" s="590"/>
      <c r="S202" s="595">
        <v>0</v>
      </c>
      <c r="T202" s="594"/>
      <c r="U202" s="596">
        <v>0</v>
      </c>
    </row>
    <row r="203" spans="1:21" ht="14.4" customHeight="1" x14ac:dyDescent="0.3">
      <c r="A203" s="589">
        <v>29</v>
      </c>
      <c r="B203" s="590" t="s">
        <v>608</v>
      </c>
      <c r="C203" s="590" t="s">
        <v>612</v>
      </c>
      <c r="D203" s="591" t="s">
        <v>1312</v>
      </c>
      <c r="E203" s="592" t="s">
        <v>621</v>
      </c>
      <c r="F203" s="590" t="s">
        <v>611</v>
      </c>
      <c r="G203" s="590" t="s">
        <v>700</v>
      </c>
      <c r="H203" s="590" t="s">
        <v>476</v>
      </c>
      <c r="I203" s="590" t="s">
        <v>1026</v>
      </c>
      <c r="J203" s="590" t="s">
        <v>1027</v>
      </c>
      <c r="K203" s="590" t="s">
        <v>1028</v>
      </c>
      <c r="L203" s="593">
        <v>1197.75</v>
      </c>
      <c r="M203" s="593">
        <v>3593.25</v>
      </c>
      <c r="N203" s="590">
        <v>3</v>
      </c>
      <c r="O203" s="594">
        <v>2</v>
      </c>
      <c r="P203" s="593"/>
      <c r="Q203" s="595">
        <v>0</v>
      </c>
      <c r="R203" s="590"/>
      <c r="S203" s="595">
        <v>0</v>
      </c>
      <c r="T203" s="594"/>
      <c r="U203" s="596">
        <v>0</v>
      </c>
    </row>
    <row r="204" spans="1:21" ht="14.4" customHeight="1" x14ac:dyDescent="0.3">
      <c r="A204" s="589">
        <v>29</v>
      </c>
      <c r="B204" s="590" t="s">
        <v>608</v>
      </c>
      <c r="C204" s="590" t="s">
        <v>612</v>
      </c>
      <c r="D204" s="591" t="s">
        <v>1312</v>
      </c>
      <c r="E204" s="592" t="s">
        <v>621</v>
      </c>
      <c r="F204" s="590" t="s">
        <v>611</v>
      </c>
      <c r="G204" s="590" t="s">
        <v>700</v>
      </c>
      <c r="H204" s="590" t="s">
        <v>476</v>
      </c>
      <c r="I204" s="590" t="s">
        <v>1029</v>
      </c>
      <c r="J204" s="590" t="s">
        <v>1030</v>
      </c>
      <c r="K204" s="590" t="s">
        <v>1031</v>
      </c>
      <c r="L204" s="593">
        <v>3.8</v>
      </c>
      <c r="M204" s="593">
        <v>3.8</v>
      </c>
      <c r="N204" s="590">
        <v>1</v>
      </c>
      <c r="O204" s="594">
        <v>1</v>
      </c>
      <c r="P204" s="593">
        <v>3.8</v>
      </c>
      <c r="Q204" s="595">
        <v>1</v>
      </c>
      <c r="R204" s="590">
        <v>1</v>
      </c>
      <c r="S204" s="595">
        <v>1</v>
      </c>
      <c r="T204" s="594">
        <v>1</v>
      </c>
      <c r="U204" s="596">
        <v>1</v>
      </c>
    </row>
    <row r="205" spans="1:21" ht="14.4" customHeight="1" x14ac:dyDescent="0.3">
      <c r="A205" s="589">
        <v>29</v>
      </c>
      <c r="B205" s="590" t="s">
        <v>608</v>
      </c>
      <c r="C205" s="590" t="s">
        <v>612</v>
      </c>
      <c r="D205" s="591" t="s">
        <v>1312</v>
      </c>
      <c r="E205" s="592" t="s">
        <v>621</v>
      </c>
      <c r="F205" s="590" t="s">
        <v>611</v>
      </c>
      <c r="G205" s="590" t="s">
        <v>700</v>
      </c>
      <c r="H205" s="590" t="s">
        <v>476</v>
      </c>
      <c r="I205" s="590" t="s">
        <v>1032</v>
      </c>
      <c r="J205" s="590" t="s">
        <v>1033</v>
      </c>
      <c r="K205" s="590" t="s">
        <v>1034</v>
      </c>
      <c r="L205" s="593">
        <v>740.48</v>
      </c>
      <c r="M205" s="593">
        <v>1480.96</v>
      </c>
      <c r="N205" s="590">
        <v>2</v>
      </c>
      <c r="O205" s="594">
        <v>1</v>
      </c>
      <c r="P205" s="593">
        <v>1480.96</v>
      </c>
      <c r="Q205" s="595">
        <v>1</v>
      </c>
      <c r="R205" s="590">
        <v>2</v>
      </c>
      <c r="S205" s="595">
        <v>1</v>
      </c>
      <c r="T205" s="594">
        <v>1</v>
      </c>
      <c r="U205" s="596">
        <v>1</v>
      </c>
    </row>
    <row r="206" spans="1:21" ht="14.4" customHeight="1" x14ac:dyDescent="0.3">
      <c r="A206" s="589">
        <v>29</v>
      </c>
      <c r="B206" s="590" t="s">
        <v>608</v>
      </c>
      <c r="C206" s="590" t="s">
        <v>612</v>
      </c>
      <c r="D206" s="591" t="s">
        <v>1312</v>
      </c>
      <c r="E206" s="592" t="s">
        <v>621</v>
      </c>
      <c r="F206" s="590" t="s">
        <v>611</v>
      </c>
      <c r="G206" s="590" t="s">
        <v>718</v>
      </c>
      <c r="H206" s="590" t="s">
        <v>476</v>
      </c>
      <c r="I206" s="590" t="s">
        <v>719</v>
      </c>
      <c r="J206" s="590" t="s">
        <v>720</v>
      </c>
      <c r="K206" s="590" t="s">
        <v>721</v>
      </c>
      <c r="L206" s="593">
        <v>410</v>
      </c>
      <c r="M206" s="593">
        <v>8200</v>
      </c>
      <c r="N206" s="590">
        <v>20</v>
      </c>
      <c r="O206" s="594">
        <v>20</v>
      </c>
      <c r="P206" s="593">
        <v>7790</v>
      </c>
      <c r="Q206" s="595">
        <v>0.95</v>
      </c>
      <c r="R206" s="590">
        <v>19</v>
      </c>
      <c r="S206" s="595">
        <v>0.95</v>
      </c>
      <c r="T206" s="594">
        <v>19</v>
      </c>
      <c r="U206" s="596">
        <v>0.95</v>
      </c>
    </row>
    <row r="207" spans="1:21" ht="14.4" customHeight="1" x14ac:dyDescent="0.3">
      <c r="A207" s="589">
        <v>29</v>
      </c>
      <c r="B207" s="590" t="s">
        <v>608</v>
      </c>
      <c r="C207" s="590" t="s">
        <v>612</v>
      </c>
      <c r="D207" s="591" t="s">
        <v>1312</v>
      </c>
      <c r="E207" s="592" t="s">
        <v>621</v>
      </c>
      <c r="F207" s="590" t="s">
        <v>611</v>
      </c>
      <c r="G207" s="590" t="s">
        <v>722</v>
      </c>
      <c r="H207" s="590" t="s">
        <v>476</v>
      </c>
      <c r="I207" s="590" t="s">
        <v>1035</v>
      </c>
      <c r="J207" s="590" t="s">
        <v>1036</v>
      </c>
      <c r="K207" s="590" t="s">
        <v>1037</v>
      </c>
      <c r="L207" s="593">
        <v>492.18</v>
      </c>
      <c r="M207" s="593">
        <v>492.18</v>
      </c>
      <c r="N207" s="590">
        <v>1</v>
      </c>
      <c r="O207" s="594">
        <v>1</v>
      </c>
      <c r="P207" s="593">
        <v>492.18</v>
      </c>
      <c r="Q207" s="595">
        <v>1</v>
      </c>
      <c r="R207" s="590">
        <v>1</v>
      </c>
      <c r="S207" s="595">
        <v>1</v>
      </c>
      <c r="T207" s="594">
        <v>1</v>
      </c>
      <c r="U207" s="596">
        <v>1</v>
      </c>
    </row>
    <row r="208" spans="1:21" ht="14.4" customHeight="1" x14ac:dyDescent="0.3">
      <c r="A208" s="589">
        <v>29</v>
      </c>
      <c r="B208" s="590" t="s">
        <v>608</v>
      </c>
      <c r="C208" s="590" t="s">
        <v>612</v>
      </c>
      <c r="D208" s="591" t="s">
        <v>1312</v>
      </c>
      <c r="E208" s="592" t="s">
        <v>621</v>
      </c>
      <c r="F208" s="590" t="s">
        <v>611</v>
      </c>
      <c r="G208" s="590" t="s">
        <v>722</v>
      </c>
      <c r="H208" s="590" t="s">
        <v>476</v>
      </c>
      <c r="I208" s="590" t="s">
        <v>795</v>
      </c>
      <c r="J208" s="590" t="s">
        <v>724</v>
      </c>
      <c r="K208" s="590" t="s">
        <v>796</v>
      </c>
      <c r="L208" s="593">
        <v>58.5</v>
      </c>
      <c r="M208" s="593">
        <v>58.5</v>
      </c>
      <c r="N208" s="590">
        <v>1</v>
      </c>
      <c r="O208" s="594">
        <v>1</v>
      </c>
      <c r="P208" s="593">
        <v>58.5</v>
      </c>
      <c r="Q208" s="595">
        <v>1</v>
      </c>
      <c r="R208" s="590">
        <v>1</v>
      </c>
      <c r="S208" s="595">
        <v>1</v>
      </c>
      <c r="T208" s="594">
        <v>1</v>
      </c>
      <c r="U208" s="596">
        <v>1</v>
      </c>
    </row>
    <row r="209" spans="1:21" ht="14.4" customHeight="1" x14ac:dyDescent="0.3">
      <c r="A209" s="589">
        <v>29</v>
      </c>
      <c r="B209" s="590" t="s">
        <v>608</v>
      </c>
      <c r="C209" s="590" t="s">
        <v>612</v>
      </c>
      <c r="D209" s="591" t="s">
        <v>1312</v>
      </c>
      <c r="E209" s="592" t="s">
        <v>621</v>
      </c>
      <c r="F209" s="590" t="s">
        <v>611</v>
      </c>
      <c r="G209" s="590" t="s">
        <v>722</v>
      </c>
      <c r="H209" s="590" t="s">
        <v>476</v>
      </c>
      <c r="I209" s="590" t="s">
        <v>726</v>
      </c>
      <c r="J209" s="590" t="s">
        <v>727</v>
      </c>
      <c r="K209" s="590" t="s">
        <v>728</v>
      </c>
      <c r="L209" s="593">
        <v>378.48</v>
      </c>
      <c r="M209" s="593">
        <v>378.48</v>
      </c>
      <c r="N209" s="590">
        <v>1</v>
      </c>
      <c r="O209" s="594">
        <v>1</v>
      </c>
      <c r="P209" s="593">
        <v>378.48</v>
      </c>
      <c r="Q209" s="595">
        <v>1</v>
      </c>
      <c r="R209" s="590">
        <v>1</v>
      </c>
      <c r="S209" s="595">
        <v>1</v>
      </c>
      <c r="T209" s="594">
        <v>1</v>
      </c>
      <c r="U209" s="596">
        <v>1</v>
      </c>
    </row>
    <row r="210" spans="1:21" ht="14.4" customHeight="1" x14ac:dyDescent="0.3">
      <c r="A210" s="589">
        <v>29</v>
      </c>
      <c r="B210" s="590" t="s">
        <v>608</v>
      </c>
      <c r="C210" s="590" t="s">
        <v>612</v>
      </c>
      <c r="D210" s="591" t="s">
        <v>1312</v>
      </c>
      <c r="E210" s="592" t="s">
        <v>621</v>
      </c>
      <c r="F210" s="590" t="s">
        <v>611</v>
      </c>
      <c r="G210" s="590" t="s">
        <v>722</v>
      </c>
      <c r="H210" s="590" t="s">
        <v>476</v>
      </c>
      <c r="I210" s="590" t="s">
        <v>1038</v>
      </c>
      <c r="J210" s="590" t="s">
        <v>724</v>
      </c>
      <c r="K210" s="590" t="s">
        <v>1039</v>
      </c>
      <c r="L210" s="593">
        <v>58.5</v>
      </c>
      <c r="M210" s="593">
        <v>58.5</v>
      </c>
      <c r="N210" s="590">
        <v>1</v>
      </c>
      <c r="O210" s="594">
        <v>1</v>
      </c>
      <c r="P210" s="593">
        <v>58.5</v>
      </c>
      <c r="Q210" s="595">
        <v>1</v>
      </c>
      <c r="R210" s="590">
        <v>1</v>
      </c>
      <c r="S210" s="595">
        <v>1</v>
      </c>
      <c r="T210" s="594">
        <v>1</v>
      </c>
      <c r="U210" s="596">
        <v>1</v>
      </c>
    </row>
    <row r="211" spans="1:21" ht="14.4" customHeight="1" x14ac:dyDescent="0.3">
      <c r="A211" s="589">
        <v>29</v>
      </c>
      <c r="B211" s="590" t="s">
        <v>608</v>
      </c>
      <c r="C211" s="590" t="s">
        <v>612</v>
      </c>
      <c r="D211" s="591" t="s">
        <v>1312</v>
      </c>
      <c r="E211" s="592" t="s">
        <v>621</v>
      </c>
      <c r="F211" s="590" t="s">
        <v>611</v>
      </c>
      <c r="G211" s="590" t="s">
        <v>722</v>
      </c>
      <c r="H211" s="590" t="s">
        <v>476</v>
      </c>
      <c r="I211" s="590" t="s">
        <v>942</v>
      </c>
      <c r="J211" s="590" t="s">
        <v>943</v>
      </c>
      <c r="K211" s="590" t="s">
        <v>944</v>
      </c>
      <c r="L211" s="593">
        <v>246.48</v>
      </c>
      <c r="M211" s="593">
        <v>246.48</v>
      </c>
      <c r="N211" s="590">
        <v>1</v>
      </c>
      <c r="O211" s="594">
        <v>1</v>
      </c>
      <c r="P211" s="593"/>
      <c r="Q211" s="595">
        <v>0</v>
      </c>
      <c r="R211" s="590"/>
      <c r="S211" s="595">
        <v>0</v>
      </c>
      <c r="T211" s="594"/>
      <c r="U211" s="596">
        <v>0</v>
      </c>
    </row>
    <row r="212" spans="1:21" ht="14.4" customHeight="1" x14ac:dyDescent="0.3">
      <c r="A212" s="589">
        <v>29</v>
      </c>
      <c r="B212" s="590" t="s">
        <v>608</v>
      </c>
      <c r="C212" s="590" t="s">
        <v>612</v>
      </c>
      <c r="D212" s="591" t="s">
        <v>1312</v>
      </c>
      <c r="E212" s="592" t="s">
        <v>621</v>
      </c>
      <c r="F212" s="590" t="s">
        <v>611</v>
      </c>
      <c r="G212" s="590" t="s">
        <v>722</v>
      </c>
      <c r="H212" s="590" t="s">
        <v>476</v>
      </c>
      <c r="I212" s="590" t="s">
        <v>867</v>
      </c>
      <c r="J212" s="590" t="s">
        <v>868</v>
      </c>
      <c r="K212" s="590" t="s">
        <v>869</v>
      </c>
      <c r="L212" s="593">
        <v>97</v>
      </c>
      <c r="M212" s="593">
        <v>97</v>
      </c>
      <c r="N212" s="590">
        <v>1</v>
      </c>
      <c r="O212" s="594">
        <v>1</v>
      </c>
      <c r="P212" s="593">
        <v>97</v>
      </c>
      <c r="Q212" s="595">
        <v>1</v>
      </c>
      <c r="R212" s="590">
        <v>1</v>
      </c>
      <c r="S212" s="595">
        <v>1</v>
      </c>
      <c r="T212" s="594">
        <v>1</v>
      </c>
      <c r="U212" s="596">
        <v>1</v>
      </c>
    </row>
    <row r="213" spans="1:21" ht="14.4" customHeight="1" x14ac:dyDescent="0.3">
      <c r="A213" s="589">
        <v>29</v>
      </c>
      <c r="B213" s="590" t="s">
        <v>608</v>
      </c>
      <c r="C213" s="590" t="s">
        <v>612</v>
      </c>
      <c r="D213" s="591" t="s">
        <v>1312</v>
      </c>
      <c r="E213" s="592" t="s">
        <v>621</v>
      </c>
      <c r="F213" s="590" t="s">
        <v>611</v>
      </c>
      <c r="G213" s="590" t="s">
        <v>722</v>
      </c>
      <c r="H213" s="590" t="s">
        <v>476</v>
      </c>
      <c r="I213" s="590" t="s">
        <v>735</v>
      </c>
      <c r="J213" s="590" t="s">
        <v>736</v>
      </c>
      <c r="K213" s="590" t="s">
        <v>737</v>
      </c>
      <c r="L213" s="593">
        <v>274</v>
      </c>
      <c r="M213" s="593">
        <v>274</v>
      </c>
      <c r="N213" s="590">
        <v>1</v>
      </c>
      <c r="O213" s="594">
        <v>1</v>
      </c>
      <c r="P213" s="593"/>
      <c r="Q213" s="595">
        <v>0</v>
      </c>
      <c r="R213" s="590"/>
      <c r="S213" s="595">
        <v>0</v>
      </c>
      <c r="T213" s="594"/>
      <c r="U213" s="596">
        <v>0</v>
      </c>
    </row>
    <row r="214" spans="1:21" ht="14.4" customHeight="1" x14ac:dyDescent="0.3">
      <c r="A214" s="589">
        <v>29</v>
      </c>
      <c r="B214" s="590" t="s">
        <v>608</v>
      </c>
      <c r="C214" s="590" t="s">
        <v>612</v>
      </c>
      <c r="D214" s="591" t="s">
        <v>1312</v>
      </c>
      <c r="E214" s="592" t="s">
        <v>621</v>
      </c>
      <c r="F214" s="590" t="s">
        <v>611</v>
      </c>
      <c r="G214" s="590" t="s">
        <v>722</v>
      </c>
      <c r="H214" s="590" t="s">
        <v>476</v>
      </c>
      <c r="I214" s="590" t="s">
        <v>1040</v>
      </c>
      <c r="J214" s="590" t="s">
        <v>1041</v>
      </c>
      <c r="K214" s="590" t="s">
        <v>1042</v>
      </c>
      <c r="L214" s="593">
        <v>378.48</v>
      </c>
      <c r="M214" s="593">
        <v>378.48</v>
      </c>
      <c r="N214" s="590">
        <v>1</v>
      </c>
      <c r="O214" s="594">
        <v>1</v>
      </c>
      <c r="P214" s="593">
        <v>378.48</v>
      </c>
      <c r="Q214" s="595">
        <v>1</v>
      </c>
      <c r="R214" s="590">
        <v>1</v>
      </c>
      <c r="S214" s="595">
        <v>1</v>
      </c>
      <c r="T214" s="594">
        <v>1</v>
      </c>
      <c r="U214" s="596">
        <v>1</v>
      </c>
    </row>
    <row r="215" spans="1:21" ht="14.4" customHeight="1" x14ac:dyDescent="0.3">
      <c r="A215" s="589">
        <v>29</v>
      </c>
      <c r="B215" s="590" t="s">
        <v>608</v>
      </c>
      <c r="C215" s="590" t="s">
        <v>612</v>
      </c>
      <c r="D215" s="591" t="s">
        <v>1312</v>
      </c>
      <c r="E215" s="592" t="s">
        <v>621</v>
      </c>
      <c r="F215" s="590" t="s">
        <v>611</v>
      </c>
      <c r="G215" s="590" t="s">
        <v>722</v>
      </c>
      <c r="H215" s="590" t="s">
        <v>476</v>
      </c>
      <c r="I215" s="590" t="s">
        <v>1043</v>
      </c>
      <c r="J215" s="590" t="s">
        <v>1044</v>
      </c>
      <c r="K215" s="590" t="s">
        <v>1045</v>
      </c>
      <c r="L215" s="593">
        <v>442.5</v>
      </c>
      <c r="M215" s="593">
        <v>442.5</v>
      </c>
      <c r="N215" s="590">
        <v>1</v>
      </c>
      <c r="O215" s="594">
        <v>1</v>
      </c>
      <c r="P215" s="593"/>
      <c r="Q215" s="595">
        <v>0</v>
      </c>
      <c r="R215" s="590"/>
      <c r="S215" s="595">
        <v>0</v>
      </c>
      <c r="T215" s="594"/>
      <c r="U215" s="596">
        <v>0</v>
      </c>
    </row>
    <row r="216" spans="1:21" ht="14.4" customHeight="1" x14ac:dyDescent="0.3">
      <c r="A216" s="589">
        <v>29</v>
      </c>
      <c r="B216" s="590" t="s">
        <v>608</v>
      </c>
      <c r="C216" s="590" t="s">
        <v>612</v>
      </c>
      <c r="D216" s="591" t="s">
        <v>1312</v>
      </c>
      <c r="E216" s="592" t="s">
        <v>621</v>
      </c>
      <c r="F216" s="590" t="s">
        <v>611</v>
      </c>
      <c r="G216" s="590" t="s">
        <v>741</v>
      </c>
      <c r="H216" s="590" t="s">
        <v>476</v>
      </c>
      <c r="I216" s="590" t="s">
        <v>745</v>
      </c>
      <c r="J216" s="590" t="s">
        <v>746</v>
      </c>
      <c r="K216" s="590"/>
      <c r="L216" s="593">
        <v>0</v>
      </c>
      <c r="M216" s="593">
        <v>0</v>
      </c>
      <c r="N216" s="590">
        <v>1</v>
      </c>
      <c r="O216" s="594">
        <v>1</v>
      </c>
      <c r="P216" s="593"/>
      <c r="Q216" s="595"/>
      <c r="R216" s="590"/>
      <c r="S216" s="595">
        <v>0</v>
      </c>
      <c r="T216" s="594"/>
      <c r="U216" s="596">
        <v>0</v>
      </c>
    </row>
    <row r="217" spans="1:21" ht="14.4" customHeight="1" x14ac:dyDescent="0.3">
      <c r="A217" s="589">
        <v>29</v>
      </c>
      <c r="B217" s="590" t="s">
        <v>608</v>
      </c>
      <c r="C217" s="590" t="s">
        <v>612</v>
      </c>
      <c r="D217" s="591" t="s">
        <v>1312</v>
      </c>
      <c r="E217" s="592" t="s">
        <v>617</v>
      </c>
      <c r="F217" s="590" t="s">
        <v>609</v>
      </c>
      <c r="G217" s="590" t="s">
        <v>1046</v>
      </c>
      <c r="H217" s="590" t="s">
        <v>476</v>
      </c>
      <c r="I217" s="590" t="s">
        <v>1047</v>
      </c>
      <c r="J217" s="590" t="s">
        <v>1048</v>
      </c>
      <c r="K217" s="590" t="s">
        <v>1049</v>
      </c>
      <c r="L217" s="593">
        <v>70.48</v>
      </c>
      <c r="M217" s="593">
        <v>70.48</v>
      </c>
      <c r="N217" s="590">
        <v>1</v>
      </c>
      <c r="O217" s="594">
        <v>1</v>
      </c>
      <c r="P217" s="593">
        <v>70.48</v>
      </c>
      <c r="Q217" s="595">
        <v>1</v>
      </c>
      <c r="R217" s="590">
        <v>1</v>
      </c>
      <c r="S217" s="595">
        <v>1</v>
      </c>
      <c r="T217" s="594">
        <v>1</v>
      </c>
      <c r="U217" s="596">
        <v>1</v>
      </c>
    </row>
    <row r="218" spans="1:21" ht="14.4" customHeight="1" x14ac:dyDescent="0.3">
      <c r="A218" s="589">
        <v>29</v>
      </c>
      <c r="B218" s="590" t="s">
        <v>608</v>
      </c>
      <c r="C218" s="590" t="s">
        <v>612</v>
      </c>
      <c r="D218" s="591" t="s">
        <v>1312</v>
      </c>
      <c r="E218" s="592" t="s">
        <v>617</v>
      </c>
      <c r="F218" s="590" t="s">
        <v>609</v>
      </c>
      <c r="G218" s="590" t="s">
        <v>1050</v>
      </c>
      <c r="H218" s="590" t="s">
        <v>476</v>
      </c>
      <c r="I218" s="590" t="s">
        <v>1051</v>
      </c>
      <c r="J218" s="590" t="s">
        <v>1052</v>
      </c>
      <c r="K218" s="590" t="s">
        <v>1053</v>
      </c>
      <c r="L218" s="593">
        <v>263.26</v>
      </c>
      <c r="M218" s="593">
        <v>263.26</v>
      </c>
      <c r="N218" s="590">
        <v>1</v>
      </c>
      <c r="O218" s="594">
        <v>0.5</v>
      </c>
      <c r="P218" s="593">
        <v>263.26</v>
      </c>
      <c r="Q218" s="595">
        <v>1</v>
      </c>
      <c r="R218" s="590">
        <v>1</v>
      </c>
      <c r="S218" s="595">
        <v>1</v>
      </c>
      <c r="T218" s="594">
        <v>0.5</v>
      </c>
      <c r="U218" s="596">
        <v>1</v>
      </c>
    </row>
    <row r="219" spans="1:21" ht="14.4" customHeight="1" x14ac:dyDescent="0.3">
      <c r="A219" s="589">
        <v>29</v>
      </c>
      <c r="B219" s="590" t="s">
        <v>608</v>
      </c>
      <c r="C219" s="590" t="s">
        <v>612</v>
      </c>
      <c r="D219" s="591" t="s">
        <v>1312</v>
      </c>
      <c r="E219" s="592" t="s">
        <v>617</v>
      </c>
      <c r="F219" s="590" t="s">
        <v>609</v>
      </c>
      <c r="G219" s="590" t="s">
        <v>813</v>
      </c>
      <c r="H219" s="590" t="s">
        <v>476</v>
      </c>
      <c r="I219" s="590" t="s">
        <v>814</v>
      </c>
      <c r="J219" s="590" t="s">
        <v>815</v>
      </c>
      <c r="K219" s="590" t="s">
        <v>816</v>
      </c>
      <c r="L219" s="593">
        <v>210.08</v>
      </c>
      <c r="M219" s="593">
        <v>210.08</v>
      </c>
      <c r="N219" s="590">
        <v>1</v>
      </c>
      <c r="O219" s="594">
        <v>1</v>
      </c>
      <c r="P219" s="593"/>
      <c r="Q219" s="595">
        <v>0</v>
      </c>
      <c r="R219" s="590"/>
      <c r="S219" s="595">
        <v>0</v>
      </c>
      <c r="T219" s="594"/>
      <c r="U219" s="596">
        <v>0</v>
      </c>
    </row>
    <row r="220" spans="1:21" ht="14.4" customHeight="1" x14ac:dyDescent="0.3">
      <c r="A220" s="589">
        <v>29</v>
      </c>
      <c r="B220" s="590" t="s">
        <v>608</v>
      </c>
      <c r="C220" s="590" t="s">
        <v>612</v>
      </c>
      <c r="D220" s="591" t="s">
        <v>1312</v>
      </c>
      <c r="E220" s="592" t="s">
        <v>617</v>
      </c>
      <c r="F220" s="590" t="s">
        <v>609</v>
      </c>
      <c r="G220" s="590" t="s">
        <v>1054</v>
      </c>
      <c r="H220" s="590" t="s">
        <v>476</v>
      </c>
      <c r="I220" s="590" t="s">
        <v>1055</v>
      </c>
      <c r="J220" s="590" t="s">
        <v>1056</v>
      </c>
      <c r="K220" s="590" t="s">
        <v>1057</v>
      </c>
      <c r="L220" s="593">
        <v>86.02</v>
      </c>
      <c r="M220" s="593">
        <v>430.1</v>
      </c>
      <c r="N220" s="590">
        <v>5</v>
      </c>
      <c r="O220" s="594">
        <v>2.5</v>
      </c>
      <c r="P220" s="593"/>
      <c r="Q220" s="595">
        <v>0</v>
      </c>
      <c r="R220" s="590"/>
      <c r="S220" s="595">
        <v>0</v>
      </c>
      <c r="T220" s="594"/>
      <c r="U220" s="596">
        <v>0</v>
      </c>
    </row>
    <row r="221" spans="1:21" ht="14.4" customHeight="1" x14ac:dyDescent="0.3">
      <c r="A221" s="589">
        <v>29</v>
      </c>
      <c r="B221" s="590" t="s">
        <v>608</v>
      </c>
      <c r="C221" s="590" t="s">
        <v>612</v>
      </c>
      <c r="D221" s="591" t="s">
        <v>1312</v>
      </c>
      <c r="E221" s="592" t="s">
        <v>617</v>
      </c>
      <c r="F221" s="590" t="s">
        <v>609</v>
      </c>
      <c r="G221" s="590" t="s">
        <v>1058</v>
      </c>
      <c r="H221" s="590" t="s">
        <v>476</v>
      </c>
      <c r="I221" s="590" t="s">
        <v>1059</v>
      </c>
      <c r="J221" s="590" t="s">
        <v>1060</v>
      </c>
      <c r="K221" s="590" t="s">
        <v>1061</v>
      </c>
      <c r="L221" s="593">
        <v>214.39</v>
      </c>
      <c r="M221" s="593">
        <v>214.39</v>
      </c>
      <c r="N221" s="590">
        <v>1</v>
      </c>
      <c r="O221" s="594">
        <v>0.5</v>
      </c>
      <c r="P221" s="593"/>
      <c r="Q221" s="595">
        <v>0</v>
      </c>
      <c r="R221" s="590"/>
      <c r="S221" s="595">
        <v>0</v>
      </c>
      <c r="T221" s="594"/>
      <c r="U221" s="596">
        <v>0</v>
      </c>
    </row>
    <row r="222" spans="1:21" ht="14.4" customHeight="1" x14ac:dyDescent="0.3">
      <c r="A222" s="589">
        <v>29</v>
      </c>
      <c r="B222" s="590" t="s">
        <v>608</v>
      </c>
      <c r="C222" s="590" t="s">
        <v>612</v>
      </c>
      <c r="D222" s="591" t="s">
        <v>1312</v>
      </c>
      <c r="E222" s="592" t="s">
        <v>617</v>
      </c>
      <c r="F222" s="590" t="s">
        <v>609</v>
      </c>
      <c r="G222" s="590" t="s">
        <v>747</v>
      </c>
      <c r="H222" s="590" t="s">
        <v>537</v>
      </c>
      <c r="I222" s="590" t="s">
        <v>748</v>
      </c>
      <c r="J222" s="590" t="s">
        <v>749</v>
      </c>
      <c r="K222" s="590" t="s">
        <v>750</v>
      </c>
      <c r="L222" s="593">
        <v>170.52</v>
      </c>
      <c r="M222" s="593">
        <v>341.04</v>
      </c>
      <c r="N222" s="590">
        <v>2</v>
      </c>
      <c r="O222" s="594">
        <v>2</v>
      </c>
      <c r="P222" s="593">
        <v>341.04</v>
      </c>
      <c r="Q222" s="595">
        <v>1</v>
      </c>
      <c r="R222" s="590">
        <v>2</v>
      </c>
      <c r="S222" s="595">
        <v>1</v>
      </c>
      <c r="T222" s="594">
        <v>2</v>
      </c>
      <c r="U222" s="596">
        <v>1</v>
      </c>
    </row>
    <row r="223" spans="1:21" ht="14.4" customHeight="1" x14ac:dyDescent="0.3">
      <c r="A223" s="589">
        <v>29</v>
      </c>
      <c r="B223" s="590" t="s">
        <v>608</v>
      </c>
      <c r="C223" s="590" t="s">
        <v>612</v>
      </c>
      <c r="D223" s="591" t="s">
        <v>1312</v>
      </c>
      <c r="E223" s="592" t="s">
        <v>617</v>
      </c>
      <c r="F223" s="590" t="s">
        <v>609</v>
      </c>
      <c r="G223" s="590" t="s">
        <v>754</v>
      </c>
      <c r="H223" s="590" t="s">
        <v>476</v>
      </c>
      <c r="I223" s="590" t="s">
        <v>755</v>
      </c>
      <c r="J223" s="590" t="s">
        <v>756</v>
      </c>
      <c r="K223" s="590" t="s">
        <v>750</v>
      </c>
      <c r="L223" s="593">
        <v>78.33</v>
      </c>
      <c r="M223" s="593">
        <v>391.65</v>
      </c>
      <c r="N223" s="590">
        <v>5</v>
      </c>
      <c r="O223" s="594">
        <v>5</v>
      </c>
      <c r="P223" s="593">
        <v>234.99</v>
      </c>
      <c r="Q223" s="595">
        <v>0.60000000000000009</v>
      </c>
      <c r="R223" s="590">
        <v>3</v>
      </c>
      <c r="S223" s="595">
        <v>0.6</v>
      </c>
      <c r="T223" s="594">
        <v>3</v>
      </c>
      <c r="U223" s="596">
        <v>0.6</v>
      </c>
    </row>
    <row r="224" spans="1:21" ht="14.4" customHeight="1" x14ac:dyDescent="0.3">
      <c r="A224" s="589">
        <v>29</v>
      </c>
      <c r="B224" s="590" t="s">
        <v>608</v>
      </c>
      <c r="C224" s="590" t="s">
        <v>612</v>
      </c>
      <c r="D224" s="591" t="s">
        <v>1312</v>
      </c>
      <c r="E224" s="592" t="s">
        <v>617</v>
      </c>
      <c r="F224" s="590" t="s">
        <v>609</v>
      </c>
      <c r="G224" s="590" t="s">
        <v>757</v>
      </c>
      <c r="H224" s="590" t="s">
        <v>537</v>
      </c>
      <c r="I224" s="590" t="s">
        <v>1062</v>
      </c>
      <c r="J224" s="590" t="s">
        <v>1063</v>
      </c>
      <c r="K224" s="590" t="s">
        <v>1064</v>
      </c>
      <c r="L224" s="593">
        <v>176.32</v>
      </c>
      <c r="M224" s="593">
        <v>176.32</v>
      </c>
      <c r="N224" s="590">
        <v>1</v>
      </c>
      <c r="O224" s="594">
        <v>0.5</v>
      </c>
      <c r="P224" s="593">
        <v>176.32</v>
      </c>
      <c r="Q224" s="595">
        <v>1</v>
      </c>
      <c r="R224" s="590">
        <v>1</v>
      </c>
      <c r="S224" s="595">
        <v>1</v>
      </c>
      <c r="T224" s="594">
        <v>0.5</v>
      </c>
      <c r="U224" s="596">
        <v>1</v>
      </c>
    </row>
    <row r="225" spans="1:21" ht="14.4" customHeight="1" x14ac:dyDescent="0.3">
      <c r="A225" s="589">
        <v>29</v>
      </c>
      <c r="B225" s="590" t="s">
        <v>608</v>
      </c>
      <c r="C225" s="590" t="s">
        <v>612</v>
      </c>
      <c r="D225" s="591" t="s">
        <v>1312</v>
      </c>
      <c r="E225" s="592" t="s">
        <v>617</v>
      </c>
      <c r="F225" s="590" t="s">
        <v>609</v>
      </c>
      <c r="G225" s="590" t="s">
        <v>1065</v>
      </c>
      <c r="H225" s="590" t="s">
        <v>476</v>
      </c>
      <c r="I225" s="590" t="s">
        <v>1066</v>
      </c>
      <c r="J225" s="590" t="s">
        <v>1067</v>
      </c>
      <c r="K225" s="590" t="s">
        <v>1068</v>
      </c>
      <c r="L225" s="593">
        <v>42.05</v>
      </c>
      <c r="M225" s="593">
        <v>42.05</v>
      </c>
      <c r="N225" s="590">
        <v>1</v>
      </c>
      <c r="O225" s="594">
        <v>1</v>
      </c>
      <c r="P225" s="593">
        <v>42.05</v>
      </c>
      <c r="Q225" s="595">
        <v>1</v>
      </c>
      <c r="R225" s="590">
        <v>1</v>
      </c>
      <c r="S225" s="595">
        <v>1</v>
      </c>
      <c r="T225" s="594">
        <v>1</v>
      </c>
      <c r="U225" s="596">
        <v>1</v>
      </c>
    </row>
    <row r="226" spans="1:21" ht="14.4" customHeight="1" x14ac:dyDescent="0.3">
      <c r="A226" s="589">
        <v>29</v>
      </c>
      <c r="B226" s="590" t="s">
        <v>608</v>
      </c>
      <c r="C226" s="590" t="s">
        <v>612</v>
      </c>
      <c r="D226" s="591" t="s">
        <v>1312</v>
      </c>
      <c r="E226" s="592" t="s">
        <v>617</v>
      </c>
      <c r="F226" s="590" t="s">
        <v>609</v>
      </c>
      <c r="G226" s="590" t="s">
        <v>1065</v>
      </c>
      <c r="H226" s="590" t="s">
        <v>476</v>
      </c>
      <c r="I226" s="590" t="s">
        <v>1069</v>
      </c>
      <c r="J226" s="590" t="s">
        <v>1070</v>
      </c>
      <c r="K226" s="590" t="s">
        <v>1071</v>
      </c>
      <c r="L226" s="593">
        <v>47.47</v>
      </c>
      <c r="M226" s="593">
        <v>94.94</v>
      </c>
      <c r="N226" s="590">
        <v>2</v>
      </c>
      <c r="O226" s="594">
        <v>2</v>
      </c>
      <c r="P226" s="593">
        <v>94.94</v>
      </c>
      <c r="Q226" s="595">
        <v>1</v>
      </c>
      <c r="R226" s="590">
        <v>2</v>
      </c>
      <c r="S226" s="595">
        <v>1</v>
      </c>
      <c r="T226" s="594">
        <v>2</v>
      </c>
      <c r="U226" s="596">
        <v>1</v>
      </c>
    </row>
    <row r="227" spans="1:21" ht="14.4" customHeight="1" x14ac:dyDescent="0.3">
      <c r="A227" s="589">
        <v>29</v>
      </c>
      <c r="B227" s="590" t="s">
        <v>608</v>
      </c>
      <c r="C227" s="590" t="s">
        <v>612</v>
      </c>
      <c r="D227" s="591" t="s">
        <v>1312</v>
      </c>
      <c r="E227" s="592" t="s">
        <v>617</v>
      </c>
      <c r="F227" s="590" t="s">
        <v>609</v>
      </c>
      <c r="G227" s="590" t="s">
        <v>1072</v>
      </c>
      <c r="H227" s="590" t="s">
        <v>476</v>
      </c>
      <c r="I227" s="590" t="s">
        <v>1073</v>
      </c>
      <c r="J227" s="590" t="s">
        <v>1074</v>
      </c>
      <c r="K227" s="590" t="s">
        <v>1075</v>
      </c>
      <c r="L227" s="593">
        <v>159.16999999999999</v>
      </c>
      <c r="M227" s="593">
        <v>159.16999999999999</v>
      </c>
      <c r="N227" s="590">
        <v>1</v>
      </c>
      <c r="O227" s="594">
        <v>1</v>
      </c>
      <c r="P227" s="593">
        <v>159.16999999999999</v>
      </c>
      <c r="Q227" s="595">
        <v>1</v>
      </c>
      <c r="R227" s="590">
        <v>1</v>
      </c>
      <c r="S227" s="595">
        <v>1</v>
      </c>
      <c r="T227" s="594">
        <v>1</v>
      </c>
      <c r="U227" s="596">
        <v>1</v>
      </c>
    </row>
    <row r="228" spans="1:21" ht="14.4" customHeight="1" x14ac:dyDescent="0.3">
      <c r="A228" s="589">
        <v>29</v>
      </c>
      <c r="B228" s="590" t="s">
        <v>608</v>
      </c>
      <c r="C228" s="590" t="s">
        <v>612</v>
      </c>
      <c r="D228" s="591" t="s">
        <v>1312</v>
      </c>
      <c r="E228" s="592" t="s">
        <v>617</v>
      </c>
      <c r="F228" s="590" t="s">
        <v>609</v>
      </c>
      <c r="G228" s="590" t="s">
        <v>1072</v>
      </c>
      <c r="H228" s="590" t="s">
        <v>476</v>
      </c>
      <c r="I228" s="590" t="s">
        <v>1076</v>
      </c>
      <c r="J228" s="590" t="s">
        <v>1074</v>
      </c>
      <c r="K228" s="590" t="s">
        <v>1077</v>
      </c>
      <c r="L228" s="593">
        <v>477.5</v>
      </c>
      <c r="M228" s="593">
        <v>477.5</v>
      </c>
      <c r="N228" s="590">
        <v>1</v>
      </c>
      <c r="O228" s="594">
        <v>0.5</v>
      </c>
      <c r="P228" s="593"/>
      <c r="Q228" s="595">
        <v>0</v>
      </c>
      <c r="R228" s="590"/>
      <c r="S228" s="595">
        <v>0</v>
      </c>
      <c r="T228" s="594"/>
      <c r="U228" s="596">
        <v>0</v>
      </c>
    </row>
    <row r="229" spans="1:21" ht="14.4" customHeight="1" x14ac:dyDescent="0.3">
      <c r="A229" s="589">
        <v>29</v>
      </c>
      <c r="B229" s="590" t="s">
        <v>608</v>
      </c>
      <c r="C229" s="590" t="s">
        <v>612</v>
      </c>
      <c r="D229" s="591" t="s">
        <v>1312</v>
      </c>
      <c r="E229" s="592" t="s">
        <v>617</v>
      </c>
      <c r="F229" s="590" t="s">
        <v>609</v>
      </c>
      <c r="G229" s="590" t="s">
        <v>1078</v>
      </c>
      <c r="H229" s="590" t="s">
        <v>476</v>
      </c>
      <c r="I229" s="590" t="s">
        <v>1079</v>
      </c>
      <c r="J229" s="590" t="s">
        <v>1080</v>
      </c>
      <c r="K229" s="590" t="s">
        <v>1081</v>
      </c>
      <c r="L229" s="593">
        <v>176.61</v>
      </c>
      <c r="M229" s="593">
        <v>176.61</v>
      </c>
      <c r="N229" s="590">
        <v>1</v>
      </c>
      <c r="O229" s="594">
        <v>1</v>
      </c>
      <c r="P229" s="593">
        <v>176.61</v>
      </c>
      <c r="Q229" s="595">
        <v>1</v>
      </c>
      <c r="R229" s="590">
        <v>1</v>
      </c>
      <c r="S229" s="595">
        <v>1</v>
      </c>
      <c r="T229" s="594">
        <v>1</v>
      </c>
      <c r="U229" s="596">
        <v>1</v>
      </c>
    </row>
    <row r="230" spans="1:21" ht="14.4" customHeight="1" x14ac:dyDescent="0.3">
      <c r="A230" s="589">
        <v>29</v>
      </c>
      <c r="B230" s="590" t="s">
        <v>608</v>
      </c>
      <c r="C230" s="590" t="s">
        <v>612</v>
      </c>
      <c r="D230" s="591" t="s">
        <v>1312</v>
      </c>
      <c r="E230" s="592" t="s">
        <v>617</v>
      </c>
      <c r="F230" s="590" t="s">
        <v>609</v>
      </c>
      <c r="G230" s="590" t="s">
        <v>1082</v>
      </c>
      <c r="H230" s="590" t="s">
        <v>476</v>
      </c>
      <c r="I230" s="590" t="s">
        <v>1083</v>
      </c>
      <c r="J230" s="590" t="s">
        <v>1084</v>
      </c>
      <c r="K230" s="590" t="s">
        <v>1085</v>
      </c>
      <c r="L230" s="593">
        <v>0</v>
      </c>
      <c r="M230" s="593">
        <v>0</v>
      </c>
      <c r="N230" s="590">
        <v>1</v>
      </c>
      <c r="O230" s="594">
        <v>0.5</v>
      </c>
      <c r="P230" s="593"/>
      <c r="Q230" s="595"/>
      <c r="R230" s="590"/>
      <c r="S230" s="595">
        <v>0</v>
      </c>
      <c r="T230" s="594"/>
      <c r="U230" s="596">
        <v>0</v>
      </c>
    </row>
    <row r="231" spans="1:21" ht="14.4" customHeight="1" x14ac:dyDescent="0.3">
      <c r="A231" s="589">
        <v>29</v>
      </c>
      <c r="B231" s="590" t="s">
        <v>608</v>
      </c>
      <c r="C231" s="590" t="s">
        <v>612</v>
      </c>
      <c r="D231" s="591" t="s">
        <v>1312</v>
      </c>
      <c r="E231" s="592" t="s">
        <v>617</v>
      </c>
      <c r="F231" s="590" t="s">
        <v>609</v>
      </c>
      <c r="G231" s="590" t="s">
        <v>1086</v>
      </c>
      <c r="H231" s="590" t="s">
        <v>476</v>
      </c>
      <c r="I231" s="590" t="s">
        <v>1087</v>
      </c>
      <c r="J231" s="590" t="s">
        <v>1088</v>
      </c>
      <c r="K231" s="590" t="s">
        <v>1089</v>
      </c>
      <c r="L231" s="593">
        <v>169.73</v>
      </c>
      <c r="M231" s="593">
        <v>169.73</v>
      </c>
      <c r="N231" s="590">
        <v>1</v>
      </c>
      <c r="O231" s="594">
        <v>0.5</v>
      </c>
      <c r="P231" s="593">
        <v>169.73</v>
      </c>
      <c r="Q231" s="595">
        <v>1</v>
      </c>
      <c r="R231" s="590">
        <v>1</v>
      </c>
      <c r="S231" s="595">
        <v>1</v>
      </c>
      <c r="T231" s="594">
        <v>0.5</v>
      </c>
      <c r="U231" s="596">
        <v>1</v>
      </c>
    </row>
    <row r="232" spans="1:21" ht="14.4" customHeight="1" x14ac:dyDescent="0.3">
      <c r="A232" s="589">
        <v>29</v>
      </c>
      <c r="B232" s="590" t="s">
        <v>608</v>
      </c>
      <c r="C232" s="590" t="s">
        <v>612</v>
      </c>
      <c r="D232" s="591" t="s">
        <v>1312</v>
      </c>
      <c r="E232" s="592" t="s">
        <v>617</v>
      </c>
      <c r="F232" s="590" t="s">
        <v>609</v>
      </c>
      <c r="G232" s="590" t="s">
        <v>1090</v>
      </c>
      <c r="H232" s="590" t="s">
        <v>476</v>
      </c>
      <c r="I232" s="590" t="s">
        <v>1091</v>
      </c>
      <c r="J232" s="590" t="s">
        <v>1092</v>
      </c>
      <c r="K232" s="590" t="s">
        <v>1093</v>
      </c>
      <c r="L232" s="593">
        <v>61.97</v>
      </c>
      <c r="M232" s="593">
        <v>61.97</v>
      </c>
      <c r="N232" s="590">
        <v>1</v>
      </c>
      <c r="O232" s="594">
        <v>1</v>
      </c>
      <c r="P232" s="593"/>
      <c r="Q232" s="595">
        <v>0</v>
      </c>
      <c r="R232" s="590"/>
      <c r="S232" s="595">
        <v>0</v>
      </c>
      <c r="T232" s="594"/>
      <c r="U232" s="596">
        <v>0</v>
      </c>
    </row>
    <row r="233" spans="1:21" ht="14.4" customHeight="1" x14ac:dyDescent="0.3">
      <c r="A233" s="589">
        <v>29</v>
      </c>
      <c r="B233" s="590" t="s">
        <v>608</v>
      </c>
      <c r="C233" s="590" t="s">
        <v>612</v>
      </c>
      <c r="D233" s="591" t="s">
        <v>1312</v>
      </c>
      <c r="E233" s="592" t="s">
        <v>617</v>
      </c>
      <c r="F233" s="590" t="s">
        <v>609</v>
      </c>
      <c r="G233" s="590" t="s">
        <v>817</v>
      </c>
      <c r="H233" s="590" t="s">
        <v>476</v>
      </c>
      <c r="I233" s="590" t="s">
        <v>818</v>
      </c>
      <c r="J233" s="590" t="s">
        <v>819</v>
      </c>
      <c r="K233" s="590" t="s">
        <v>820</v>
      </c>
      <c r="L233" s="593">
        <v>107.27</v>
      </c>
      <c r="M233" s="593">
        <v>107.27</v>
      </c>
      <c r="N233" s="590">
        <v>1</v>
      </c>
      <c r="O233" s="594">
        <v>1</v>
      </c>
      <c r="P233" s="593">
        <v>107.27</v>
      </c>
      <c r="Q233" s="595">
        <v>1</v>
      </c>
      <c r="R233" s="590">
        <v>1</v>
      </c>
      <c r="S233" s="595">
        <v>1</v>
      </c>
      <c r="T233" s="594">
        <v>1</v>
      </c>
      <c r="U233" s="596">
        <v>1</v>
      </c>
    </row>
    <row r="234" spans="1:21" ht="14.4" customHeight="1" x14ac:dyDescent="0.3">
      <c r="A234" s="589">
        <v>29</v>
      </c>
      <c r="B234" s="590" t="s">
        <v>608</v>
      </c>
      <c r="C234" s="590" t="s">
        <v>612</v>
      </c>
      <c r="D234" s="591" t="s">
        <v>1312</v>
      </c>
      <c r="E234" s="592" t="s">
        <v>617</v>
      </c>
      <c r="F234" s="590" t="s">
        <v>609</v>
      </c>
      <c r="G234" s="590" t="s">
        <v>891</v>
      </c>
      <c r="H234" s="590" t="s">
        <v>476</v>
      </c>
      <c r="I234" s="590" t="s">
        <v>892</v>
      </c>
      <c r="J234" s="590" t="s">
        <v>893</v>
      </c>
      <c r="K234" s="590" t="s">
        <v>894</v>
      </c>
      <c r="L234" s="593">
        <v>0</v>
      </c>
      <c r="M234" s="593">
        <v>0</v>
      </c>
      <c r="N234" s="590">
        <v>1</v>
      </c>
      <c r="O234" s="594">
        <v>1</v>
      </c>
      <c r="P234" s="593"/>
      <c r="Q234" s="595"/>
      <c r="R234" s="590"/>
      <c r="S234" s="595">
        <v>0</v>
      </c>
      <c r="T234" s="594"/>
      <c r="U234" s="596">
        <v>0</v>
      </c>
    </row>
    <row r="235" spans="1:21" ht="14.4" customHeight="1" x14ac:dyDescent="0.3">
      <c r="A235" s="589">
        <v>29</v>
      </c>
      <c r="B235" s="590" t="s">
        <v>608</v>
      </c>
      <c r="C235" s="590" t="s">
        <v>612</v>
      </c>
      <c r="D235" s="591" t="s">
        <v>1312</v>
      </c>
      <c r="E235" s="592" t="s">
        <v>617</v>
      </c>
      <c r="F235" s="590" t="s">
        <v>609</v>
      </c>
      <c r="G235" s="590" t="s">
        <v>638</v>
      </c>
      <c r="H235" s="590" t="s">
        <v>476</v>
      </c>
      <c r="I235" s="590" t="s">
        <v>639</v>
      </c>
      <c r="J235" s="590" t="s">
        <v>545</v>
      </c>
      <c r="K235" s="590" t="s">
        <v>640</v>
      </c>
      <c r="L235" s="593">
        <v>48.09</v>
      </c>
      <c r="M235" s="593">
        <v>721.35000000000014</v>
      </c>
      <c r="N235" s="590">
        <v>15</v>
      </c>
      <c r="O235" s="594">
        <v>14</v>
      </c>
      <c r="P235" s="593">
        <v>240.45000000000002</v>
      </c>
      <c r="Q235" s="595">
        <v>0.33333333333333331</v>
      </c>
      <c r="R235" s="590">
        <v>5</v>
      </c>
      <c r="S235" s="595">
        <v>0.33333333333333331</v>
      </c>
      <c r="T235" s="594">
        <v>5</v>
      </c>
      <c r="U235" s="596">
        <v>0.35714285714285715</v>
      </c>
    </row>
    <row r="236" spans="1:21" ht="14.4" customHeight="1" x14ac:dyDescent="0.3">
      <c r="A236" s="589">
        <v>29</v>
      </c>
      <c r="B236" s="590" t="s">
        <v>608</v>
      </c>
      <c r="C236" s="590" t="s">
        <v>612</v>
      </c>
      <c r="D236" s="591" t="s">
        <v>1312</v>
      </c>
      <c r="E236" s="592" t="s">
        <v>617</v>
      </c>
      <c r="F236" s="590" t="s">
        <v>609</v>
      </c>
      <c r="G236" s="590" t="s">
        <v>1094</v>
      </c>
      <c r="H236" s="590" t="s">
        <v>476</v>
      </c>
      <c r="I236" s="590" t="s">
        <v>1095</v>
      </c>
      <c r="J236" s="590" t="s">
        <v>1096</v>
      </c>
      <c r="K236" s="590" t="s">
        <v>1097</v>
      </c>
      <c r="L236" s="593">
        <v>0</v>
      </c>
      <c r="M236" s="593">
        <v>0</v>
      </c>
      <c r="N236" s="590">
        <v>1</v>
      </c>
      <c r="O236" s="594">
        <v>1</v>
      </c>
      <c r="P236" s="593"/>
      <c r="Q236" s="595"/>
      <c r="R236" s="590"/>
      <c r="S236" s="595">
        <v>0</v>
      </c>
      <c r="T236" s="594"/>
      <c r="U236" s="596">
        <v>0</v>
      </c>
    </row>
    <row r="237" spans="1:21" ht="14.4" customHeight="1" x14ac:dyDescent="0.3">
      <c r="A237" s="589">
        <v>29</v>
      </c>
      <c r="B237" s="590" t="s">
        <v>608</v>
      </c>
      <c r="C237" s="590" t="s">
        <v>612</v>
      </c>
      <c r="D237" s="591" t="s">
        <v>1312</v>
      </c>
      <c r="E237" s="592" t="s">
        <v>617</v>
      </c>
      <c r="F237" s="590" t="s">
        <v>609</v>
      </c>
      <c r="G237" s="590" t="s">
        <v>821</v>
      </c>
      <c r="H237" s="590" t="s">
        <v>476</v>
      </c>
      <c r="I237" s="590" t="s">
        <v>822</v>
      </c>
      <c r="J237" s="590" t="s">
        <v>823</v>
      </c>
      <c r="K237" s="590" t="s">
        <v>824</v>
      </c>
      <c r="L237" s="593">
        <v>285.01</v>
      </c>
      <c r="M237" s="593">
        <v>285.01</v>
      </c>
      <c r="N237" s="590">
        <v>1</v>
      </c>
      <c r="O237" s="594">
        <v>0.5</v>
      </c>
      <c r="P237" s="593">
        <v>285.01</v>
      </c>
      <c r="Q237" s="595">
        <v>1</v>
      </c>
      <c r="R237" s="590">
        <v>1</v>
      </c>
      <c r="S237" s="595">
        <v>1</v>
      </c>
      <c r="T237" s="594">
        <v>0.5</v>
      </c>
      <c r="U237" s="596">
        <v>1</v>
      </c>
    </row>
    <row r="238" spans="1:21" ht="14.4" customHeight="1" x14ac:dyDescent="0.3">
      <c r="A238" s="589">
        <v>29</v>
      </c>
      <c r="B238" s="590" t="s">
        <v>608</v>
      </c>
      <c r="C238" s="590" t="s">
        <v>612</v>
      </c>
      <c r="D238" s="591" t="s">
        <v>1312</v>
      </c>
      <c r="E238" s="592" t="s">
        <v>617</v>
      </c>
      <c r="F238" s="590" t="s">
        <v>609</v>
      </c>
      <c r="G238" s="590" t="s">
        <v>821</v>
      </c>
      <c r="H238" s="590" t="s">
        <v>476</v>
      </c>
      <c r="I238" s="590" t="s">
        <v>1098</v>
      </c>
      <c r="J238" s="590" t="s">
        <v>1099</v>
      </c>
      <c r="K238" s="590" t="s">
        <v>1100</v>
      </c>
      <c r="L238" s="593">
        <v>0</v>
      </c>
      <c r="M238" s="593">
        <v>0</v>
      </c>
      <c r="N238" s="590">
        <v>1</v>
      </c>
      <c r="O238" s="594">
        <v>1</v>
      </c>
      <c r="P238" s="593">
        <v>0</v>
      </c>
      <c r="Q238" s="595"/>
      <c r="R238" s="590">
        <v>1</v>
      </c>
      <c r="S238" s="595">
        <v>1</v>
      </c>
      <c r="T238" s="594">
        <v>1</v>
      </c>
      <c r="U238" s="596">
        <v>1</v>
      </c>
    </row>
    <row r="239" spans="1:21" ht="14.4" customHeight="1" x14ac:dyDescent="0.3">
      <c r="A239" s="589">
        <v>29</v>
      </c>
      <c r="B239" s="590" t="s">
        <v>608</v>
      </c>
      <c r="C239" s="590" t="s">
        <v>612</v>
      </c>
      <c r="D239" s="591" t="s">
        <v>1312</v>
      </c>
      <c r="E239" s="592" t="s">
        <v>617</v>
      </c>
      <c r="F239" s="590" t="s">
        <v>609</v>
      </c>
      <c r="G239" s="590" t="s">
        <v>895</v>
      </c>
      <c r="H239" s="590" t="s">
        <v>476</v>
      </c>
      <c r="I239" s="590" t="s">
        <v>1101</v>
      </c>
      <c r="J239" s="590" t="s">
        <v>897</v>
      </c>
      <c r="K239" s="590" t="s">
        <v>1102</v>
      </c>
      <c r="L239" s="593">
        <v>38.08</v>
      </c>
      <c r="M239" s="593">
        <v>38.08</v>
      </c>
      <c r="N239" s="590">
        <v>1</v>
      </c>
      <c r="O239" s="594">
        <v>1</v>
      </c>
      <c r="P239" s="593"/>
      <c r="Q239" s="595">
        <v>0</v>
      </c>
      <c r="R239" s="590"/>
      <c r="S239" s="595">
        <v>0</v>
      </c>
      <c r="T239" s="594"/>
      <c r="U239" s="596">
        <v>0</v>
      </c>
    </row>
    <row r="240" spans="1:21" ht="14.4" customHeight="1" x14ac:dyDescent="0.3">
      <c r="A240" s="589">
        <v>29</v>
      </c>
      <c r="B240" s="590" t="s">
        <v>608</v>
      </c>
      <c r="C240" s="590" t="s">
        <v>612</v>
      </c>
      <c r="D240" s="591" t="s">
        <v>1312</v>
      </c>
      <c r="E240" s="592" t="s">
        <v>617</v>
      </c>
      <c r="F240" s="590" t="s">
        <v>609</v>
      </c>
      <c r="G240" s="590" t="s">
        <v>895</v>
      </c>
      <c r="H240" s="590" t="s">
        <v>476</v>
      </c>
      <c r="I240" s="590" t="s">
        <v>1103</v>
      </c>
      <c r="J240" s="590" t="s">
        <v>1104</v>
      </c>
      <c r="K240" s="590" t="s">
        <v>1105</v>
      </c>
      <c r="L240" s="593">
        <v>0</v>
      </c>
      <c r="M240" s="593">
        <v>0</v>
      </c>
      <c r="N240" s="590">
        <v>2</v>
      </c>
      <c r="O240" s="594">
        <v>1</v>
      </c>
      <c r="P240" s="593"/>
      <c r="Q240" s="595"/>
      <c r="R240" s="590"/>
      <c r="S240" s="595">
        <v>0</v>
      </c>
      <c r="T240" s="594"/>
      <c r="U240" s="596">
        <v>0</v>
      </c>
    </row>
    <row r="241" spans="1:21" ht="14.4" customHeight="1" x14ac:dyDescent="0.3">
      <c r="A241" s="589">
        <v>29</v>
      </c>
      <c r="B241" s="590" t="s">
        <v>608</v>
      </c>
      <c r="C241" s="590" t="s">
        <v>612</v>
      </c>
      <c r="D241" s="591" t="s">
        <v>1312</v>
      </c>
      <c r="E241" s="592" t="s">
        <v>617</v>
      </c>
      <c r="F241" s="590" t="s">
        <v>609</v>
      </c>
      <c r="G241" s="590" t="s">
        <v>643</v>
      </c>
      <c r="H241" s="590" t="s">
        <v>476</v>
      </c>
      <c r="I241" s="590" t="s">
        <v>644</v>
      </c>
      <c r="J241" s="590" t="s">
        <v>645</v>
      </c>
      <c r="K241" s="590" t="s">
        <v>646</v>
      </c>
      <c r="L241" s="593">
        <v>132.97999999999999</v>
      </c>
      <c r="M241" s="593">
        <v>265.95999999999998</v>
      </c>
      <c r="N241" s="590">
        <v>2</v>
      </c>
      <c r="O241" s="594">
        <v>2</v>
      </c>
      <c r="P241" s="593">
        <v>265.95999999999998</v>
      </c>
      <c r="Q241" s="595">
        <v>1</v>
      </c>
      <c r="R241" s="590">
        <v>2</v>
      </c>
      <c r="S241" s="595">
        <v>1</v>
      </c>
      <c r="T241" s="594">
        <v>2</v>
      </c>
      <c r="U241" s="596">
        <v>1</v>
      </c>
    </row>
    <row r="242" spans="1:21" ht="14.4" customHeight="1" x14ac:dyDescent="0.3">
      <c r="A242" s="589">
        <v>29</v>
      </c>
      <c r="B242" s="590" t="s">
        <v>608</v>
      </c>
      <c r="C242" s="590" t="s">
        <v>612</v>
      </c>
      <c r="D242" s="591" t="s">
        <v>1312</v>
      </c>
      <c r="E242" s="592" t="s">
        <v>617</v>
      </c>
      <c r="F242" s="590" t="s">
        <v>609</v>
      </c>
      <c r="G242" s="590" t="s">
        <v>1106</v>
      </c>
      <c r="H242" s="590" t="s">
        <v>476</v>
      </c>
      <c r="I242" s="590" t="s">
        <v>1107</v>
      </c>
      <c r="J242" s="590" t="s">
        <v>1108</v>
      </c>
      <c r="K242" s="590" t="s">
        <v>1109</v>
      </c>
      <c r="L242" s="593">
        <v>73.989999999999995</v>
      </c>
      <c r="M242" s="593">
        <v>73.989999999999995</v>
      </c>
      <c r="N242" s="590">
        <v>1</v>
      </c>
      <c r="O242" s="594">
        <v>0.5</v>
      </c>
      <c r="P242" s="593"/>
      <c r="Q242" s="595">
        <v>0</v>
      </c>
      <c r="R242" s="590"/>
      <c r="S242" s="595">
        <v>0</v>
      </c>
      <c r="T242" s="594"/>
      <c r="U242" s="596">
        <v>0</v>
      </c>
    </row>
    <row r="243" spans="1:21" ht="14.4" customHeight="1" x14ac:dyDescent="0.3">
      <c r="A243" s="589">
        <v>29</v>
      </c>
      <c r="B243" s="590" t="s">
        <v>608</v>
      </c>
      <c r="C243" s="590" t="s">
        <v>612</v>
      </c>
      <c r="D243" s="591" t="s">
        <v>1312</v>
      </c>
      <c r="E243" s="592" t="s">
        <v>617</v>
      </c>
      <c r="F243" s="590" t="s">
        <v>609</v>
      </c>
      <c r="G243" s="590" t="s">
        <v>647</v>
      </c>
      <c r="H243" s="590" t="s">
        <v>476</v>
      </c>
      <c r="I243" s="590" t="s">
        <v>648</v>
      </c>
      <c r="J243" s="590" t="s">
        <v>550</v>
      </c>
      <c r="K243" s="590" t="s">
        <v>649</v>
      </c>
      <c r="L243" s="593">
        <v>61.97</v>
      </c>
      <c r="M243" s="593">
        <v>309.85000000000002</v>
      </c>
      <c r="N243" s="590">
        <v>5</v>
      </c>
      <c r="O243" s="594">
        <v>4.5</v>
      </c>
      <c r="P243" s="593">
        <v>185.91</v>
      </c>
      <c r="Q243" s="595">
        <v>0.6</v>
      </c>
      <c r="R243" s="590">
        <v>3</v>
      </c>
      <c r="S243" s="595">
        <v>0.6</v>
      </c>
      <c r="T243" s="594">
        <v>2.5</v>
      </c>
      <c r="U243" s="596">
        <v>0.55555555555555558</v>
      </c>
    </row>
    <row r="244" spans="1:21" ht="14.4" customHeight="1" x14ac:dyDescent="0.3">
      <c r="A244" s="589">
        <v>29</v>
      </c>
      <c r="B244" s="590" t="s">
        <v>608</v>
      </c>
      <c r="C244" s="590" t="s">
        <v>612</v>
      </c>
      <c r="D244" s="591" t="s">
        <v>1312</v>
      </c>
      <c r="E244" s="592" t="s">
        <v>617</v>
      </c>
      <c r="F244" s="590" t="s">
        <v>609</v>
      </c>
      <c r="G244" s="590" t="s">
        <v>650</v>
      </c>
      <c r="H244" s="590" t="s">
        <v>476</v>
      </c>
      <c r="I244" s="590" t="s">
        <v>974</v>
      </c>
      <c r="J244" s="590" t="s">
        <v>652</v>
      </c>
      <c r="K244" s="590" t="s">
        <v>975</v>
      </c>
      <c r="L244" s="593">
        <v>35.18</v>
      </c>
      <c r="M244" s="593">
        <v>35.18</v>
      </c>
      <c r="N244" s="590">
        <v>1</v>
      </c>
      <c r="O244" s="594">
        <v>1</v>
      </c>
      <c r="P244" s="593">
        <v>35.18</v>
      </c>
      <c r="Q244" s="595">
        <v>1</v>
      </c>
      <c r="R244" s="590">
        <v>1</v>
      </c>
      <c r="S244" s="595">
        <v>1</v>
      </c>
      <c r="T244" s="594">
        <v>1</v>
      </c>
      <c r="U244" s="596">
        <v>1</v>
      </c>
    </row>
    <row r="245" spans="1:21" ht="14.4" customHeight="1" x14ac:dyDescent="0.3">
      <c r="A245" s="589">
        <v>29</v>
      </c>
      <c r="B245" s="590" t="s">
        <v>608</v>
      </c>
      <c r="C245" s="590" t="s">
        <v>612</v>
      </c>
      <c r="D245" s="591" t="s">
        <v>1312</v>
      </c>
      <c r="E245" s="592" t="s">
        <v>617</v>
      </c>
      <c r="F245" s="590" t="s">
        <v>609</v>
      </c>
      <c r="G245" s="590" t="s">
        <v>1110</v>
      </c>
      <c r="H245" s="590" t="s">
        <v>537</v>
      </c>
      <c r="I245" s="590" t="s">
        <v>1111</v>
      </c>
      <c r="J245" s="590" t="s">
        <v>1112</v>
      </c>
      <c r="K245" s="590" t="s">
        <v>1113</v>
      </c>
      <c r="L245" s="593">
        <v>176.32</v>
      </c>
      <c r="M245" s="593">
        <v>528.96</v>
      </c>
      <c r="N245" s="590">
        <v>3</v>
      </c>
      <c r="O245" s="594">
        <v>2</v>
      </c>
      <c r="P245" s="593"/>
      <c r="Q245" s="595">
        <v>0</v>
      </c>
      <c r="R245" s="590"/>
      <c r="S245" s="595">
        <v>0</v>
      </c>
      <c r="T245" s="594"/>
      <c r="U245" s="596">
        <v>0</v>
      </c>
    </row>
    <row r="246" spans="1:21" ht="14.4" customHeight="1" x14ac:dyDescent="0.3">
      <c r="A246" s="589">
        <v>29</v>
      </c>
      <c r="B246" s="590" t="s">
        <v>608</v>
      </c>
      <c r="C246" s="590" t="s">
        <v>612</v>
      </c>
      <c r="D246" s="591" t="s">
        <v>1312</v>
      </c>
      <c r="E246" s="592" t="s">
        <v>617</v>
      </c>
      <c r="F246" s="590" t="s">
        <v>609</v>
      </c>
      <c r="G246" s="590" t="s">
        <v>654</v>
      </c>
      <c r="H246" s="590" t="s">
        <v>537</v>
      </c>
      <c r="I246" s="590" t="s">
        <v>596</v>
      </c>
      <c r="J246" s="590" t="s">
        <v>557</v>
      </c>
      <c r="K246" s="590" t="s">
        <v>597</v>
      </c>
      <c r="L246" s="593">
        <v>16.8</v>
      </c>
      <c r="M246" s="593">
        <v>50.400000000000006</v>
      </c>
      <c r="N246" s="590">
        <v>3</v>
      </c>
      <c r="O246" s="594">
        <v>1</v>
      </c>
      <c r="P246" s="593">
        <v>50.400000000000006</v>
      </c>
      <c r="Q246" s="595">
        <v>1</v>
      </c>
      <c r="R246" s="590">
        <v>3</v>
      </c>
      <c r="S246" s="595">
        <v>1</v>
      </c>
      <c r="T246" s="594">
        <v>1</v>
      </c>
      <c r="U246" s="596">
        <v>1</v>
      </c>
    </row>
    <row r="247" spans="1:21" ht="14.4" customHeight="1" x14ac:dyDescent="0.3">
      <c r="A247" s="589">
        <v>29</v>
      </c>
      <c r="B247" s="590" t="s">
        <v>608</v>
      </c>
      <c r="C247" s="590" t="s">
        <v>612</v>
      </c>
      <c r="D247" s="591" t="s">
        <v>1312</v>
      </c>
      <c r="E247" s="592" t="s">
        <v>617</v>
      </c>
      <c r="F247" s="590" t="s">
        <v>609</v>
      </c>
      <c r="G247" s="590" t="s">
        <v>654</v>
      </c>
      <c r="H247" s="590" t="s">
        <v>537</v>
      </c>
      <c r="I247" s="590" t="s">
        <v>655</v>
      </c>
      <c r="J247" s="590" t="s">
        <v>557</v>
      </c>
      <c r="K247" s="590" t="s">
        <v>656</v>
      </c>
      <c r="L247" s="593">
        <v>84.03</v>
      </c>
      <c r="M247" s="593">
        <v>252.09</v>
      </c>
      <c r="N247" s="590">
        <v>3</v>
      </c>
      <c r="O247" s="594">
        <v>1</v>
      </c>
      <c r="P247" s="593"/>
      <c r="Q247" s="595">
        <v>0</v>
      </c>
      <c r="R247" s="590"/>
      <c r="S247" s="595">
        <v>0</v>
      </c>
      <c r="T247" s="594"/>
      <c r="U247" s="596">
        <v>0</v>
      </c>
    </row>
    <row r="248" spans="1:21" ht="14.4" customHeight="1" x14ac:dyDescent="0.3">
      <c r="A248" s="589">
        <v>29</v>
      </c>
      <c r="B248" s="590" t="s">
        <v>608</v>
      </c>
      <c r="C248" s="590" t="s">
        <v>612</v>
      </c>
      <c r="D248" s="591" t="s">
        <v>1312</v>
      </c>
      <c r="E248" s="592" t="s">
        <v>617</v>
      </c>
      <c r="F248" s="590" t="s">
        <v>609</v>
      </c>
      <c r="G248" s="590" t="s">
        <v>657</v>
      </c>
      <c r="H248" s="590" t="s">
        <v>537</v>
      </c>
      <c r="I248" s="590" t="s">
        <v>902</v>
      </c>
      <c r="J248" s="590" t="s">
        <v>659</v>
      </c>
      <c r="K248" s="590" t="s">
        <v>903</v>
      </c>
      <c r="L248" s="593">
        <v>368.16</v>
      </c>
      <c r="M248" s="593">
        <v>6626.8799999999983</v>
      </c>
      <c r="N248" s="590">
        <v>18</v>
      </c>
      <c r="O248" s="594">
        <v>16</v>
      </c>
      <c r="P248" s="593">
        <v>5890.5599999999986</v>
      </c>
      <c r="Q248" s="595">
        <v>0.88888888888888895</v>
      </c>
      <c r="R248" s="590">
        <v>16</v>
      </c>
      <c r="S248" s="595">
        <v>0.88888888888888884</v>
      </c>
      <c r="T248" s="594">
        <v>14.5</v>
      </c>
      <c r="U248" s="596">
        <v>0.90625</v>
      </c>
    </row>
    <row r="249" spans="1:21" ht="14.4" customHeight="1" x14ac:dyDescent="0.3">
      <c r="A249" s="589">
        <v>29</v>
      </c>
      <c r="B249" s="590" t="s">
        <v>608</v>
      </c>
      <c r="C249" s="590" t="s">
        <v>612</v>
      </c>
      <c r="D249" s="591" t="s">
        <v>1312</v>
      </c>
      <c r="E249" s="592" t="s">
        <v>617</v>
      </c>
      <c r="F249" s="590" t="s">
        <v>609</v>
      </c>
      <c r="G249" s="590" t="s">
        <v>657</v>
      </c>
      <c r="H249" s="590" t="s">
        <v>537</v>
      </c>
      <c r="I249" s="590" t="s">
        <v>658</v>
      </c>
      <c r="J249" s="590" t="s">
        <v>659</v>
      </c>
      <c r="K249" s="590" t="s">
        <v>660</v>
      </c>
      <c r="L249" s="593">
        <v>490.89</v>
      </c>
      <c r="M249" s="593">
        <v>10308.690000000002</v>
      </c>
      <c r="N249" s="590">
        <v>21</v>
      </c>
      <c r="O249" s="594">
        <v>19.5</v>
      </c>
      <c r="P249" s="593">
        <v>7854.2400000000016</v>
      </c>
      <c r="Q249" s="595">
        <v>0.76190476190476186</v>
      </c>
      <c r="R249" s="590">
        <v>16</v>
      </c>
      <c r="S249" s="595">
        <v>0.76190476190476186</v>
      </c>
      <c r="T249" s="594">
        <v>14.5</v>
      </c>
      <c r="U249" s="596">
        <v>0.74358974358974361</v>
      </c>
    </row>
    <row r="250" spans="1:21" ht="14.4" customHeight="1" x14ac:dyDescent="0.3">
      <c r="A250" s="589">
        <v>29</v>
      </c>
      <c r="B250" s="590" t="s">
        <v>608</v>
      </c>
      <c r="C250" s="590" t="s">
        <v>612</v>
      </c>
      <c r="D250" s="591" t="s">
        <v>1312</v>
      </c>
      <c r="E250" s="592" t="s">
        <v>617</v>
      </c>
      <c r="F250" s="590" t="s">
        <v>609</v>
      </c>
      <c r="G250" s="590" t="s">
        <v>657</v>
      </c>
      <c r="H250" s="590" t="s">
        <v>537</v>
      </c>
      <c r="I250" s="590" t="s">
        <v>782</v>
      </c>
      <c r="J250" s="590" t="s">
        <v>659</v>
      </c>
      <c r="K250" s="590" t="s">
        <v>783</v>
      </c>
      <c r="L250" s="593">
        <v>736.33</v>
      </c>
      <c r="M250" s="593">
        <v>1472.66</v>
      </c>
      <c r="N250" s="590">
        <v>2</v>
      </c>
      <c r="O250" s="594">
        <v>1</v>
      </c>
      <c r="P250" s="593">
        <v>1472.66</v>
      </c>
      <c r="Q250" s="595">
        <v>1</v>
      </c>
      <c r="R250" s="590">
        <v>2</v>
      </c>
      <c r="S250" s="595">
        <v>1</v>
      </c>
      <c r="T250" s="594">
        <v>1</v>
      </c>
      <c r="U250" s="596">
        <v>1</v>
      </c>
    </row>
    <row r="251" spans="1:21" ht="14.4" customHeight="1" x14ac:dyDescent="0.3">
      <c r="A251" s="589">
        <v>29</v>
      </c>
      <c r="B251" s="590" t="s">
        <v>608</v>
      </c>
      <c r="C251" s="590" t="s">
        <v>612</v>
      </c>
      <c r="D251" s="591" t="s">
        <v>1312</v>
      </c>
      <c r="E251" s="592" t="s">
        <v>617</v>
      </c>
      <c r="F251" s="590" t="s">
        <v>609</v>
      </c>
      <c r="G251" s="590" t="s">
        <v>657</v>
      </c>
      <c r="H251" s="590" t="s">
        <v>537</v>
      </c>
      <c r="I251" s="590" t="s">
        <v>978</v>
      </c>
      <c r="J251" s="590" t="s">
        <v>659</v>
      </c>
      <c r="K251" s="590" t="s">
        <v>836</v>
      </c>
      <c r="L251" s="593">
        <v>923.74</v>
      </c>
      <c r="M251" s="593">
        <v>1847.48</v>
      </c>
      <c r="N251" s="590">
        <v>2</v>
      </c>
      <c r="O251" s="594">
        <v>2</v>
      </c>
      <c r="P251" s="593">
        <v>923.74</v>
      </c>
      <c r="Q251" s="595">
        <v>0.5</v>
      </c>
      <c r="R251" s="590">
        <v>1</v>
      </c>
      <c r="S251" s="595">
        <v>0.5</v>
      </c>
      <c r="T251" s="594">
        <v>1</v>
      </c>
      <c r="U251" s="596">
        <v>0.5</v>
      </c>
    </row>
    <row r="252" spans="1:21" ht="14.4" customHeight="1" x14ac:dyDescent="0.3">
      <c r="A252" s="589">
        <v>29</v>
      </c>
      <c r="B252" s="590" t="s">
        <v>608</v>
      </c>
      <c r="C252" s="590" t="s">
        <v>612</v>
      </c>
      <c r="D252" s="591" t="s">
        <v>1312</v>
      </c>
      <c r="E252" s="592" t="s">
        <v>617</v>
      </c>
      <c r="F252" s="590" t="s">
        <v>609</v>
      </c>
      <c r="G252" s="590" t="s">
        <v>657</v>
      </c>
      <c r="H252" s="590" t="s">
        <v>537</v>
      </c>
      <c r="I252" s="590" t="s">
        <v>1114</v>
      </c>
      <c r="J252" s="590" t="s">
        <v>659</v>
      </c>
      <c r="K252" s="590" t="s">
        <v>1115</v>
      </c>
      <c r="L252" s="593">
        <v>1154.68</v>
      </c>
      <c r="M252" s="593">
        <v>1154.68</v>
      </c>
      <c r="N252" s="590">
        <v>1</v>
      </c>
      <c r="O252" s="594">
        <v>1</v>
      </c>
      <c r="P252" s="593">
        <v>1154.68</v>
      </c>
      <c r="Q252" s="595">
        <v>1</v>
      </c>
      <c r="R252" s="590">
        <v>1</v>
      </c>
      <c r="S252" s="595">
        <v>1</v>
      </c>
      <c r="T252" s="594">
        <v>1</v>
      </c>
      <c r="U252" s="596">
        <v>1</v>
      </c>
    </row>
    <row r="253" spans="1:21" ht="14.4" customHeight="1" x14ac:dyDescent="0.3">
      <c r="A253" s="589">
        <v>29</v>
      </c>
      <c r="B253" s="590" t="s">
        <v>608</v>
      </c>
      <c r="C253" s="590" t="s">
        <v>612</v>
      </c>
      <c r="D253" s="591" t="s">
        <v>1312</v>
      </c>
      <c r="E253" s="592" t="s">
        <v>617</v>
      </c>
      <c r="F253" s="590" t="s">
        <v>609</v>
      </c>
      <c r="G253" s="590" t="s">
        <v>657</v>
      </c>
      <c r="H253" s="590" t="s">
        <v>537</v>
      </c>
      <c r="I253" s="590" t="s">
        <v>979</v>
      </c>
      <c r="J253" s="590" t="s">
        <v>659</v>
      </c>
      <c r="K253" s="590" t="s">
        <v>903</v>
      </c>
      <c r="L253" s="593">
        <v>368.16</v>
      </c>
      <c r="M253" s="593">
        <v>736.32</v>
      </c>
      <c r="N253" s="590">
        <v>2</v>
      </c>
      <c r="O253" s="594">
        <v>2</v>
      </c>
      <c r="P253" s="593">
        <v>368.16</v>
      </c>
      <c r="Q253" s="595">
        <v>0.5</v>
      </c>
      <c r="R253" s="590">
        <v>1</v>
      </c>
      <c r="S253" s="595">
        <v>0.5</v>
      </c>
      <c r="T253" s="594">
        <v>1</v>
      </c>
      <c r="U253" s="596">
        <v>0.5</v>
      </c>
    </row>
    <row r="254" spans="1:21" ht="14.4" customHeight="1" x14ac:dyDescent="0.3">
      <c r="A254" s="589">
        <v>29</v>
      </c>
      <c r="B254" s="590" t="s">
        <v>608</v>
      </c>
      <c r="C254" s="590" t="s">
        <v>612</v>
      </c>
      <c r="D254" s="591" t="s">
        <v>1312</v>
      </c>
      <c r="E254" s="592" t="s">
        <v>617</v>
      </c>
      <c r="F254" s="590" t="s">
        <v>609</v>
      </c>
      <c r="G254" s="590" t="s">
        <v>1116</v>
      </c>
      <c r="H254" s="590" t="s">
        <v>476</v>
      </c>
      <c r="I254" s="590" t="s">
        <v>1117</v>
      </c>
      <c r="J254" s="590" t="s">
        <v>1118</v>
      </c>
      <c r="K254" s="590" t="s">
        <v>1119</v>
      </c>
      <c r="L254" s="593">
        <v>0</v>
      </c>
      <c r="M254" s="593">
        <v>0</v>
      </c>
      <c r="N254" s="590">
        <v>1</v>
      </c>
      <c r="O254" s="594">
        <v>1</v>
      </c>
      <c r="P254" s="593"/>
      <c r="Q254" s="595"/>
      <c r="R254" s="590"/>
      <c r="S254" s="595">
        <v>0</v>
      </c>
      <c r="T254" s="594"/>
      <c r="U254" s="596">
        <v>0</v>
      </c>
    </row>
    <row r="255" spans="1:21" ht="14.4" customHeight="1" x14ac:dyDescent="0.3">
      <c r="A255" s="589">
        <v>29</v>
      </c>
      <c r="B255" s="590" t="s">
        <v>608</v>
      </c>
      <c r="C255" s="590" t="s">
        <v>612</v>
      </c>
      <c r="D255" s="591" t="s">
        <v>1312</v>
      </c>
      <c r="E255" s="592" t="s">
        <v>617</v>
      </c>
      <c r="F255" s="590" t="s">
        <v>609</v>
      </c>
      <c r="G255" s="590" t="s">
        <v>661</v>
      </c>
      <c r="H255" s="590" t="s">
        <v>537</v>
      </c>
      <c r="I255" s="590" t="s">
        <v>599</v>
      </c>
      <c r="J255" s="590" t="s">
        <v>502</v>
      </c>
      <c r="K255" s="590" t="s">
        <v>600</v>
      </c>
      <c r="L255" s="593">
        <v>24.22</v>
      </c>
      <c r="M255" s="593">
        <v>24.22</v>
      </c>
      <c r="N255" s="590">
        <v>1</v>
      </c>
      <c r="O255" s="594">
        <v>1</v>
      </c>
      <c r="P255" s="593"/>
      <c r="Q255" s="595">
        <v>0</v>
      </c>
      <c r="R255" s="590"/>
      <c r="S255" s="595">
        <v>0</v>
      </c>
      <c r="T255" s="594"/>
      <c r="U255" s="596">
        <v>0</v>
      </c>
    </row>
    <row r="256" spans="1:21" ht="14.4" customHeight="1" x14ac:dyDescent="0.3">
      <c r="A256" s="589">
        <v>29</v>
      </c>
      <c r="B256" s="590" t="s">
        <v>608</v>
      </c>
      <c r="C256" s="590" t="s">
        <v>612</v>
      </c>
      <c r="D256" s="591" t="s">
        <v>1312</v>
      </c>
      <c r="E256" s="592" t="s">
        <v>617</v>
      </c>
      <c r="F256" s="590" t="s">
        <v>609</v>
      </c>
      <c r="G256" s="590" t="s">
        <v>661</v>
      </c>
      <c r="H256" s="590" t="s">
        <v>476</v>
      </c>
      <c r="I256" s="590" t="s">
        <v>1120</v>
      </c>
      <c r="J256" s="590" t="s">
        <v>502</v>
      </c>
      <c r="K256" s="590" t="s">
        <v>1121</v>
      </c>
      <c r="L256" s="593">
        <v>0</v>
      </c>
      <c r="M256" s="593">
        <v>0</v>
      </c>
      <c r="N256" s="590">
        <v>1</v>
      </c>
      <c r="O256" s="594">
        <v>1</v>
      </c>
      <c r="P256" s="593">
        <v>0</v>
      </c>
      <c r="Q256" s="595"/>
      <c r="R256" s="590">
        <v>1</v>
      </c>
      <c r="S256" s="595">
        <v>1</v>
      </c>
      <c r="T256" s="594">
        <v>1</v>
      </c>
      <c r="U256" s="596">
        <v>1</v>
      </c>
    </row>
    <row r="257" spans="1:21" ht="14.4" customHeight="1" x14ac:dyDescent="0.3">
      <c r="A257" s="589">
        <v>29</v>
      </c>
      <c r="B257" s="590" t="s">
        <v>608</v>
      </c>
      <c r="C257" s="590" t="s">
        <v>612</v>
      </c>
      <c r="D257" s="591" t="s">
        <v>1312</v>
      </c>
      <c r="E257" s="592" t="s">
        <v>617</v>
      </c>
      <c r="F257" s="590" t="s">
        <v>609</v>
      </c>
      <c r="G257" s="590" t="s">
        <v>661</v>
      </c>
      <c r="H257" s="590" t="s">
        <v>476</v>
      </c>
      <c r="I257" s="590" t="s">
        <v>1122</v>
      </c>
      <c r="J257" s="590" t="s">
        <v>502</v>
      </c>
      <c r="K257" s="590" t="s">
        <v>1123</v>
      </c>
      <c r="L257" s="593">
        <v>17.62</v>
      </c>
      <c r="M257" s="593">
        <v>17.62</v>
      </c>
      <c r="N257" s="590">
        <v>1</v>
      </c>
      <c r="O257" s="594">
        <v>1</v>
      </c>
      <c r="P257" s="593">
        <v>17.62</v>
      </c>
      <c r="Q257" s="595">
        <v>1</v>
      </c>
      <c r="R257" s="590">
        <v>1</v>
      </c>
      <c r="S257" s="595">
        <v>1</v>
      </c>
      <c r="T257" s="594">
        <v>1</v>
      </c>
      <c r="U257" s="596">
        <v>1</v>
      </c>
    </row>
    <row r="258" spans="1:21" ht="14.4" customHeight="1" x14ac:dyDescent="0.3">
      <c r="A258" s="589">
        <v>29</v>
      </c>
      <c r="B258" s="590" t="s">
        <v>608</v>
      </c>
      <c r="C258" s="590" t="s">
        <v>612</v>
      </c>
      <c r="D258" s="591" t="s">
        <v>1312</v>
      </c>
      <c r="E258" s="592" t="s">
        <v>617</v>
      </c>
      <c r="F258" s="590" t="s">
        <v>609</v>
      </c>
      <c r="G258" s="590" t="s">
        <v>980</v>
      </c>
      <c r="H258" s="590" t="s">
        <v>476</v>
      </c>
      <c r="I258" s="590" t="s">
        <v>1124</v>
      </c>
      <c r="J258" s="590" t="s">
        <v>982</v>
      </c>
      <c r="K258" s="590" t="s">
        <v>983</v>
      </c>
      <c r="L258" s="593">
        <v>0</v>
      </c>
      <c r="M258" s="593">
        <v>0</v>
      </c>
      <c r="N258" s="590">
        <v>1</v>
      </c>
      <c r="O258" s="594">
        <v>1</v>
      </c>
      <c r="P258" s="593"/>
      <c r="Q258" s="595"/>
      <c r="R258" s="590"/>
      <c r="S258" s="595">
        <v>0</v>
      </c>
      <c r="T258" s="594"/>
      <c r="U258" s="596">
        <v>0</v>
      </c>
    </row>
    <row r="259" spans="1:21" ht="14.4" customHeight="1" x14ac:dyDescent="0.3">
      <c r="A259" s="589">
        <v>29</v>
      </c>
      <c r="B259" s="590" t="s">
        <v>608</v>
      </c>
      <c r="C259" s="590" t="s">
        <v>612</v>
      </c>
      <c r="D259" s="591" t="s">
        <v>1312</v>
      </c>
      <c r="E259" s="592" t="s">
        <v>617</v>
      </c>
      <c r="F259" s="590" t="s">
        <v>609</v>
      </c>
      <c r="G259" s="590" t="s">
        <v>1125</v>
      </c>
      <c r="H259" s="590" t="s">
        <v>476</v>
      </c>
      <c r="I259" s="590" t="s">
        <v>1126</v>
      </c>
      <c r="J259" s="590" t="s">
        <v>1127</v>
      </c>
      <c r="K259" s="590" t="s">
        <v>1128</v>
      </c>
      <c r="L259" s="593">
        <v>60.88</v>
      </c>
      <c r="M259" s="593">
        <v>60.88</v>
      </c>
      <c r="N259" s="590">
        <v>1</v>
      </c>
      <c r="O259" s="594">
        <v>1</v>
      </c>
      <c r="P259" s="593">
        <v>60.88</v>
      </c>
      <c r="Q259" s="595">
        <v>1</v>
      </c>
      <c r="R259" s="590">
        <v>1</v>
      </c>
      <c r="S259" s="595">
        <v>1</v>
      </c>
      <c r="T259" s="594">
        <v>1</v>
      </c>
      <c r="U259" s="596">
        <v>1</v>
      </c>
    </row>
    <row r="260" spans="1:21" ht="14.4" customHeight="1" x14ac:dyDescent="0.3">
      <c r="A260" s="589">
        <v>29</v>
      </c>
      <c r="B260" s="590" t="s">
        <v>608</v>
      </c>
      <c r="C260" s="590" t="s">
        <v>612</v>
      </c>
      <c r="D260" s="591" t="s">
        <v>1312</v>
      </c>
      <c r="E260" s="592" t="s">
        <v>617</v>
      </c>
      <c r="F260" s="590" t="s">
        <v>609</v>
      </c>
      <c r="G260" s="590" t="s">
        <v>662</v>
      </c>
      <c r="H260" s="590" t="s">
        <v>476</v>
      </c>
      <c r="I260" s="590" t="s">
        <v>663</v>
      </c>
      <c r="J260" s="590" t="s">
        <v>664</v>
      </c>
      <c r="K260" s="590" t="s">
        <v>665</v>
      </c>
      <c r="L260" s="593">
        <v>34.659999999999997</v>
      </c>
      <c r="M260" s="593">
        <v>34.659999999999997</v>
      </c>
      <c r="N260" s="590">
        <v>1</v>
      </c>
      <c r="O260" s="594">
        <v>0.5</v>
      </c>
      <c r="P260" s="593">
        <v>34.659999999999997</v>
      </c>
      <c r="Q260" s="595">
        <v>1</v>
      </c>
      <c r="R260" s="590">
        <v>1</v>
      </c>
      <c r="S260" s="595">
        <v>1</v>
      </c>
      <c r="T260" s="594">
        <v>0.5</v>
      </c>
      <c r="U260" s="596">
        <v>1</v>
      </c>
    </row>
    <row r="261" spans="1:21" ht="14.4" customHeight="1" x14ac:dyDescent="0.3">
      <c r="A261" s="589">
        <v>29</v>
      </c>
      <c r="B261" s="590" t="s">
        <v>608</v>
      </c>
      <c r="C261" s="590" t="s">
        <v>612</v>
      </c>
      <c r="D261" s="591" t="s">
        <v>1312</v>
      </c>
      <c r="E261" s="592" t="s">
        <v>617</v>
      </c>
      <c r="F261" s="590" t="s">
        <v>609</v>
      </c>
      <c r="G261" s="590" t="s">
        <v>662</v>
      </c>
      <c r="H261" s="590" t="s">
        <v>476</v>
      </c>
      <c r="I261" s="590" t="s">
        <v>1129</v>
      </c>
      <c r="J261" s="590" t="s">
        <v>664</v>
      </c>
      <c r="K261" s="590" t="s">
        <v>1130</v>
      </c>
      <c r="L261" s="593">
        <v>34.659999999999997</v>
      </c>
      <c r="M261" s="593">
        <v>34.659999999999997</v>
      </c>
      <c r="N261" s="590">
        <v>1</v>
      </c>
      <c r="O261" s="594">
        <v>0.5</v>
      </c>
      <c r="P261" s="593">
        <v>34.659999999999997</v>
      </c>
      <c r="Q261" s="595">
        <v>1</v>
      </c>
      <c r="R261" s="590">
        <v>1</v>
      </c>
      <c r="S261" s="595">
        <v>1</v>
      </c>
      <c r="T261" s="594">
        <v>0.5</v>
      </c>
      <c r="U261" s="596">
        <v>1</v>
      </c>
    </row>
    <row r="262" spans="1:21" ht="14.4" customHeight="1" x14ac:dyDescent="0.3">
      <c r="A262" s="589">
        <v>29</v>
      </c>
      <c r="B262" s="590" t="s">
        <v>608</v>
      </c>
      <c r="C262" s="590" t="s">
        <v>612</v>
      </c>
      <c r="D262" s="591" t="s">
        <v>1312</v>
      </c>
      <c r="E262" s="592" t="s">
        <v>617</v>
      </c>
      <c r="F262" s="590" t="s">
        <v>609</v>
      </c>
      <c r="G262" s="590" t="s">
        <v>1131</v>
      </c>
      <c r="H262" s="590" t="s">
        <v>476</v>
      </c>
      <c r="I262" s="590" t="s">
        <v>1132</v>
      </c>
      <c r="J262" s="590" t="s">
        <v>1133</v>
      </c>
      <c r="K262" s="590" t="s">
        <v>1134</v>
      </c>
      <c r="L262" s="593">
        <v>176.37</v>
      </c>
      <c r="M262" s="593">
        <v>176.37</v>
      </c>
      <c r="N262" s="590">
        <v>1</v>
      </c>
      <c r="O262" s="594">
        <v>0.5</v>
      </c>
      <c r="P262" s="593">
        <v>176.37</v>
      </c>
      <c r="Q262" s="595">
        <v>1</v>
      </c>
      <c r="R262" s="590">
        <v>1</v>
      </c>
      <c r="S262" s="595">
        <v>1</v>
      </c>
      <c r="T262" s="594">
        <v>0.5</v>
      </c>
      <c r="U262" s="596">
        <v>1</v>
      </c>
    </row>
    <row r="263" spans="1:21" ht="14.4" customHeight="1" x14ac:dyDescent="0.3">
      <c r="A263" s="589">
        <v>29</v>
      </c>
      <c r="B263" s="590" t="s">
        <v>608</v>
      </c>
      <c r="C263" s="590" t="s">
        <v>612</v>
      </c>
      <c r="D263" s="591" t="s">
        <v>1312</v>
      </c>
      <c r="E263" s="592" t="s">
        <v>617</v>
      </c>
      <c r="F263" s="590" t="s">
        <v>609</v>
      </c>
      <c r="G263" s="590" t="s">
        <v>675</v>
      </c>
      <c r="H263" s="590" t="s">
        <v>537</v>
      </c>
      <c r="I263" s="590" t="s">
        <v>593</v>
      </c>
      <c r="J263" s="590" t="s">
        <v>538</v>
      </c>
      <c r="K263" s="590" t="s">
        <v>594</v>
      </c>
      <c r="L263" s="593">
        <v>0</v>
      </c>
      <c r="M263" s="593">
        <v>0</v>
      </c>
      <c r="N263" s="590">
        <v>18</v>
      </c>
      <c r="O263" s="594">
        <v>15.5</v>
      </c>
      <c r="P263" s="593">
        <v>0</v>
      </c>
      <c r="Q263" s="595"/>
      <c r="R263" s="590">
        <v>13</v>
      </c>
      <c r="S263" s="595">
        <v>0.72222222222222221</v>
      </c>
      <c r="T263" s="594">
        <v>10.5</v>
      </c>
      <c r="U263" s="596">
        <v>0.67741935483870963</v>
      </c>
    </row>
    <row r="264" spans="1:21" ht="14.4" customHeight="1" x14ac:dyDescent="0.3">
      <c r="A264" s="589">
        <v>29</v>
      </c>
      <c r="B264" s="590" t="s">
        <v>608</v>
      </c>
      <c r="C264" s="590" t="s">
        <v>612</v>
      </c>
      <c r="D264" s="591" t="s">
        <v>1312</v>
      </c>
      <c r="E264" s="592" t="s">
        <v>617</v>
      </c>
      <c r="F264" s="590" t="s">
        <v>609</v>
      </c>
      <c r="G264" s="590" t="s">
        <v>675</v>
      </c>
      <c r="H264" s="590" t="s">
        <v>537</v>
      </c>
      <c r="I264" s="590" t="s">
        <v>601</v>
      </c>
      <c r="J264" s="590" t="s">
        <v>538</v>
      </c>
      <c r="K264" s="590" t="s">
        <v>602</v>
      </c>
      <c r="L264" s="593">
        <v>61.49</v>
      </c>
      <c r="M264" s="593">
        <v>61.49</v>
      </c>
      <c r="N264" s="590">
        <v>1</v>
      </c>
      <c r="O264" s="594">
        <v>1</v>
      </c>
      <c r="P264" s="593">
        <v>61.49</v>
      </c>
      <c r="Q264" s="595">
        <v>1</v>
      </c>
      <c r="R264" s="590">
        <v>1</v>
      </c>
      <c r="S264" s="595">
        <v>1</v>
      </c>
      <c r="T264" s="594">
        <v>1</v>
      </c>
      <c r="U264" s="596">
        <v>1</v>
      </c>
    </row>
    <row r="265" spans="1:21" ht="14.4" customHeight="1" x14ac:dyDescent="0.3">
      <c r="A265" s="589">
        <v>29</v>
      </c>
      <c r="B265" s="590" t="s">
        <v>608</v>
      </c>
      <c r="C265" s="590" t="s">
        <v>612</v>
      </c>
      <c r="D265" s="591" t="s">
        <v>1312</v>
      </c>
      <c r="E265" s="592" t="s">
        <v>617</v>
      </c>
      <c r="F265" s="590" t="s">
        <v>609</v>
      </c>
      <c r="G265" s="590" t="s">
        <v>996</v>
      </c>
      <c r="H265" s="590" t="s">
        <v>476</v>
      </c>
      <c r="I265" s="590" t="s">
        <v>997</v>
      </c>
      <c r="J265" s="590" t="s">
        <v>998</v>
      </c>
      <c r="K265" s="590" t="s">
        <v>999</v>
      </c>
      <c r="L265" s="593">
        <v>33.44</v>
      </c>
      <c r="M265" s="593">
        <v>33.44</v>
      </c>
      <c r="N265" s="590">
        <v>1</v>
      </c>
      <c r="O265" s="594">
        <v>1</v>
      </c>
      <c r="P265" s="593">
        <v>33.44</v>
      </c>
      <c r="Q265" s="595">
        <v>1</v>
      </c>
      <c r="R265" s="590">
        <v>1</v>
      </c>
      <c r="S265" s="595">
        <v>1</v>
      </c>
      <c r="T265" s="594">
        <v>1</v>
      </c>
      <c r="U265" s="596">
        <v>1</v>
      </c>
    </row>
    <row r="266" spans="1:21" ht="14.4" customHeight="1" x14ac:dyDescent="0.3">
      <c r="A266" s="589">
        <v>29</v>
      </c>
      <c r="B266" s="590" t="s">
        <v>608</v>
      </c>
      <c r="C266" s="590" t="s">
        <v>612</v>
      </c>
      <c r="D266" s="591" t="s">
        <v>1312</v>
      </c>
      <c r="E266" s="592" t="s">
        <v>617</v>
      </c>
      <c r="F266" s="590" t="s">
        <v>609</v>
      </c>
      <c r="G266" s="590" t="s">
        <v>906</v>
      </c>
      <c r="H266" s="590" t="s">
        <v>476</v>
      </c>
      <c r="I266" s="590" t="s">
        <v>907</v>
      </c>
      <c r="J266" s="590" t="s">
        <v>908</v>
      </c>
      <c r="K266" s="590" t="s">
        <v>909</v>
      </c>
      <c r="L266" s="593">
        <v>219.37</v>
      </c>
      <c r="M266" s="593">
        <v>658.11</v>
      </c>
      <c r="N266" s="590">
        <v>3</v>
      </c>
      <c r="O266" s="594">
        <v>1.5</v>
      </c>
      <c r="P266" s="593">
        <v>658.11</v>
      </c>
      <c r="Q266" s="595">
        <v>1</v>
      </c>
      <c r="R266" s="590">
        <v>3</v>
      </c>
      <c r="S266" s="595">
        <v>1</v>
      </c>
      <c r="T266" s="594">
        <v>1.5</v>
      </c>
      <c r="U266" s="596">
        <v>1</v>
      </c>
    </row>
    <row r="267" spans="1:21" ht="14.4" customHeight="1" x14ac:dyDescent="0.3">
      <c r="A267" s="589">
        <v>29</v>
      </c>
      <c r="B267" s="590" t="s">
        <v>608</v>
      </c>
      <c r="C267" s="590" t="s">
        <v>612</v>
      </c>
      <c r="D267" s="591" t="s">
        <v>1312</v>
      </c>
      <c r="E267" s="592" t="s">
        <v>617</v>
      </c>
      <c r="F267" s="590" t="s">
        <v>609</v>
      </c>
      <c r="G267" s="590" t="s">
        <v>676</v>
      </c>
      <c r="H267" s="590" t="s">
        <v>476</v>
      </c>
      <c r="I267" s="590" t="s">
        <v>1135</v>
      </c>
      <c r="J267" s="590" t="s">
        <v>1136</v>
      </c>
      <c r="K267" s="590" t="s">
        <v>1137</v>
      </c>
      <c r="L267" s="593">
        <v>93.96</v>
      </c>
      <c r="M267" s="593">
        <v>93.96</v>
      </c>
      <c r="N267" s="590">
        <v>1</v>
      </c>
      <c r="O267" s="594">
        <v>1</v>
      </c>
      <c r="P267" s="593">
        <v>93.96</v>
      </c>
      <c r="Q267" s="595">
        <v>1</v>
      </c>
      <c r="R267" s="590">
        <v>1</v>
      </c>
      <c r="S267" s="595">
        <v>1</v>
      </c>
      <c r="T267" s="594">
        <v>1</v>
      </c>
      <c r="U267" s="596">
        <v>1</v>
      </c>
    </row>
    <row r="268" spans="1:21" ht="14.4" customHeight="1" x14ac:dyDescent="0.3">
      <c r="A268" s="589">
        <v>29</v>
      </c>
      <c r="B268" s="590" t="s">
        <v>608</v>
      </c>
      <c r="C268" s="590" t="s">
        <v>612</v>
      </c>
      <c r="D268" s="591" t="s">
        <v>1312</v>
      </c>
      <c r="E268" s="592" t="s">
        <v>617</v>
      </c>
      <c r="F268" s="590" t="s">
        <v>609</v>
      </c>
      <c r="G268" s="590" t="s">
        <v>1138</v>
      </c>
      <c r="H268" s="590" t="s">
        <v>476</v>
      </c>
      <c r="I268" s="590" t="s">
        <v>1139</v>
      </c>
      <c r="J268" s="590" t="s">
        <v>1140</v>
      </c>
      <c r="K268" s="590" t="s">
        <v>1141</v>
      </c>
      <c r="L268" s="593">
        <v>52.47</v>
      </c>
      <c r="M268" s="593">
        <v>104.94</v>
      </c>
      <c r="N268" s="590">
        <v>2</v>
      </c>
      <c r="O268" s="594">
        <v>1</v>
      </c>
      <c r="P268" s="593">
        <v>104.94</v>
      </c>
      <c r="Q268" s="595">
        <v>1</v>
      </c>
      <c r="R268" s="590">
        <v>2</v>
      </c>
      <c r="S268" s="595">
        <v>1</v>
      </c>
      <c r="T268" s="594">
        <v>1</v>
      </c>
      <c r="U268" s="596">
        <v>1</v>
      </c>
    </row>
    <row r="269" spans="1:21" ht="14.4" customHeight="1" x14ac:dyDescent="0.3">
      <c r="A269" s="589">
        <v>29</v>
      </c>
      <c r="B269" s="590" t="s">
        <v>608</v>
      </c>
      <c r="C269" s="590" t="s">
        <v>612</v>
      </c>
      <c r="D269" s="591" t="s">
        <v>1312</v>
      </c>
      <c r="E269" s="592" t="s">
        <v>617</v>
      </c>
      <c r="F269" s="590" t="s">
        <v>609</v>
      </c>
      <c r="G269" s="590" t="s">
        <v>917</v>
      </c>
      <c r="H269" s="590" t="s">
        <v>537</v>
      </c>
      <c r="I269" s="590" t="s">
        <v>1004</v>
      </c>
      <c r="J269" s="590" t="s">
        <v>919</v>
      </c>
      <c r="K269" s="590" t="s">
        <v>1005</v>
      </c>
      <c r="L269" s="593">
        <v>0</v>
      </c>
      <c r="M269" s="593">
        <v>0</v>
      </c>
      <c r="N269" s="590">
        <v>1</v>
      </c>
      <c r="O269" s="594">
        <v>1</v>
      </c>
      <c r="P269" s="593">
        <v>0</v>
      </c>
      <c r="Q269" s="595"/>
      <c r="R269" s="590">
        <v>1</v>
      </c>
      <c r="S269" s="595">
        <v>1</v>
      </c>
      <c r="T269" s="594">
        <v>1</v>
      </c>
      <c r="U269" s="596">
        <v>1</v>
      </c>
    </row>
    <row r="270" spans="1:21" ht="14.4" customHeight="1" x14ac:dyDescent="0.3">
      <c r="A270" s="589">
        <v>29</v>
      </c>
      <c r="B270" s="590" t="s">
        <v>608</v>
      </c>
      <c r="C270" s="590" t="s">
        <v>612</v>
      </c>
      <c r="D270" s="591" t="s">
        <v>1312</v>
      </c>
      <c r="E270" s="592" t="s">
        <v>617</v>
      </c>
      <c r="F270" s="590" t="s">
        <v>609</v>
      </c>
      <c r="G270" s="590" t="s">
        <v>1142</v>
      </c>
      <c r="H270" s="590" t="s">
        <v>476</v>
      </c>
      <c r="I270" s="590" t="s">
        <v>1143</v>
      </c>
      <c r="J270" s="590" t="s">
        <v>1144</v>
      </c>
      <c r="K270" s="590" t="s">
        <v>1145</v>
      </c>
      <c r="L270" s="593">
        <v>172.7</v>
      </c>
      <c r="M270" s="593">
        <v>172.7</v>
      </c>
      <c r="N270" s="590">
        <v>1</v>
      </c>
      <c r="O270" s="594">
        <v>1</v>
      </c>
      <c r="P270" s="593"/>
      <c r="Q270" s="595">
        <v>0</v>
      </c>
      <c r="R270" s="590"/>
      <c r="S270" s="595">
        <v>0</v>
      </c>
      <c r="T270" s="594"/>
      <c r="U270" s="596">
        <v>0</v>
      </c>
    </row>
    <row r="271" spans="1:21" ht="14.4" customHeight="1" x14ac:dyDescent="0.3">
      <c r="A271" s="589">
        <v>29</v>
      </c>
      <c r="B271" s="590" t="s">
        <v>608</v>
      </c>
      <c r="C271" s="590" t="s">
        <v>612</v>
      </c>
      <c r="D271" s="591" t="s">
        <v>1312</v>
      </c>
      <c r="E271" s="592" t="s">
        <v>617</v>
      </c>
      <c r="F271" s="590" t="s">
        <v>609</v>
      </c>
      <c r="G271" s="590" t="s">
        <v>841</v>
      </c>
      <c r="H271" s="590" t="s">
        <v>476</v>
      </c>
      <c r="I271" s="590" t="s">
        <v>1146</v>
      </c>
      <c r="J271" s="590" t="s">
        <v>843</v>
      </c>
      <c r="K271" s="590" t="s">
        <v>1147</v>
      </c>
      <c r="L271" s="593">
        <v>299.83999999999997</v>
      </c>
      <c r="M271" s="593">
        <v>299.83999999999997</v>
      </c>
      <c r="N271" s="590">
        <v>1</v>
      </c>
      <c r="O271" s="594">
        <v>1</v>
      </c>
      <c r="P271" s="593">
        <v>299.83999999999997</v>
      </c>
      <c r="Q271" s="595">
        <v>1</v>
      </c>
      <c r="R271" s="590">
        <v>1</v>
      </c>
      <c r="S271" s="595">
        <v>1</v>
      </c>
      <c r="T271" s="594">
        <v>1</v>
      </c>
      <c r="U271" s="596">
        <v>1</v>
      </c>
    </row>
    <row r="272" spans="1:21" ht="14.4" customHeight="1" x14ac:dyDescent="0.3">
      <c r="A272" s="589">
        <v>29</v>
      </c>
      <c r="B272" s="590" t="s">
        <v>608</v>
      </c>
      <c r="C272" s="590" t="s">
        <v>612</v>
      </c>
      <c r="D272" s="591" t="s">
        <v>1312</v>
      </c>
      <c r="E272" s="592" t="s">
        <v>617</v>
      </c>
      <c r="F272" s="590" t="s">
        <v>609</v>
      </c>
      <c r="G272" s="590" t="s">
        <v>841</v>
      </c>
      <c r="H272" s="590" t="s">
        <v>476</v>
      </c>
      <c r="I272" s="590" t="s">
        <v>1148</v>
      </c>
      <c r="J272" s="590" t="s">
        <v>843</v>
      </c>
      <c r="K272" s="590" t="s">
        <v>1149</v>
      </c>
      <c r="L272" s="593">
        <v>66.63</v>
      </c>
      <c r="M272" s="593">
        <v>66.63</v>
      </c>
      <c r="N272" s="590">
        <v>1</v>
      </c>
      <c r="O272" s="594">
        <v>1</v>
      </c>
      <c r="P272" s="593">
        <v>66.63</v>
      </c>
      <c r="Q272" s="595">
        <v>1</v>
      </c>
      <c r="R272" s="590">
        <v>1</v>
      </c>
      <c r="S272" s="595">
        <v>1</v>
      </c>
      <c r="T272" s="594">
        <v>1</v>
      </c>
      <c r="U272" s="596">
        <v>1</v>
      </c>
    </row>
    <row r="273" spans="1:21" ht="14.4" customHeight="1" x14ac:dyDescent="0.3">
      <c r="A273" s="589">
        <v>29</v>
      </c>
      <c r="B273" s="590" t="s">
        <v>608</v>
      </c>
      <c r="C273" s="590" t="s">
        <v>612</v>
      </c>
      <c r="D273" s="591" t="s">
        <v>1312</v>
      </c>
      <c r="E273" s="592" t="s">
        <v>617</v>
      </c>
      <c r="F273" s="590" t="s">
        <v>609</v>
      </c>
      <c r="G273" s="590" t="s">
        <v>841</v>
      </c>
      <c r="H273" s="590" t="s">
        <v>476</v>
      </c>
      <c r="I273" s="590" t="s">
        <v>845</v>
      </c>
      <c r="J273" s="590" t="s">
        <v>846</v>
      </c>
      <c r="K273" s="590" t="s">
        <v>847</v>
      </c>
      <c r="L273" s="593">
        <v>50.32</v>
      </c>
      <c r="M273" s="593">
        <v>50.32</v>
      </c>
      <c r="N273" s="590">
        <v>1</v>
      </c>
      <c r="O273" s="594">
        <v>0.5</v>
      </c>
      <c r="P273" s="593">
        <v>50.32</v>
      </c>
      <c r="Q273" s="595">
        <v>1</v>
      </c>
      <c r="R273" s="590">
        <v>1</v>
      </c>
      <c r="S273" s="595">
        <v>1</v>
      </c>
      <c r="T273" s="594">
        <v>0.5</v>
      </c>
      <c r="U273" s="596">
        <v>1</v>
      </c>
    </row>
    <row r="274" spans="1:21" ht="14.4" customHeight="1" x14ac:dyDescent="0.3">
      <c r="A274" s="589">
        <v>29</v>
      </c>
      <c r="B274" s="590" t="s">
        <v>608</v>
      </c>
      <c r="C274" s="590" t="s">
        <v>612</v>
      </c>
      <c r="D274" s="591" t="s">
        <v>1312</v>
      </c>
      <c r="E274" s="592" t="s">
        <v>617</v>
      </c>
      <c r="F274" s="590" t="s">
        <v>609</v>
      </c>
      <c r="G274" s="590" t="s">
        <v>841</v>
      </c>
      <c r="H274" s="590" t="s">
        <v>476</v>
      </c>
      <c r="I274" s="590" t="s">
        <v>848</v>
      </c>
      <c r="J274" s="590" t="s">
        <v>846</v>
      </c>
      <c r="K274" s="590" t="s">
        <v>849</v>
      </c>
      <c r="L274" s="593">
        <v>16.77</v>
      </c>
      <c r="M274" s="593">
        <v>16.77</v>
      </c>
      <c r="N274" s="590">
        <v>1</v>
      </c>
      <c r="O274" s="594">
        <v>1</v>
      </c>
      <c r="P274" s="593">
        <v>16.77</v>
      </c>
      <c r="Q274" s="595">
        <v>1</v>
      </c>
      <c r="R274" s="590">
        <v>1</v>
      </c>
      <c r="S274" s="595">
        <v>1</v>
      </c>
      <c r="T274" s="594">
        <v>1</v>
      </c>
      <c r="U274" s="596">
        <v>1</v>
      </c>
    </row>
    <row r="275" spans="1:21" ht="14.4" customHeight="1" x14ac:dyDescent="0.3">
      <c r="A275" s="589">
        <v>29</v>
      </c>
      <c r="B275" s="590" t="s">
        <v>608</v>
      </c>
      <c r="C275" s="590" t="s">
        <v>612</v>
      </c>
      <c r="D275" s="591" t="s">
        <v>1312</v>
      </c>
      <c r="E275" s="592" t="s">
        <v>617</v>
      </c>
      <c r="F275" s="590" t="s">
        <v>609</v>
      </c>
      <c r="G275" s="590" t="s">
        <v>1150</v>
      </c>
      <c r="H275" s="590" t="s">
        <v>476</v>
      </c>
      <c r="I275" s="590" t="s">
        <v>1151</v>
      </c>
      <c r="J275" s="590" t="s">
        <v>1152</v>
      </c>
      <c r="K275" s="590" t="s">
        <v>1153</v>
      </c>
      <c r="L275" s="593">
        <v>0</v>
      </c>
      <c r="M275" s="593">
        <v>0</v>
      </c>
      <c r="N275" s="590">
        <v>4</v>
      </c>
      <c r="O275" s="594">
        <v>4</v>
      </c>
      <c r="P275" s="593">
        <v>0</v>
      </c>
      <c r="Q275" s="595"/>
      <c r="R275" s="590">
        <v>3</v>
      </c>
      <c r="S275" s="595">
        <v>0.75</v>
      </c>
      <c r="T275" s="594">
        <v>3</v>
      </c>
      <c r="U275" s="596">
        <v>0.75</v>
      </c>
    </row>
    <row r="276" spans="1:21" ht="14.4" customHeight="1" x14ac:dyDescent="0.3">
      <c r="A276" s="589">
        <v>29</v>
      </c>
      <c r="B276" s="590" t="s">
        <v>608</v>
      </c>
      <c r="C276" s="590" t="s">
        <v>612</v>
      </c>
      <c r="D276" s="591" t="s">
        <v>1312</v>
      </c>
      <c r="E276" s="592" t="s">
        <v>617</v>
      </c>
      <c r="F276" s="590" t="s">
        <v>609</v>
      </c>
      <c r="G276" s="590" t="s">
        <v>1150</v>
      </c>
      <c r="H276" s="590" t="s">
        <v>537</v>
      </c>
      <c r="I276" s="590" t="s">
        <v>1154</v>
      </c>
      <c r="J276" s="590" t="s">
        <v>1155</v>
      </c>
      <c r="K276" s="590" t="s">
        <v>1156</v>
      </c>
      <c r="L276" s="593">
        <v>21.79</v>
      </c>
      <c r="M276" s="593">
        <v>21.79</v>
      </c>
      <c r="N276" s="590">
        <v>1</v>
      </c>
      <c r="O276" s="594">
        <v>0.5</v>
      </c>
      <c r="P276" s="593">
        <v>21.79</v>
      </c>
      <c r="Q276" s="595">
        <v>1</v>
      </c>
      <c r="R276" s="590">
        <v>1</v>
      </c>
      <c r="S276" s="595">
        <v>1</v>
      </c>
      <c r="T276" s="594">
        <v>0.5</v>
      </c>
      <c r="U276" s="596">
        <v>1</v>
      </c>
    </row>
    <row r="277" spans="1:21" ht="14.4" customHeight="1" x14ac:dyDescent="0.3">
      <c r="A277" s="589">
        <v>29</v>
      </c>
      <c r="B277" s="590" t="s">
        <v>608</v>
      </c>
      <c r="C277" s="590" t="s">
        <v>612</v>
      </c>
      <c r="D277" s="591" t="s">
        <v>1312</v>
      </c>
      <c r="E277" s="592" t="s">
        <v>617</v>
      </c>
      <c r="F277" s="590" t="s">
        <v>609</v>
      </c>
      <c r="G277" s="590" t="s">
        <v>627</v>
      </c>
      <c r="H277" s="590" t="s">
        <v>476</v>
      </c>
      <c r="I277" s="590" t="s">
        <v>1157</v>
      </c>
      <c r="J277" s="590" t="s">
        <v>1158</v>
      </c>
      <c r="K277" s="590" t="s">
        <v>1159</v>
      </c>
      <c r="L277" s="593">
        <v>154.36000000000001</v>
      </c>
      <c r="M277" s="593">
        <v>154.36000000000001</v>
      </c>
      <c r="N277" s="590">
        <v>1</v>
      </c>
      <c r="O277" s="594">
        <v>1</v>
      </c>
      <c r="P277" s="593">
        <v>154.36000000000001</v>
      </c>
      <c r="Q277" s="595">
        <v>1</v>
      </c>
      <c r="R277" s="590">
        <v>1</v>
      </c>
      <c r="S277" s="595">
        <v>1</v>
      </c>
      <c r="T277" s="594">
        <v>1</v>
      </c>
      <c r="U277" s="596">
        <v>1</v>
      </c>
    </row>
    <row r="278" spans="1:21" ht="14.4" customHeight="1" x14ac:dyDescent="0.3">
      <c r="A278" s="589">
        <v>29</v>
      </c>
      <c r="B278" s="590" t="s">
        <v>608</v>
      </c>
      <c r="C278" s="590" t="s">
        <v>612</v>
      </c>
      <c r="D278" s="591" t="s">
        <v>1312</v>
      </c>
      <c r="E278" s="592" t="s">
        <v>617</v>
      </c>
      <c r="F278" s="590" t="s">
        <v>609</v>
      </c>
      <c r="G278" s="590" t="s">
        <v>627</v>
      </c>
      <c r="H278" s="590" t="s">
        <v>537</v>
      </c>
      <c r="I278" s="590" t="s">
        <v>628</v>
      </c>
      <c r="J278" s="590" t="s">
        <v>629</v>
      </c>
      <c r="K278" s="590" t="s">
        <v>630</v>
      </c>
      <c r="L278" s="593">
        <v>154.36000000000001</v>
      </c>
      <c r="M278" s="593">
        <v>4013.3600000000015</v>
      </c>
      <c r="N278" s="590">
        <v>26</v>
      </c>
      <c r="O278" s="594">
        <v>21.5</v>
      </c>
      <c r="P278" s="593">
        <v>2932.8400000000015</v>
      </c>
      <c r="Q278" s="595">
        <v>0.73076923076923084</v>
      </c>
      <c r="R278" s="590">
        <v>19</v>
      </c>
      <c r="S278" s="595">
        <v>0.73076923076923073</v>
      </c>
      <c r="T278" s="594">
        <v>15</v>
      </c>
      <c r="U278" s="596">
        <v>0.69767441860465118</v>
      </c>
    </row>
    <row r="279" spans="1:21" ht="14.4" customHeight="1" x14ac:dyDescent="0.3">
      <c r="A279" s="589">
        <v>29</v>
      </c>
      <c r="B279" s="590" t="s">
        <v>608</v>
      </c>
      <c r="C279" s="590" t="s">
        <v>612</v>
      </c>
      <c r="D279" s="591" t="s">
        <v>1312</v>
      </c>
      <c r="E279" s="592" t="s">
        <v>617</v>
      </c>
      <c r="F279" s="590" t="s">
        <v>609</v>
      </c>
      <c r="G279" s="590" t="s">
        <v>1160</v>
      </c>
      <c r="H279" s="590" t="s">
        <v>476</v>
      </c>
      <c r="I279" s="590" t="s">
        <v>1161</v>
      </c>
      <c r="J279" s="590" t="s">
        <v>1162</v>
      </c>
      <c r="K279" s="590" t="s">
        <v>1163</v>
      </c>
      <c r="L279" s="593">
        <v>240.7</v>
      </c>
      <c r="M279" s="593">
        <v>240.7</v>
      </c>
      <c r="N279" s="590">
        <v>1</v>
      </c>
      <c r="O279" s="594">
        <v>1</v>
      </c>
      <c r="P279" s="593"/>
      <c r="Q279" s="595">
        <v>0</v>
      </c>
      <c r="R279" s="590"/>
      <c r="S279" s="595">
        <v>0</v>
      </c>
      <c r="T279" s="594"/>
      <c r="U279" s="596">
        <v>0</v>
      </c>
    </row>
    <row r="280" spans="1:21" ht="14.4" customHeight="1" x14ac:dyDescent="0.3">
      <c r="A280" s="589">
        <v>29</v>
      </c>
      <c r="B280" s="590" t="s">
        <v>608</v>
      </c>
      <c r="C280" s="590" t="s">
        <v>612</v>
      </c>
      <c r="D280" s="591" t="s">
        <v>1312</v>
      </c>
      <c r="E280" s="592" t="s">
        <v>617</v>
      </c>
      <c r="F280" s="590" t="s">
        <v>609</v>
      </c>
      <c r="G280" s="590" t="s">
        <v>686</v>
      </c>
      <c r="H280" s="590" t="s">
        <v>476</v>
      </c>
      <c r="I280" s="590" t="s">
        <v>687</v>
      </c>
      <c r="J280" s="590" t="s">
        <v>688</v>
      </c>
      <c r="K280" s="590" t="s">
        <v>689</v>
      </c>
      <c r="L280" s="593">
        <v>0</v>
      </c>
      <c r="M280" s="593">
        <v>0</v>
      </c>
      <c r="N280" s="590">
        <v>8</v>
      </c>
      <c r="O280" s="594">
        <v>4.5</v>
      </c>
      <c r="P280" s="593">
        <v>0</v>
      </c>
      <c r="Q280" s="595"/>
      <c r="R280" s="590">
        <v>6</v>
      </c>
      <c r="S280" s="595">
        <v>0.75</v>
      </c>
      <c r="T280" s="594">
        <v>3.5</v>
      </c>
      <c r="U280" s="596">
        <v>0.77777777777777779</v>
      </c>
    </row>
    <row r="281" spans="1:21" ht="14.4" customHeight="1" x14ac:dyDescent="0.3">
      <c r="A281" s="589">
        <v>29</v>
      </c>
      <c r="B281" s="590" t="s">
        <v>608</v>
      </c>
      <c r="C281" s="590" t="s">
        <v>612</v>
      </c>
      <c r="D281" s="591" t="s">
        <v>1312</v>
      </c>
      <c r="E281" s="592" t="s">
        <v>617</v>
      </c>
      <c r="F281" s="590" t="s">
        <v>609</v>
      </c>
      <c r="G281" s="590" t="s">
        <v>686</v>
      </c>
      <c r="H281" s="590" t="s">
        <v>476</v>
      </c>
      <c r="I281" s="590" t="s">
        <v>1164</v>
      </c>
      <c r="J281" s="590" t="s">
        <v>688</v>
      </c>
      <c r="K281" s="590" t="s">
        <v>1165</v>
      </c>
      <c r="L281" s="593">
        <v>0</v>
      </c>
      <c r="M281" s="593">
        <v>0</v>
      </c>
      <c r="N281" s="590">
        <v>1</v>
      </c>
      <c r="O281" s="594">
        <v>0.5</v>
      </c>
      <c r="P281" s="593"/>
      <c r="Q281" s="595"/>
      <c r="R281" s="590"/>
      <c r="S281" s="595">
        <v>0</v>
      </c>
      <c r="T281" s="594"/>
      <c r="U281" s="596">
        <v>0</v>
      </c>
    </row>
    <row r="282" spans="1:21" ht="14.4" customHeight="1" x14ac:dyDescent="0.3">
      <c r="A282" s="589">
        <v>29</v>
      </c>
      <c r="B282" s="590" t="s">
        <v>608</v>
      </c>
      <c r="C282" s="590" t="s">
        <v>612</v>
      </c>
      <c r="D282" s="591" t="s">
        <v>1312</v>
      </c>
      <c r="E282" s="592" t="s">
        <v>617</v>
      </c>
      <c r="F282" s="590" t="s">
        <v>609</v>
      </c>
      <c r="G282" s="590" t="s">
        <v>694</v>
      </c>
      <c r="H282" s="590" t="s">
        <v>476</v>
      </c>
      <c r="I282" s="590" t="s">
        <v>1166</v>
      </c>
      <c r="J282" s="590" t="s">
        <v>547</v>
      </c>
      <c r="K282" s="590" t="s">
        <v>1167</v>
      </c>
      <c r="L282" s="593">
        <v>208.57</v>
      </c>
      <c r="M282" s="593">
        <v>208.57</v>
      </c>
      <c r="N282" s="590">
        <v>1</v>
      </c>
      <c r="O282" s="594">
        <v>0.5</v>
      </c>
      <c r="P282" s="593">
        <v>208.57</v>
      </c>
      <c r="Q282" s="595">
        <v>1</v>
      </c>
      <c r="R282" s="590">
        <v>1</v>
      </c>
      <c r="S282" s="595">
        <v>1</v>
      </c>
      <c r="T282" s="594">
        <v>0.5</v>
      </c>
      <c r="U282" s="596">
        <v>1</v>
      </c>
    </row>
    <row r="283" spans="1:21" ht="14.4" customHeight="1" x14ac:dyDescent="0.3">
      <c r="A283" s="589">
        <v>29</v>
      </c>
      <c r="B283" s="590" t="s">
        <v>608</v>
      </c>
      <c r="C283" s="590" t="s">
        <v>612</v>
      </c>
      <c r="D283" s="591" t="s">
        <v>1312</v>
      </c>
      <c r="E283" s="592" t="s">
        <v>617</v>
      </c>
      <c r="F283" s="590" t="s">
        <v>609</v>
      </c>
      <c r="G283" s="590" t="s">
        <v>694</v>
      </c>
      <c r="H283" s="590" t="s">
        <v>476</v>
      </c>
      <c r="I283" s="590" t="s">
        <v>921</v>
      </c>
      <c r="J283" s="590" t="s">
        <v>547</v>
      </c>
      <c r="K283" s="590" t="s">
        <v>922</v>
      </c>
      <c r="L283" s="593">
        <v>99.75</v>
      </c>
      <c r="M283" s="593">
        <v>199.5</v>
      </c>
      <c r="N283" s="590">
        <v>2</v>
      </c>
      <c r="O283" s="594">
        <v>1.5</v>
      </c>
      <c r="P283" s="593">
        <v>199.5</v>
      </c>
      <c r="Q283" s="595">
        <v>1</v>
      </c>
      <c r="R283" s="590">
        <v>2</v>
      </c>
      <c r="S283" s="595">
        <v>1</v>
      </c>
      <c r="T283" s="594">
        <v>1.5</v>
      </c>
      <c r="U283" s="596">
        <v>1</v>
      </c>
    </row>
    <row r="284" spans="1:21" ht="14.4" customHeight="1" x14ac:dyDescent="0.3">
      <c r="A284" s="589">
        <v>29</v>
      </c>
      <c r="B284" s="590" t="s">
        <v>608</v>
      </c>
      <c r="C284" s="590" t="s">
        <v>612</v>
      </c>
      <c r="D284" s="591" t="s">
        <v>1312</v>
      </c>
      <c r="E284" s="592" t="s">
        <v>617</v>
      </c>
      <c r="F284" s="590" t="s">
        <v>609</v>
      </c>
      <c r="G284" s="590" t="s">
        <v>694</v>
      </c>
      <c r="H284" s="590" t="s">
        <v>476</v>
      </c>
      <c r="I284" s="590" t="s">
        <v>695</v>
      </c>
      <c r="J284" s="590" t="s">
        <v>547</v>
      </c>
      <c r="K284" s="590" t="s">
        <v>696</v>
      </c>
      <c r="L284" s="593">
        <v>299.24</v>
      </c>
      <c r="M284" s="593">
        <v>3590.88</v>
      </c>
      <c r="N284" s="590">
        <v>12</v>
      </c>
      <c r="O284" s="594">
        <v>10.5</v>
      </c>
      <c r="P284" s="593">
        <v>2693.16</v>
      </c>
      <c r="Q284" s="595">
        <v>0.74999999999999989</v>
      </c>
      <c r="R284" s="590">
        <v>9</v>
      </c>
      <c r="S284" s="595">
        <v>0.75</v>
      </c>
      <c r="T284" s="594">
        <v>8.5</v>
      </c>
      <c r="U284" s="596">
        <v>0.80952380952380953</v>
      </c>
    </row>
    <row r="285" spans="1:21" ht="14.4" customHeight="1" x14ac:dyDescent="0.3">
      <c r="A285" s="589">
        <v>29</v>
      </c>
      <c r="B285" s="590" t="s">
        <v>608</v>
      </c>
      <c r="C285" s="590" t="s">
        <v>612</v>
      </c>
      <c r="D285" s="591" t="s">
        <v>1312</v>
      </c>
      <c r="E285" s="592" t="s">
        <v>617</v>
      </c>
      <c r="F285" s="590" t="s">
        <v>610</v>
      </c>
      <c r="G285" s="590" t="s">
        <v>697</v>
      </c>
      <c r="H285" s="590" t="s">
        <v>476</v>
      </c>
      <c r="I285" s="590" t="s">
        <v>1168</v>
      </c>
      <c r="J285" s="590" t="s">
        <v>699</v>
      </c>
      <c r="K285" s="590"/>
      <c r="L285" s="593">
        <v>0</v>
      </c>
      <c r="M285" s="593">
        <v>0</v>
      </c>
      <c r="N285" s="590">
        <v>2</v>
      </c>
      <c r="O285" s="594">
        <v>2</v>
      </c>
      <c r="P285" s="593">
        <v>0</v>
      </c>
      <c r="Q285" s="595"/>
      <c r="R285" s="590">
        <v>2</v>
      </c>
      <c r="S285" s="595">
        <v>1</v>
      </c>
      <c r="T285" s="594">
        <v>2</v>
      </c>
      <c r="U285" s="596">
        <v>1</v>
      </c>
    </row>
    <row r="286" spans="1:21" ht="14.4" customHeight="1" x14ac:dyDescent="0.3">
      <c r="A286" s="589">
        <v>29</v>
      </c>
      <c r="B286" s="590" t="s">
        <v>608</v>
      </c>
      <c r="C286" s="590" t="s">
        <v>612</v>
      </c>
      <c r="D286" s="591" t="s">
        <v>1312</v>
      </c>
      <c r="E286" s="592" t="s">
        <v>617</v>
      </c>
      <c r="F286" s="590" t="s">
        <v>611</v>
      </c>
      <c r="G286" s="590" t="s">
        <v>700</v>
      </c>
      <c r="H286" s="590" t="s">
        <v>476</v>
      </c>
      <c r="I286" s="590" t="s">
        <v>1021</v>
      </c>
      <c r="J286" s="590" t="s">
        <v>1022</v>
      </c>
      <c r="K286" s="590" t="s">
        <v>1020</v>
      </c>
      <c r="L286" s="593">
        <v>100</v>
      </c>
      <c r="M286" s="593">
        <v>100</v>
      </c>
      <c r="N286" s="590">
        <v>1</v>
      </c>
      <c r="O286" s="594">
        <v>1</v>
      </c>
      <c r="P286" s="593">
        <v>100</v>
      </c>
      <c r="Q286" s="595">
        <v>1</v>
      </c>
      <c r="R286" s="590">
        <v>1</v>
      </c>
      <c r="S286" s="595">
        <v>1</v>
      </c>
      <c r="T286" s="594">
        <v>1</v>
      </c>
      <c r="U286" s="596">
        <v>1</v>
      </c>
    </row>
    <row r="287" spans="1:21" ht="14.4" customHeight="1" x14ac:dyDescent="0.3">
      <c r="A287" s="589">
        <v>29</v>
      </c>
      <c r="B287" s="590" t="s">
        <v>608</v>
      </c>
      <c r="C287" s="590" t="s">
        <v>612</v>
      </c>
      <c r="D287" s="591" t="s">
        <v>1312</v>
      </c>
      <c r="E287" s="592" t="s">
        <v>617</v>
      </c>
      <c r="F287" s="590" t="s">
        <v>611</v>
      </c>
      <c r="G287" s="590" t="s">
        <v>700</v>
      </c>
      <c r="H287" s="590" t="s">
        <v>476</v>
      </c>
      <c r="I287" s="590" t="s">
        <v>1169</v>
      </c>
      <c r="J287" s="590" t="s">
        <v>1024</v>
      </c>
      <c r="K287" s="590" t="s">
        <v>1170</v>
      </c>
      <c r="L287" s="593">
        <v>35.130000000000003</v>
      </c>
      <c r="M287" s="593">
        <v>35.130000000000003</v>
      </c>
      <c r="N287" s="590">
        <v>1</v>
      </c>
      <c r="O287" s="594">
        <v>1</v>
      </c>
      <c r="P287" s="593"/>
      <c r="Q287" s="595">
        <v>0</v>
      </c>
      <c r="R287" s="590"/>
      <c r="S287" s="595">
        <v>0</v>
      </c>
      <c r="T287" s="594"/>
      <c r="U287" s="596">
        <v>0</v>
      </c>
    </row>
    <row r="288" spans="1:21" ht="14.4" customHeight="1" x14ac:dyDescent="0.3">
      <c r="A288" s="589">
        <v>29</v>
      </c>
      <c r="B288" s="590" t="s">
        <v>608</v>
      </c>
      <c r="C288" s="590" t="s">
        <v>612</v>
      </c>
      <c r="D288" s="591" t="s">
        <v>1312</v>
      </c>
      <c r="E288" s="592" t="s">
        <v>617</v>
      </c>
      <c r="F288" s="590" t="s">
        <v>611</v>
      </c>
      <c r="G288" s="590" t="s">
        <v>700</v>
      </c>
      <c r="H288" s="590" t="s">
        <v>476</v>
      </c>
      <c r="I288" s="590" t="s">
        <v>1171</v>
      </c>
      <c r="J288" s="590" t="s">
        <v>702</v>
      </c>
      <c r="K288" s="590" t="s">
        <v>1172</v>
      </c>
      <c r="L288" s="593">
        <v>56.25</v>
      </c>
      <c r="M288" s="593">
        <v>168.75</v>
      </c>
      <c r="N288" s="590">
        <v>3</v>
      </c>
      <c r="O288" s="594">
        <v>2</v>
      </c>
      <c r="P288" s="593">
        <v>56.25</v>
      </c>
      <c r="Q288" s="595">
        <v>0.33333333333333331</v>
      </c>
      <c r="R288" s="590">
        <v>1</v>
      </c>
      <c r="S288" s="595">
        <v>0.33333333333333331</v>
      </c>
      <c r="T288" s="594">
        <v>1</v>
      </c>
      <c r="U288" s="596">
        <v>0.5</v>
      </c>
    </row>
    <row r="289" spans="1:21" ht="14.4" customHeight="1" x14ac:dyDescent="0.3">
      <c r="A289" s="589">
        <v>29</v>
      </c>
      <c r="B289" s="590" t="s">
        <v>608</v>
      </c>
      <c r="C289" s="590" t="s">
        <v>612</v>
      </c>
      <c r="D289" s="591" t="s">
        <v>1312</v>
      </c>
      <c r="E289" s="592" t="s">
        <v>617</v>
      </c>
      <c r="F289" s="590" t="s">
        <v>611</v>
      </c>
      <c r="G289" s="590" t="s">
        <v>700</v>
      </c>
      <c r="H289" s="590" t="s">
        <v>476</v>
      </c>
      <c r="I289" s="590" t="s">
        <v>704</v>
      </c>
      <c r="J289" s="590" t="s">
        <v>702</v>
      </c>
      <c r="K289" s="590" t="s">
        <v>705</v>
      </c>
      <c r="L289" s="593">
        <v>100</v>
      </c>
      <c r="M289" s="593">
        <v>1300</v>
      </c>
      <c r="N289" s="590">
        <v>13</v>
      </c>
      <c r="O289" s="594">
        <v>12</v>
      </c>
      <c r="P289" s="593">
        <v>900</v>
      </c>
      <c r="Q289" s="595">
        <v>0.69230769230769229</v>
      </c>
      <c r="R289" s="590">
        <v>9</v>
      </c>
      <c r="S289" s="595">
        <v>0.69230769230769229</v>
      </c>
      <c r="T289" s="594">
        <v>8</v>
      </c>
      <c r="U289" s="596">
        <v>0.66666666666666663</v>
      </c>
    </row>
    <row r="290" spans="1:21" ht="14.4" customHeight="1" x14ac:dyDescent="0.3">
      <c r="A290" s="589">
        <v>29</v>
      </c>
      <c r="B290" s="590" t="s">
        <v>608</v>
      </c>
      <c r="C290" s="590" t="s">
        <v>612</v>
      </c>
      <c r="D290" s="591" t="s">
        <v>1312</v>
      </c>
      <c r="E290" s="592" t="s">
        <v>617</v>
      </c>
      <c r="F290" s="590" t="s">
        <v>611</v>
      </c>
      <c r="G290" s="590" t="s">
        <v>700</v>
      </c>
      <c r="H290" s="590" t="s">
        <v>476</v>
      </c>
      <c r="I290" s="590" t="s">
        <v>706</v>
      </c>
      <c r="J290" s="590" t="s">
        <v>707</v>
      </c>
      <c r="K290" s="590" t="s">
        <v>708</v>
      </c>
      <c r="L290" s="593">
        <v>156</v>
      </c>
      <c r="M290" s="593">
        <v>624</v>
      </c>
      <c r="N290" s="590">
        <v>4</v>
      </c>
      <c r="O290" s="594">
        <v>4</v>
      </c>
      <c r="P290" s="593">
        <v>312</v>
      </c>
      <c r="Q290" s="595">
        <v>0.5</v>
      </c>
      <c r="R290" s="590">
        <v>2</v>
      </c>
      <c r="S290" s="595">
        <v>0.5</v>
      </c>
      <c r="T290" s="594">
        <v>2</v>
      </c>
      <c r="U290" s="596">
        <v>0.5</v>
      </c>
    </row>
    <row r="291" spans="1:21" ht="14.4" customHeight="1" x14ac:dyDescent="0.3">
      <c r="A291" s="589">
        <v>29</v>
      </c>
      <c r="B291" s="590" t="s">
        <v>608</v>
      </c>
      <c r="C291" s="590" t="s">
        <v>612</v>
      </c>
      <c r="D291" s="591" t="s">
        <v>1312</v>
      </c>
      <c r="E291" s="592" t="s">
        <v>617</v>
      </c>
      <c r="F291" s="590" t="s">
        <v>611</v>
      </c>
      <c r="G291" s="590" t="s">
        <v>700</v>
      </c>
      <c r="H291" s="590" t="s">
        <v>476</v>
      </c>
      <c r="I291" s="590" t="s">
        <v>1173</v>
      </c>
      <c r="J291" s="590" t="s">
        <v>1174</v>
      </c>
      <c r="K291" s="590" t="s">
        <v>1175</v>
      </c>
      <c r="L291" s="593">
        <v>50</v>
      </c>
      <c r="M291" s="593">
        <v>100</v>
      </c>
      <c r="N291" s="590">
        <v>2</v>
      </c>
      <c r="O291" s="594">
        <v>1</v>
      </c>
      <c r="P291" s="593"/>
      <c r="Q291" s="595">
        <v>0</v>
      </c>
      <c r="R291" s="590"/>
      <c r="S291" s="595">
        <v>0</v>
      </c>
      <c r="T291" s="594"/>
      <c r="U291" s="596">
        <v>0</v>
      </c>
    </row>
    <row r="292" spans="1:21" ht="14.4" customHeight="1" x14ac:dyDescent="0.3">
      <c r="A292" s="589">
        <v>29</v>
      </c>
      <c r="B292" s="590" t="s">
        <v>608</v>
      </c>
      <c r="C292" s="590" t="s">
        <v>612</v>
      </c>
      <c r="D292" s="591" t="s">
        <v>1312</v>
      </c>
      <c r="E292" s="592" t="s">
        <v>617</v>
      </c>
      <c r="F292" s="590" t="s">
        <v>611</v>
      </c>
      <c r="G292" s="590" t="s">
        <v>700</v>
      </c>
      <c r="H292" s="590" t="s">
        <v>476</v>
      </c>
      <c r="I292" s="590" t="s">
        <v>1176</v>
      </c>
      <c r="J292" s="590" t="s">
        <v>1177</v>
      </c>
      <c r="K292" s="590" t="s">
        <v>1178</v>
      </c>
      <c r="L292" s="593">
        <v>4</v>
      </c>
      <c r="M292" s="593">
        <v>16</v>
      </c>
      <c r="N292" s="590">
        <v>4</v>
      </c>
      <c r="O292" s="594">
        <v>1</v>
      </c>
      <c r="P292" s="593">
        <v>16</v>
      </c>
      <c r="Q292" s="595">
        <v>1</v>
      </c>
      <c r="R292" s="590">
        <v>4</v>
      </c>
      <c r="S292" s="595">
        <v>1</v>
      </c>
      <c r="T292" s="594">
        <v>1</v>
      </c>
      <c r="U292" s="596">
        <v>1</v>
      </c>
    </row>
    <row r="293" spans="1:21" ht="14.4" customHeight="1" x14ac:dyDescent="0.3">
      <c r="A293" s="589">
        <v>29</v>
      </c>
      <c r="B293" s="590" t="s">
        <v>608</v>
      </c>
      <c r="C293" s="590" t="s">
        <v>612</v>
      </c>
      <c r="D293" s="591" t="s">
        <v>1312</v>
      </c>
      <c r="E293" s="592" t="s">
        <v>617</v>
      </c>
      <c r="F293" s="590" t="s">
        <v>611</v>
      </c>
      <c r="G293" s="590" t="s">
        <v>700</v>
      </c>
      <c r="H293" s="590" t="s">
        <v>476</v>
      </c>
      <c r="I293" s="590" t="s">
        <v>1179</v>
      </c>
      <c r="J293" s="590" t="s">
        <v>1180</v>
      </c>
      <c r="K293" s="590" t="s">
        <v>1181</v>
      </c>
      <c r="L293" s="593">
        <v>493.5</v>
      </c>
      <c r="M293" s="593">
        <v>493.5</v>
      </c>
      <c r="N293" s="590">
        <v>1</v>
      </c>
      <c r="O293" s="594">
        <v>1</v>
      </c>
      <c r="P293" s="593"/>
      <c r="Q293" s="595">
        <v>0</v>
      </c>
      <c r="R293" s="590"/>
      <c r="S293" s="595">
        <v>0</v>
      </c>
      <c r="T293" s="594"/>
      <c r="U293" s="596">
        <v>0</v>
      </c>
    </row>
    <row r="294" spans="1:21" ht="14.4" customHeight="1" x14ac:dyDescent="0.3">
      <c r="A294" s="589">
        <v>29</v>
      </c>
      <c r="B294" s="590" t="s">
        <v>608</v>
      </c>
      <c r="C294" s="590" t="s">
        <v>612</v>
      </c>
      <c r="D294" s="591" t="s">
        <v>1312</v>
      </c>
      <c r="E294" s="592" t="s">
        <v>617</v>
      </c>
      <c r="F294" s="590" t="s">
        <v>611</v>
      </c>
      <c r="G294" s="590" t="s">
        <v>700</v>
      </c>
      <c r="H294" s="590" t="s">
        <v>476</v>
      </c>
      <c r="I294" s="590" t="s">
        <v>932</v>
      </c>
      <c r="J294" s="590" t="s">
        <v>713</v>
      </c>
      <c r="K294" s="590" t="s">
        <v>933</v>
      </c>
      <c r="L294" s="593">
        <v>1600</v>
      </c>
      <c r="M294" s="593">
        <v>1600</v>
      </c>
      <c r="N294" s="590">
        <v>1</v>
      </c>
      <c r="O294" s="594">
        <v>1</v>
      </c>
      <c r="P294" s="593">
        <v>1600</v>
      </c>
      <c r="Q294" s="595">
        <v>1</v>
      </c>
      <c r="R294" s="590">
        <v>1</v>
      </c>
      <c r="S294" s="595">
        <v>1</v>
      </c>
      <c r="T294" s="594">
        <v>1</v>
      </c>
      <c r="U294" s="596">
        <v>1</v>
      </c>
    </row>
    <row r="295" spans="1:21" ht="14.4" customHeight="1" x14ac:dyDescent="0.3">
      <c r="A295" s="589">
        <v>29</v>
      </c>
      <c r="B295" s="590" t="s">
        <v>608</v>
      </c>
      <c r="C295" s="590" t="s">
        <v>612</v>
      </c>
      <c r="D295" s="591" t="s">
        <v>1312</v>
      </c>
      <c r="E295" s="592" t="s">
        <v>617</v>
      </c>
      <c r="F295" s="590" t="s">
        <v>611</v>
      </c>
      <c r="G295" s="590" t="s">
        <v>700</v>
      </c>
      <c r="H295" s="590" t="s">
        <v>476</v>
      </c>
      <c r="I295" s="590" t="s">
        <v>1182</v>
      </c>
      <c r="J295" s="590" t="s">
        <v>1183</v>
      </c>
      <c r="K295" s="590" t="s">
        <v>1184</v>
      </c>
      <c r="L295" s="593">
        <v>250.54</v>
      </c>
      <c r="M295" s="593">
        <v>250.54</v>
      </c>
      <c r="N295" s="590">
        <v>1</v>
      </c>
      <c r="O295" s="594">
        <v>1</v>
      </c>
      <c r="P295" s="593"/>
      <c r="Q295" s="595">
        <v>0</v>
      </c>
      <c r="R295" s="590"/>
      <c r="S295" s="595">
        <v>0</v>
      </c>
      <c r="T295" s="594"/>
      <c r="U295" s="596">
        <v>0</v>
      </c>
    </row>
    <row r="296" spans="1:21" ht="14.4" customHeight="1" x14ac:dyDescent="0.3">
      <c r="A296" s="589">
        <v>29</v>
      </c>
      <c r="B296" s="590" t="s">
        <v>608</v>
      </c>
      <c r="C296" s="590" t="s">
        <v>612</v>
      </c>
      <c r="D296" s="591" t="s">
        <v>1312</v>
      </c>
      <c r="E296" s="592" t="s">
        <v>617</v>
      </c>
      <c r="F296" s="590" t="s">
        <v>611</v>
      </c>
      <c r="G296" s="590" t="s">
        <v>700</v>
      </c>
      <c r="H296" s="590" t="s">
        <v>476</v>
      </c>
      <c r="I296" s="590" t="s">
        <v>1185</v>
      </c>
      <c r="J296" s="590" t="s">
        <v>1177</v>
      </c>
      <c r="K296" s="590" t="s">
        <v>1186</v>
      </c>
      <c r="L296" s="593">
        <v>2.25</v>
      </c>
      <c r="M296" s="593">
        <v>4.5</v>
      </c>
      <c r="N296" s="590">
        <v>2</v>
      </c>
      <c r="O296" s="594">
        <v>1</v>
      </c>
      <c r="P296" s="593">
        <v>4.5</v>
      </c>
      <c r="Q296" s="595">
        <v>1</v>
      </c>
      <c r="R296" s="590">
        <v>2</v>
      </c>
      <c r="S296" s="595">
        <v>1</v>
      </c>
      <c r="T296" s="594">
        <v>1</v>
      </c>
      <c r="U296" s="596">
        <v>1</v>
      </c>
    </row>
    <row r="297" spans="1:21" ht="14.4" customHeight="1" x14ac:dyDescent="0.3">
      <c r="A297" s="589">
        <v>29</v>
      </c>
      <c r="B297" s="590" t="s">
        <v>608</v>
      </c>
      <c r="C297" s="590" t="s">
        <v>612</v>
      </c>
      <c r="D297" s="591" t="s">
        <v>1312</v>
      </c>
      <c r="E297" s="592" t="s">
        <v>617</v>
      </c>
      <c r="F297" s="590" t="s">
        <v>611</v>
      </c>
      <c r="G297" s="590" t="s">
        <v>718</v>
      </c>
      <c r="H297" s="590" t="s">
        <v>476</v>
      </c>
      <c r="I297" s="590" t="s">
        <v>719</v>
      </c>
      <c r="J297" s="590" t="s">
        <v>720</v>
      </c>
      <c r="K297" s="590" t="s">
        <v>721</v>
      </c>
      <c r="L297" s="593">
        <v>410</v>
      </c>
      <c r="M297" s="593">
        <v>18450</v>
      </c>
      <c r="N297" s="590">
        <v>45</v>
      </c>
      <c r="O297" s="594">
        <v>45</v>
      </c>
      <c r="P297" s="593">
        <v>18450</v>
      </c>
      <c r="Q297" s="595">
        <v>1</v>
      </c>
      <c r="R297" s="590">
        <v>45</v>
      </c>
      <c r="S297" s="595">
        <v>1</v>
      </c>
      <c r="T297" s="594">
        <v>45</v>
      </c>
      <c r="U297" s="596">
        <v>1</v>
      </c>
    </row>
    <row r="298" spans="1:21" ht="14.4" customHeight="1" x14ac:dyDescent="0.3">
      <c r="A298" s="589">
        <v>29</v>
      </c>
      <c r="B298" s="590" t="s">
        <v>608</v>
      </c>
      <c r="C298" s="590" t="s">
        <v>612</v>
      </c>
      <c r="D298" s="591" t="s">
        <v>1312</v>
      </c>
      <c r="E298" s="592" t="s">
        <v>617</v>
      </c>
      <c r="F298" s="590" t="s">
        <v>611</v>
      </c>
      <c r="G298" s="590" t="s">
        <v>718</v>
      </c>
      <c r="H298" s="590" t="s">
        <v>476</v>
      </c>
      <c r="I298" s="590" t="s">
        <v>1187</v>
      </c>
      <c r="J298" s="590" t="s">
        <v>1188</v>
      </c>
      <c r="K298" s="590" t="s">
        <v>1189</v>
      </c>
      <c r="L298" s="593">
        <v>566</v>
      </c>
      <c r="M298" s="593">
        <v>566</v>
      </c>
      <c r="N298" s="590">
        <v>1</v>
      </c>
      <c r="O298" s="594">
        <v>1</v>
      </c>
      <c r="P298" s="593">
        <v>566</v>
      </c>
      <c r="Q298" s="595">
        <v>1</v>
      </c>
      <c r="R298" s="590">
        <v>1</v>
      </c>
      <c r="S298" s="595">
        <v>1</v>
      </c>
      <c r="T298" s="594">
        <v>1</v>
      </c>
      <c r="U298" s="596">
        <v>1</v>
      </c>
    </row>
    <row r="299" spans="1:21" ht="14.4" customHeight="1" x14ac:dyDescent="0.3">
      <c r="A299" s="589">
        <v>29</v>
      </c>
      <c r="B299" s="590" t="s">
        <v>608</v>
      </c>
      <c r="C299" s="590" t="s">
        <v>612</v>
      </c>
      <c r="D299" s="591" t="s">
        <v>1312</v>
      </c>
      <c r="E299" s="592" t="s">
        <v>617</v>
      </c>
      <c r="F299" s="590" t="s">
        <v>611</v>
      </c>
      <c r="G299" s="590" t="s">
        <v>718</v>
      </c>
      <c r="H299" s="590" t="s">
        <v>476</v>
      </c>
      <c r="I299" s="590" t="s">
        <v>1190</v>
      </c>
      <c r="J299" s="590" t="s">
        <v>1188</v>
      </c>
      <c r="K299" s="590" t="s">
        <v>1191</v>
      </c>
      <c r="L299" s="593">
        <v>600</v>
      </c>
      <c r="M299" s="593">
        <v>600</v>
      </c>
      <c r="N299" s="590">
        <v>1</v>
      </c>
      <c r="O299" s="594">
        <v>1</v>
      </c>
      <c r="P299" s="593"/>
      <c r="Q299" s="595">
        <v>0</v>
      </c>
      <c r="R299" s="590"/>
      <c r="S299" s="595">
        <v>0</v>
      </c>
      <c r="T299" s="594"/>
      <c r="U299" s="596">
        <v>0</v>
      </c>
    </row>
    <row r="300" spans="1:21" ht="14.4" customHeight="1" x14ac:dyDescent="0.3">
      <c r="A300" s="589">
        <v>29</v>
      </c>
      <c r="B300" s="590" t="s">
        <v>608</v>
      </c>
      <c r="C300" s="590" t="s">
        <v>612</v>
      </c>
      <c r="D300" s="591" t="s">
        <v>1312</v>
      </c>
      <c r="E300" s="592" t="s">
        <v>617</v>
      </c>
      <c r="F300" s="590" t="s">
        <v>611</v>
      </c>
      <c r="G300" s="590" t="s">
        <v>722</v>
      </c>
      <c r="H300" s="590" t="s">
        <v>476</v>
      </c>
      <c r="I300" s="590" t="s">
        <v>1035</v>
      </c>
      <c r="J300" s="590" t="s">
        <v>1036</v>
      </c>
      <c r="K300" s="590" t="s">
        <v>1037</v>
      </c>
      <c r="L300" s="593">
        <v>492.18</v>
      </c>
      <c r="M300" s="593">
        <v>492.18</v>
      </c>
      <c r="N300" s="590">
        <v>1</v>
      </c>
      <c r="O300" s="594">
        <v>1</v>
      </c>
      <c r="P300" s="593">
        <v>492.18</v>
      </c>
      <c r="Q300" s="595">
        <v>1</v>
      </c>
      <c r="R300" s="590">
        <v>1</v>
      </c>
      <c r="S300" s="595">
        <v>1</v>
      </c>
      <c r="T300" s="594">
        <v>1</v>
      </c>
      <c r="U300" s="596">
        <v>1</v>
      </c>
    </row>
    <row r="301" spans="1:21" ht="14.4" customHeight="1" x14ac:dyDescent="0.3">
      <c r="A301" s="589">
        <v>29</v>
      </c>
      <c r="B301" s="590" t="s">
        <v>608</v>
      </c>
      <c r="C301" s="590" t="s">
        <v>612</v>
      </c>
      <c r="D301" s="591" t="s">
        <v>1312</v>
      </c>
      <c r="E301" s="592" t="s">
        <v>617</v>
      </c>
      <c r="F301" s="590" t="s">
        <v>611</v>
      </c>
      <c r="G301" s="590" t="s">
        <v>722</v>
      </c>
      <c r="H301" s="590" t="s">
        <v>476</v>
      </c>
      <c r="I301" s="590" t="s">
        <v>723</v>
      </c>
      <c r="J301" s="590" t="s">
        <v>724</v>
      </c>
      <c r="K301" s="590" t="s">
        <v>725</v>
      </c>
      <c r="L301" s="593">
        <v>50.5</v>
      </c>
      <c r="M301" s="593">
        <v>101</v>
      </c>
      <c r="N301" s="590">
        <v>2</v>
      </c>
      <c r="O301" s="594">
        <v>2</v>
      </c>
      <c r="P301" s="593">
        <v>101</v>
      </c>
      <c r="Q301" s="595">
        <v>1</v>
      </c>
      <c r="R301" s="590">
        <v>2</v>
      </c>
      <c r="S301" s="595">
        <v>1</v>
      </c>
      <c r="T301" s="594">
        <v>2</v>
      </c>
      <c r="U301" s="596">
        <v>1</v>
      </c>
    </row>
    <row r="302" spans="1:21" ht="14.4" customHeight="1" x14ac:dyDescent="0.3">
      <c r="A302" s="589">
        <v>29</v>
      </c>
      <c r="B302" s="590" t="s">
        <v>608</v>
      </c>
      <c r="C302" s="590" t="s">
        <v>612</v>
      </c>
      <c r="D302" s="591" t="s">
        <v>1312</v>
      </c>
      <c r="E302" s="592" t="s">
        <v>617</v>
      </c>
      <c r="F302" s="590" t="s">
        <v>611</v>
      </c>
      <c r="G302" s="590" t="s">
        <v>722</v>
      </c>
      <c r="H302" s="590" t="s">
        <v>476</v>
      </c>
      <c r="I302" s="590" t="s">
        <v>1192</v>
      </c>
      <c r="J302" s="590" t="s">
        <v>1193</v>
      </c>
      <c r="K302" s="590" t="s">
        <v>1194</v>
      </c>
      <c r="L302" s="593">
        <v>378.48</v>
      </c>
      <c r="M302" s="593">
        <v>378.48</v>
      </c>
      <c r="N302" s="590">
        <v>1</v>
      </c>
      <c r="O302" s="594">
        <v>1</v>
      </c>
      <c r="P302" s="593">
        <v>378.48</v>
      </c>
      <c r="Q302" s="595">
        <v>1</v>
      </c>
      <c r="R302" s="590">
        <v>1</v>
      </c>
      <c r="S302" s="595">
        <v>1</v>
      </c>
      <c r="T302" s="594">
        <v>1</v>
      </c>
      <c r="U302" s="596">
        <v>1</v>
      </c>
    </row>
    <row r="303" spans="1:21" ht="14.4" customHeight="1" x14ac:dyDescent="0.3">
      <c r="A303" s="589">
        <v>29</v>
      </c>
      <c r="B303" s="590" t="s">
        <v>608</v>
      </c>
      <c r="C303" s="590" t="s">
        <v>612</v>
      </c>
      <c r="D303" s="591" t="s">
        <v>1312</v>
      </c>
      <c r="E303" s="592" t="s">
        <v>617</v>
      </c>
      <c r="F303" s="590" t="s">
        <v>611</v>
      </c>
      <c r="G303" s="590" t="s">
        <v>722</v>
      </c>
      <c r="H303" s="590" t="s">
        <v>476</v>
      </c>
      <c r="I303" s="590" t="s">
        <v>939</v>
      </c>
      <c r="J303" s="590" t="s">
        <v>940</v>
      </c>
      <c r="K303" s="590" t="s">
        <v>941</v>
      </c>
      <c r="L303" s="593">
        <v>378.48</v>
      </c>
      <c r="M303" s="593">
        <v>378.48</v>
      </c>
      <c r="N303" s="590">
        <v>1</v>
      </c>
      <c r="O303" s="594">
        <v>1</v>
      </c>
      <c r="P303" s="593">
        <v>378.48</v>
      </c>
      <c r="Q303" s="595">
        <v>1</v>
      </c>
      <c r="R303" s="590">
        <v>1</v>
      </c>
      <c r="S303" s="595">
        <v>1</v>
      </c>
      <c r="T303" s="594">
        <v>1</v>
      </c>
      <c r="U303" s="596">
        <v>1</v>
      </c>
    </row>
    <row r="304" spans="1:21" ht="14.4" customHeight="1" x14ac:dyDescent="0.3">
      <c r="A304" s="589">
        <v>29</v>
      </c>
      <c r="B304" s="590" t="s">
        <v>608</v>
      </c>
      <c r="C304" s="590" t="s">
        <v>612</v>
      </c>
      <c r="D304" s="591" t="s">
        <v>1312</v>
      </c>
      <c r="E304" s="592" t="s">
        <v>617</v>
      </c>
      <c r="F304" s="590" t="s">
        <v>611</v>
      </c>
      <c r="G304" s="590" t="s">
        <v>722</v>
      </c>
      <c r="H304" s="590" t="s">
        <v>476</v>
      </c>
      <c r="I304" s="590" t="s">
        <v>729</v>
      </c>
      <c r="J304" s="590" t="s">
        <v>730</v>
      </c>
      <c r="K304" s="590" t="s">
        <v>731</v>
      </c>
      <c r="L304" s="593">
        <v>409.87</v>
      </c>
      <c r="M304" s="593">
        <v>409.87</v>
      </c>
      <c r="N304" s="590">
        <v>1</v>
      </c>
      <c r="O304" s="594">
        <v>1</v>
      </c>
      <c r="P304" s="593">
        <v>409.87</v>
      </c>
      <c r="Q304" s="595">
        <v>1</v>
      </c>
      <c r="R304" s="590">
        <v>1</v>
      </c>
      <c r="S304" s="595">
        <v>1</v>
      </c>
      <c r="T304" s="594">
        <v>1</v>
      </c>
      <c r="U304" s="596">
        <v>1</v>
      </c>
    </row>
    <row r="305" spans="1:21" ht="14.4" customHeight="1" x14ac:dyDescent="0.3">
      <c r="A305" s="589">
        <v>29</v>
      </c>
      <c r="B305" s="590" t="s">
        <v>608</v>
      </c>
      <c r="C305" s="590" t="s">
        <v>612</v>
      </c>
      <c r="D305" s="591" t="s">
        <v>1312</v>
      </c>
      <c r="E305" s="592" t="s">
        <v>617</v>
      </c>
      <c r="F305" s="590" t="s">
        <v>611</v>
      </c>
      <c r="G305" s="590" t="s">
        <v>722</v>
      </c>
      <c r="H305" s="590" t="s">
        <v>476</v>
      </c>
      <c r="I305" s="590" t="s">
        <v>1038</v>
      </c>
      <c r="J305" s="590" t="s">
        <v>724</v>
      </c>
      <c r="K305" s="590" t="s">
        <v>1039</v>
      </c>
      <c r="L305" s="593">
        <v>58.5</v>
      </c>
      <c r="M305" s="593">
        <v>58.5</v>
      </c>
      <c r="N305" s="590">
        <v>1</v>
      </c>
      <c r="O305" s="594">
        <v>1</v>
      </c>
      <c r="P305" s="593">
        <v>58.5</v>
      </c>
      <c r="Q305" s="595">
        <v>1</v>
      </c>
      <c r="R305" s="590">
        <v>1</v>
      </c>
      <c r="S305" s="595">
        <v>1</v>
      </c>
      <c r="T305" s="594">
        <v>1</v>
      </c>
      <c r="U305" s="596">
        <v>1</v>
      </c>
    </row>
    <row r="306" spans="1:21" ht="14.4" customHeight="1" x14ac:dyDescent="0.3">
      <c r="A306" s="589">
        <v>29</v>
      </c>
      <c r="B306" s="590" t="s">
        <v>608</v>
      </c>
      <c r="C306" s="590" t="s">
        <v>612</v>
      </c>
      <c r="D306" s="591" t="s">
        <v>1312</v>
      </c>
      <c r="E306" s="592" t="s">
        <v>617</v>
      </c>
      <c r="F306" s="590" t="s">
        <v>611</v>
      </c>
      <c r="G306" s="590" t="s">
        <v>722</v>
      </c>
      <c r="H306" s="590" t="s">
        <v>476</v>
      </c>
      <c r="I306" s="590" t="s">
        <v>870</v>
      </c>
      <c r="J306" s="590" t="s">
        <v>871</v>
      </c>
      <c r="K306" s="590" t="s">
        <v>872</v>
      </c>
      <c r="L306" s="593">
        <v>331.32</v>
      </c>
      <c r="M306" s="593">
        <v>331.32</v>
      </c>
      <c r="N306" s="590">
        <v>1</v>
      </c>
      <c r="O306" s="594">
        <v>1</v>
      </c>
      <c r="P306" s="593">
        <v>331.32</v>
      </c>
      <c r="Q306" s="595">
        <v>1</v>
      </c>
      <c r="R306" s="590">
        <v>1</v>
      </c>
      <c r="S306" s="595">
        <v>1</v>
      </c>
      <c r="T306" s="594">
        <v>1</v>
      </c>
      <c r="U306" s="596">
        <v>1</v>
      </c>
    </row>
    <row r="307" spans="1:21" ht="14.4" customHeight="1" x14ac:dyDescent="0.3">
      <c r="A307" s="589">
        <v>29</v>
      </c>
      <c r="B307" s="590" t="s">
        <v>608</v>
      </c>
      <c r="C307" s="590" t="s">
        <v>612</v>
      </c>
      <c r="D307" s="591" t="s">
        <v>1312</v>
      </c>
      <c r="E307" s="592" t="s">
        <v>617</v>
      </c>
      <c r="F307" s="590" t="s">
        <v>611</v>
      </c>
      <c r="G307" s="590" t="s">
        <v>722</v>
      </c>
      <c r="H307" s="590" t="s">
        <v>476</v>
      </c>
      <c r="I307" s="590" t="s">
        <v>1195</v>
      </c>
      <c r="J307" s="590" t="s">
        <v>1196</v>
      </c>
      <c r="K307" s="590"/>
      <c r="L307" s="593">
        <v>399.21</v>
      </c>
      <c r="M307" s="593">
        <v>399.21</v>
      </c>
      <c r="N307" s="590">
        <v>1</v>
      </c>
      <c r="O307" s="594">
        <v>1</v>
      </c>
      <c r="P307" s="593">
        <v>399.21</v>
      </c>
      <c r="Q307" s="595">
        <v>1</v>
      </c>
      <c r="R307" s="590">
        <v>1</v>
      </c>
      <c r="S307" s="595">
        <v>1</v>
      </c>
      <c r="T307" s="594">
        <v>1</v>
      </c>
      <c r="U307" s="596">
        <v>1</v>
      </c>
    </row>
    <row r="308" spans="1:21" ht="14.4" customHeight="1" x14ac:dyDescent="0.3">
      <c r="A308" s="589">
        <v>29</v>
      </c>
      <c r="B308" s="590" t="s">
        <v>608</v>
      </c>
      <c r="C308" s="590" t="s">
        <v>612</v>
      </c>
      <c r="D308" s="591" t="s">
        <v>1312</v>
      </c>
      <c r="E308" s="592" t="s">
        <v>617</v>
      </c>
      <c r="F308" s="590" t="s">
        <v>611</v>
      </c>
      <c r="G308" s="590" t="s">
        <v>722</v>
      </c>
      <c r="H308" s="590" t="s">
        <v>476</v>
      </c>
      <c r="I308" s="590" t="s">
        <v>1197</v>
      </c>
      <c r="J308" s="590" t="s">
        <v>1198</v>
      </c>
      <c r="K308" s="590" t="s">
        <v>1199</v>
      </c>
      <c r="L308" s="593">
        <v>350</v>
      </c>
      <c r="M308" s="593">
        <v>350</v>
      </c>
      <c r="N308" s="590">
        <v>1</v>
      </c>
      <c r="O308" s="594">
        <v>1</v>
      </c>
      <c r="P308" s="593"/>
      <c r="Q308" s="595">
        <v>0</v>
      </c>
      <c r="R308" s="590"/>
      <c r="S308" s="595">
        <v>0</v>
      </c>
      <c r="T308" s="594"/>
      <c r="U308" s="596">
        <v>0</v>
      </c>
    </row>
    <row r="309" spans="1:21" ht="14.4" customHeight="1" x14ac:dyDescent="0.3">
      <c r="A309" s="589">
        <v>29</v>
      </c>
      <c r="B309" s="590" t="s">
        <v>608</v>
      </c>
      <c r="C309" s="590" t="s">
        <v>612</v>
      </c>
      <c r="D309" s="591" t="s">
        <v>1312</v>
      </c>
      <c r="E309" s="592" t="s">
        <v>617</v>
      </c>
      <c r="F309" s="590" t="s">
        <v>611</v>
      </c>
      <c r="G309" s="590" t="s">
        <v>741</v>
      </c>
      <c r="H309" s="590" t="s">
        <v>476</v>
      </c>
      <c r="I309" s="590" t="s">
        <v>742</v>
      </c>
      <c r="J309" s="590" t="s">
        <v>743</v>
      </c>
      <c r="K309" s="590" t="s">
        <v>744</v>
      </c>
      <c r="L309" s="593">
        <v>0</v>
      </c>
      <c r="M309" s="593">
        <v>0</v>
      </c>
      <c r="N309" s="590">
        <v>1</v>
      </c>
      <c r="O309" s="594">
        <v>1</v>
      </c>
      <c r="P309" s="593"/>
      <c r="Q309" s="595"/>
      <c r="R309" s="590"/>
      <c r="S309" s="595">
        <v>0</v>
      </c>
      <c r="T309" s="594"/>
      <c r="U309" s="596">
        <v>0</v>
      </c>
    </row>
    <row r="310" spans="1:21" ht="14.4" customHeight="1" x14ac:dyDescent="0.3">
      <c r="A310" s="589">
        <v>29</v>
      </c>
      <c r="B310" s="590" t="s">
        <v>608</v>
      </c>
      <c r="C310" s="590" t="s">
        <v>612</v>
      </c>
      <c r="D310" s="591" t="s">
        <v>1312</v>
      </c>
      <c r="E310" s="592" t="s">
        <v>617</v>
      </c>
      <c r="F310" s="590" t="s">
        <v>611</v>
      </c>
      <c r="G310" s="590" t="s">
        <v>741</v>
      </c>
      <c r="H310" s="590" t="s">
        <v>476</v>
      </c>
      <c r="I310" s="590" t="s">
        <v>745</v>
      </c>
      <c r="J310" s="590" t="s">
        <v>746</v>
      </c>
      <c r="K310" s="590"/>
      <c r="L310" s="593">
        <v>0</v>
      </c>
      <c r="M310" s="593">
        <v>0</v>
      </c>
      <c r="N310" s="590">
        <v>4</v>
      </c>
      <c r="O310" s="594">
        <v>4</v>
      </c>
      <c r="P310" s="593"/>
      <c r="Q310" s="595"/>
      <c r="R310" s="590"/>
      <c r="S310" s="595">
        <v>0</v>
      </c>
      <c r="T310" s="594"/>
      <c r="U310" s="596">
        <v>0</v>
      </c>
    </row>
    <row r="311" spans="1:21" ht="14.4" customHeight="1" x14ac:dyDescent="0.3">
      <c r="A311" s="589">
        <v>29</v>
      </c>
      <c r="B311" s="590" t="s">
        <v>608</v>
      </c>
      <c r="C311" s="590" t="s">
        <v>612</v>
      </c>
      <c r="D311" s="591" t="s">
        <v>1312</v>
      </c>
      <c r="E311" s="592" t="s">
        <v>620</v>
      </c>
      <c r="F311" s="590" t="s">
        <v>609</v>
      </c>
      <c r="G311" s="590" t="s">
        <v>1046</v>
      </c>
      <c r="H311" s="590" t="s">
        <v>476</v>
      </c>
      <c r="I311" s="590" t="s">
        <v>1200</v>
      </c>
      <c r="J311" s="590" t="s">
        <v>1048</v>
      </c>
      <c r="K311" s="590" t="s">
        <v>1201</v>
      </c>
      <c r="L311" s="593">
        <v>23.49</v>
      </c>
      <c r="M311" s="593">
        <v>23.49</v>
      </c>
      <c r="N311" s="590">
        <v>1</v>
      </c>
      <c r="O311" s="594">
        <v>1</v>
      </c>
      <c r="P311" s="593"/>
      <c r="Q311" s="595">
        <v>0</v>
      </c>
      <c r="R311" s="590"/>
      <c r="S311" s="595">
        <v>0</v>
      </c>
      <c r="T311" s="594"/>
      <c r="U311" s="596">
        <v>0</v>
      </c>
    </row>
    <row r="312" spans="1:21" ht="14.4" customHeight="1" x14ac:dyDescent="0.3">
      <c r="A312" s="589">
        <v>29</v>
      </c>
      <c r="B312" s="590" t="s">
        <v>608</v>
      </c>
      <c r="C312" s="590" t="s">
        <v>612</v>
      </c>
      <c r="D312" s="591" t="s">
        <v>1312</v>
      </c>
      <c r="E312" s="592" t="s">
        <v>620</v>
      </c>
      <c r="F312" s="590" t="s">
        <v>609</v>
      </c>
      <c r="G312" s="590" t="s">
        <v>1050</v>
      </c>
      <c r="H312" s="590" t="s">
        <v>476</v>
      </c>
      <c r="I312" s="590" t="s">
        <v>1202</v>
      </c>
      <c r="J312" s="590" t="s">
        <v>1203</v>
      </c>
      <c r="K312" s="590" t="s">
        <v>1204</v>
      </c>
      <c r="L312" s="593">
        <v>462.73</v>
      </c>
      <c r="M312" s="593">
        <v>462.73</v>
      </c>
      <c r="N312" s="590">
        <v>1</v>
      </c>
      <c r="O312" s="594">
        <v>1</v>
      </c>
      <c r="P312" s="593">
        <v>462.73</v>
      </c>
      <c r="Q312" s="595">
        <v>1</v>
      </c>
      <c r="R312" s="590">
        <v>1</v>
      </c>
      <c r="S312" s="595">
        <v>1</v>
      </c>
      <c r="T312" s="594">
        <v>1</v>
      </c>
      <c r="U312" s="596">
        <v>1</v>
      </c>
    </row>
    <row r="313" spans="1:21" ht="14.4" customHeight="1" x14ac:dyDescent="0.3">
      <c r="A313" s="589">
        <v>29</v>
      </c>
      <c r="B313" s="590" t="s">
        <v>608</v>
      </c>
      <c r="C313" s="590" t="s">
        <v>612</v>
      </c>
      <c r="D313" s="591" t="s">
        <v>1312</v>
      </c>
      <c r="E313" s="592" t="s">
        <v>620</v>
      </c>
      <c r="F313" s="590" t="s">
        <v>609</v>
      </c>
      <c r="G313" s="590" t="s">
        <v>813</v>
      </c>
      <c r="H313" s="590" t="s">
        <v>476</v>
      </c>
      <c r="I313" s="590" t="s">
        <v>814</v>
      </c>
      <c r="J313" s="590" t="s">
        <v>815</v>
      </c>
      <c r="K313" s="590" t="s">
        <v>816</v>
      </c>
      <c r="L313" s="593">
        <v>0</v>
      </c>
      <c r="M313" s="593">
        <v>0</v>
      </c>
      <c r="N313" s="590">
        <v>2</v>
      </c>
      <c r="O313" s="594">
        <v>2</v>
      </c>
      <c r="P313" s="593">
        <v>0</v>
      </c>
      <c r="Q313" s="595"/>
      <c r="R313" s="590">
        <v>1</v>
      </c>
      <c r="S313" s="595">
        <v>0.5</v>
      </c>
      <c r="T313" s="594">
        <v>1</v>
      </c>
      <c r="U313" s="596">
        <v>0.5</v>
      </c>
    </row>
    <row r="314" spans="1:21" ht="14.4" customHeight="1" x14ac:dyDescent="0.3">
      <c r="A314" s="589">
        <v>29</v>
      </c>
      <c r="B314" s="590" t="s">
        <v>608</v>
      </c>
      <c r="C314" s="590" t="s">
        <v>612</v>
      </c>
      <c r="D314" s="591" t="s">
        <v>1312</v>
      </c>
      <c r="E314" s="592" t="s">
        <v>620</v>
      </c>
      <c r="F314" s="590" t="s">
        <v>609</v>
      </c>
      <c r="G314" s="590" t="s">
        <v>813</v>
      </c>
      <c r="H314" s="590" t="s">
        <v>476</v>
      </c>
      <c r="I314" s="590" t="s">
        <v>814</v>
      </c>
      <c r="J314" s="590" t="s">
        <v>815</v>
      </c>
      <c r="K314" s="590" t="s">
        <v>816</v>
      </c>
      <c r="L314" s="593">
        <v>210.08</v>
      </c>
      <c r="M314" s="593">
        <v>210.08</v>
      </c>
      <c r="N314" s="590">
        <v>1</v>
      </c>
      <c r="O314" s="594">
        <v>1</v>
      </c>
      <c r="P314" s="593">
        <v>210.08</v>
      </c>
      <c r="Q314" s="595">
        <v>1</v>
      </c>
      <c r="R314" s="590">
        <v>1</v>
      </c>
      <c r="S314" s="595">
        <v>1</v>
      </c>
      <c r="T314" s="594">
        <v>1</v>
      </c>
      <c r="U314" s="596">
        <v>1</v>
      </c>
    </row>
    <row r="315" spans="1:21" ht="14.4" customHeight="1" x14ac:dyDescent="0.3">
      <c r="A315" s="589">
        <v>29</v>
      </c>
      <c r="B315" s="590" t="s">
        <v>608</v>
      </c>
      <c r="C315" s="590" t="s">
        <v>612</v>
      </c>
      <c r="D315" s="591" t="s">
        <v>1312</v>
      </c>
      <c r="E315" s="592" t="s">
        <v>620</v>
      </c>
      <c r="F315" s="590" t="s">
        <v>609</v>
      </c>
      <c r="G315" s="590" t="s">
        <v>747</v>
      </c>
      <c r="H315" s="590" t="s">
        <v>476</v>
      </c>
      <c r="I315" s="590" t="s">
        <v>873</v>
      </c>
      <c r="J315" s="590" t="s">
        <v>874</v>
      </c>
      <c r="K315" s="590" t="s">
        <v>750</v>
      </c>
      <c r="L315" s="593">
        <v>170.52</v>
      </c>
      <c r="M315" s="593">
        <v>170.52</v>
      </c>
      <c r="N315" s="590">
        <v>1</v>
      </c>
      <c r="O315" s="594">
        <v>1</v>
      </c>
      <c r="P315" s="593">
        <v>170.52</v>
      </c>
      <c r="Q315" s="595">
        <v>1</v>
      </c>
      <c r="R315" s="590">
        <v>1</v>
      </c>
      <c r="S315" s="595">
        <v>1</v>
      </c>
      <c r="T315" s="594">
        <v>1</v>
      </c>
      <c r="U315" s="596">
        <v>1</v>
      </c>
    </row>
    <row r="316" spans="1:21" ht="14.4" customHeight="1" x14ac:dyDescent="0.3">
      <c r="A316" s="589">
        <v>29</v>
      </c>
      <c r="B316" s="590" t="s">
        <v>608</v>
      </c>
      <c r="C316" s="590" t="s">
        <v>612</v>
      </c>
      <c r="D316" s="591" t="s">
        <v>1312</v>
      </c>
      <c r="E316" s="592" t="s">
        <v>620</v>
      </c>
      <c r="F316" s="590" t="s">
        <v>609</v>
      </c>
      <c r="G316" s="590" t="s">
        <v>1205</v>
      </c>
      <c r="H316" s="590" t="s">
        <v>476</v>
      </c>
      <c r="I316" s="590" t="s">
        <v>1206</v>
      </c>
      <c r="J316" s="590" t="s">
        <v>1207</v>
      </c>
      <c r="K316" s="590" t="s">
        <v>1208</v>
      </c>
      <c r="L316" s="593">
        <v>176.32</v>
      </c>
      <c r="M316" s="593">
        <v>176.32</v>
      </c>
      <c r="N316" s="590">
        <v>1</v>
      </c>
      <c r="O316" s="594">
        <v>1</v>
      </c>
      <c r="P316" s="593">
        <v>176.32</v>
      </c>
      <c r="Q316" s="595">
        <v>1</v>
      </c>
      <c r="R316" s="590">
        <v>1</v>
      </c>
      <c r="S316" s="595">
        <v>1</v>
      </c>
      <c r="T316" s="594">
        <v>1</v>
      </c>
      <c r="U316" s="596">
        <v>1</v>
      </c>
    </row>
    <row r="317" spans="1:21" ht="14.4" customHeight="1" x14ac:dyDescent="0.3">
      <c r="A317" s="589">
        <v>29</v>
      </c>
      <c r="B317" s="590" t="s">
        <v>608</v>
      </c>
      <c r="C317" s="590" t="s">
        <v>612</v>
      </c>
      <c r="D317" s="591" t="s">
        <v>1312</v>
      </c>
      <c r="E317" s="592" t="s">
        <v>620</v>
      </c>
      <c r="F317" s="590" t="s">
        <v>609</v>
      </c>
      <c r="G317" s="590" t="s">
        <v>1205</v>
      </c>
      <c r="H317" s="590" t="s">
        <v>537</v>
      </c>
      <c r="I317" s="590" t="s">
        <v>1209</v>
      </c>
      <c r="J317" s="590" t="s">
        <v>1210</v>
      </c>
      <c r="K317" s="590" t="s">
        <v>1211</v>
      </c>
      <c r="L317" s="593">
        <v>58.77</v>
      </c>
      <c r="M317" s="593">
        <v>58.77</v>
      </c>
      <c r="N317" s="590">
        <v>1</v>
      </c>
      <c r="O317" s="594">
        <v>1</v>
      </c>
      <c r="P317" s="593"/>
      <c r="Q317" s="595">
        <v>0</v>
      </c>
      <c r="R317" s="590"/>
      <c r="S317" s="595">
        <v>0</v>
      </c>
      <c r="T317" s="594"/>
      <c r="U317" s="596">
        <v>0</v>
      </c>
    </row>
    <row r="318" spans="1:21" ht="14.4" customHeight="1" x14ac:dyDescent="0.3">
      <c r="A318" s="589">
        <v>29</v>
      </c>
      <c r="B318" s="590" t="s">
        <v>608</v>
      </c>
      <c r="C318" s="590" t="s">
        <v>612</v>
      </c>
      <c r="D318" s="591" t="s">
        <v>1312</v>
      </c>
      <c r="E318" s="592" t="s">
        <v>620</v>
      </c>
      <c r="F318" s="590" t="s">
        <v>609</v>
      </c>
      <c r="G318" s="590" t="s">
        <v>754</v>
      </c>
      <c r="H318" s="590" t="s">
        <v>476</v>
      </c>
      <c r="I318" s="590" t="s">
        <v>755</v>
      </c>
      <c r="J318" s="590" t="s">
        <v>756</v>
      </c>
      <c r="K318" s="590" t="s">
        <v>750</v>
      </c>
      <c r="L318" s="593">
        <v>78.33</v>
      </c>
      <c r="M318" s="593">
        <v>391.65</v>
      </c>
      <c r="N318" s="590">
        <v>5</v>
      </c>
      <c r="O318" s="594">
        <v>2.5</v>
      </c>
      <c r="P318" s="593">
        <v>313.32</v>
      </c>
      <c r="Q318" s="595">
        <v>0.8</v>
      </c>
      <c r="R318" s="590">
        <v>4</v>
      </c>
      <c r="S318" s="595">
        <v>0.8</v>
      </c>
      <c r="T318" s="594">
        <v>1.5</v>
      </c>
      <c r="U318" s="596">
        <v>0.6</v>
      </c>
    </row>
    <row r="319" spans="1:21" ht="14.4" customHeight="1" x14ac:dyDescent="0.3">
      <c r="A319" s="589">
        <v>29</v>
      </c>
      <c r="B319" s="590" t="s">
        <v>608</v>
      </c>
      <c r="C319" s="590" t="s">
        <v>612</v>
      </c>
      <c r="D319" s="591" t="s">
        <v>1312</v>
      </c>
      <c r="E319" s="592" t="s">
        <v>620</v>
      </c>
      <c r="F319" s="590" t="s">
        <v>609</v>
      </c>
      <c r="G319" s="590" t="s">
        <v>757</v>
      </c>
      <c r="H319" s="590" t="s">
        <v>476</v>
      </c>
      <c r="I319" s="590" t="s">
        <v>1212</v>
      </c>
      <c r="J319" s="590" t="s">
        <v>759</v>
      </c>
      <c r="K319" s="590" t="s">
        <v>1213</v>
      </c>
      <c r="L319" s="593">
        <v>58.77</v>
      </c>
      <c r="M319" s="593">
        <v>58.77</v>
      </c>
      <c r="N319" s="590">
        <v>1</v>
      </c>
      <c r="O319" s="594">
        <v>1</v>
      </c>
      <c r="P319" s="593"/>
      <c r="Q319" s="595">
        <v>0</v>
      </c>
      <c r="R319" s="590"/>
      <c r="S319" s="595">
        <v>0</v>
      </c>
      <c r="T319" s="594"/>
      <c r="U319" s="596">
        <v>0</v>
      </c>
    </row>
    <row r="320" spans="1:21" ht="14.4" customHeight="1" x14ac:dyDescent="0.3">
      <c r="A320" s="589">
        <v>29</v>
      </c>
      <c r="B320" s="590" t="s">
        <v>608</v>
      </c>
      <c r="C320" s="590" t="s">
        <v>612</v>
      </c>
      <c r="D320" s="591" t="s">
        <v>1312</v>
      </c>
      <c r="E320" s="592" t="s">
        <v>620</v>
      </c>
      <c r="F320" s="590" t="s">
        <v>609</v>
      </c>
      <c r="G320" s="590" t="s">
        <v>1214</v>
      </c>
      <c r="H320" s="590" t="s">
        <v>476</v>
      </c>
      <c r="I320" s="590" t="s">
        <v>1215</v>
      </c>
      <c r="J320" s="590" t="s">
        <v>1216</v>
      </c>
      <c r="K320" s="590" t="s">
        <v>1217</v>
      </c>
      <c r="L320" s="593">
        <v>0</v>
      </c>
      <c r="M320" s="593">
        <v>0</v>
      </c>
      <c r="N320" s="590">
        <v>2</v>
      </c>
      <c r="O320" s="594">
        <v>2</v>
      </c>
      <c r="P320" s="593">
        <v>0</v>
      </c>
      <c r="Q320" s="595"/>
      <c r="R320" s="590">
        <v>1</v>
      </c>
      <c r="S320" s="595">
        <v>0.5</v>
      </c>
      <c r="T320" s="594">
        <v>1</v>
      </c>
      <c r="U320" s="596">
        <v>0.5</v>
      </c>
    </row>
    <row r="321" spans="1:21" ht="14.4" customHeight="1" x14ac:dyDescent="0.3">
      <c r="A321" s="589">
        <v>29</v>
      </c>
      <c r="B321" s="590" t="s">
        <v>608</v>
      </c>
      <c r="C321" s="590" t="s">
        <v>612</v>
      </c>
      <c r="D321" s="591" t="s">
        <v>1312</v>
      </c>
      <c r="E321" s="592" t="s">
        <v>620</v>
      </c>
      <c r="F321" s="590" t="s">
        <v>609</v>
      </c>
      <c r="G321" s="590" t="s">
        <v>880</v>
      </c>
      <c r="H321" s="590" t="s">
        <v>476</v>
      </c>
      <c r="I321" s="590" t="s">
        <v>1218</v>
      </c>
      <c r="J321" s="590" t="s">
        <v>1219</v>
      </c>
      <c r="K321" s="590" t="s">
        <v>1220</v>
      </c>
      <c r="L321" s="593">
        <v>64.56</v>
      </c>
      <c r="M321" s="593">
        <v>64.56</v>
      </c>
      <c r="N321" s="590">
        <v>1</v>
      </c>
      <c r="O321" s="594">
        <v>0.5</v>
      </c>
      <c r="P321" s="593">
        <v>64.56</v>
      </c>
      <c r="Q321" s="595">
        <v>1</v>
      </c>
      <c r="R321" s="590">
        <v>1</v>
      </c>
      <c r="S321" s="595">
        <v>1</v>
      </c>
      <c r="T321" s="594">
        <v>0.5</v>
      </c>
      <c r="U321" s="596">
        <v>1</v>
      </c>
    </row>
    <row r="322" spans="1:21" ht="14.4" customHeight="1" x14ac:dyDescent="0.3">
      <c r="A322" s="589">
        <v>29</v>
      </c>
      <c r="B322" s="590" t="s">
        <v>608</v>
      </c>
      <c r="C322" s="590" t="s">
        <v>612</v>
      </c>
      <c r="D322" s="591" t="s">
        <v>1312</v>
      </c>
      <c r="E322" s="592" t="s">
        <v>620</v>
      </c>
      <c r="F322" s="590" t="s">
        <v>609</v>
      </c>
      <c r="G322" s="590" t="s">
        <v>761</v>
      </c>
      <c r="H322" s="590" t="s">
        <v>476</v>
      </c>
      <c r="I322" s="590" t="s">
        <v>954</v>
      </c>
      <c r="J322" s="590" t="s">
        <v>763</v>
      </c>
      <c r="K322" s="590" t="s">
        <v>955</v>
      </c>
      <c r="L322" s="593">
        <v>736.33</v>
      </c>
      <c r="M322" s="593">
        <v>736.33</v>
      </c>
      <c r="N322" s="590">
        <v>1</v>
      </c>
      <c r="O322" s="594">
        <v>0.5</v>
      </c>
      <c r="P322" s="593">
        <v>736.33</v>
      </c>
      <c r="Q322" s="595">
        <v>1</v>
      </c>
      <c r="R322" s="590">
        <v>1</v>
      </c>
      <c r="S322" s="595">
        <v>1</v>
      </c>
      <c r="T322" s="594">
        <v>0.5</v>
      </c>
      <c r="U322" s="596">
        <v>1</v>
      </c>
    </row>
    <row r="323" spans="1:21" ht="14.4" customHeight="1" x14ac:dyDescent="0.3">
      <c r="A323" s="589">
        <v>29</v>
      </c>
      <c r="B323" s="590" t="s">
        <v>608</v>
      </c>
      <c r="C323" s="590" t="s">
        <v>612</v>
      </c>
      <c r="D323" s="591" t="s">
        <v>1312</v>
      </c>
      <c r="E323" s="592" t="s">
        <v>620</v>
      </c>
      <c r="F323" s="590" t="s">
        <v>609</v>
      </c>
      <c r="G323" s="590" t="s">
        <v>817</v>
      </c>
      <c r="H323" s="590" t="s">
        <v>476</v>
      </c>
      <c r="I323" s="590" t="s">
        <v>1221</v>
      </c>
      <c r="J323" s="590" t="s">
        <v>819</v>
      </c>
      <c r="K323" s="590" t="s">
        <v>820</v>
      </c>
      <c r="L323" s="593">
        <v>107.27</v>
      </c>
      <c r="M323" s="593">
        <v>214.54</v>
      </c>
      <c r="N323" s="590">
        <v>2</v>
      </c>
      <c r="O323" s="594">
        <v>1</v>
      </c>
      <c r="P323" s="593">
        <v>214.54</v>
      </c>
      <c r="Q323" s="595">
        <v>1</v>
      </c>
      <c r="R323" s="590">
        <v>2</v>
      </c>
      <c r="S323" s="595">
        <v>1</v>
      </c>
      <c r="T323" s="594">
        <v>1</v>
      </c>
      <c r="U323" s="596">
        <v>1</v>
      </c>
    </row>
    <row r="324" spans="1:21" ht="14.4" customHeight="1" x14ac:dyDescent="0.3">
      <c r="A324" s="589">
        <v>29</v>
      </c>
      <c r="B324" s="590" t="s">
        <v>608</v>
      </c>
      <c r="C324" s="590" t="s">
        <v>612</v>
      </c>
      <c r="D324" s="591" t="s">
        <v>1312</v>
      </c>
      <c r="E324" s="592" t="s">
        <v>620</v>
      </c>
      <c r="F324" s="590" t="s">
        <v>609</v>
      </c>
      <c r="G324" s="590" t="s">
        <v>770</v>
      </c>
      <c r="H324" s="590" t="s">
        <v>476</v>
      </c>
      <c r="I324" s="590" t="s">
        <v>771</v>
      </c>
      <c r="J324" s="590" t="s">
        <v>772</v>
      </c>
      <c r="K324" s="590" t="s">
        <v>773</v>
      </c>
      <c r="L324" s="593">
        <v>91.78</v>
      </c>
      <c r="M324" s="593">
        <v>183.56</v>
      </c>
      <c r="N324" s="590">
        <v>2</v>
      </c>
      <c r="O324" s="594">
        <v>0.5</v>
      </c>
      <c r="P324" s="593">
        <v>183.56</v>
      </c>
      <c r="Q324" s="595">
        <v>1</v>
      </c>
      <c r="R324" s="590">
        <v>2</v>
      </c>
      <c r="S324" s="595">
        <v>1</v>
      </c>
      <c r="T324" s="594">
        <v>0.5</v>
      </c>
      <c r="U324" s="596">
        <v>1</v>
      </c>
    </row>
    <row r="325" spans="1:21" ht="14.4" customHeight="1" x14ac:dyDescent="0.3">
      <c r="A325" s="589">
        <v>29</v>
      </c>
      <c r="B325" s="590" t="s">
        <v>608</v>
      </c>
      <c r="C325" s="590" t="s">
        <v>612</v>
      </c>
      <c r="D325" s="591" t="s">
        <v>1312</v>
      </c>
      <c r="E325" s="592" t="s">
        <v>620</v>
      </c>
      <c r="F325" s="590" t="s">
        <v>609</v>
      </c>
      <c r="G325" s="590" t="s">
        <v>964</v>
      </c>
      <c r="H325" s="590" t="s">
        <v>476</v>
      </c>
      <c r="I325" s="590" t="s">
        <v>965</v>
      </c>
      <c r="J325" s="590" t="s">
        <v>966</v>
      </c>
      <c r="K325" s="590" t="s">
        <v>967</v>
      </c>
      <c r="L325" s="593">
        <v>27.28</v>
      </c>
      <c r="M325" s="593">
        <v>27.28</v>
      </c>
      <c r="N325" s="590">
        <v>1</v>
      </c>
      <c r="O325" s="594">
        <v>1</v>
      </c>
      <c r="P325" s="593"/>
      <c r="Q325" s="595">
        <v>0</v>
      </c>
      <c r="R325" s="590"/>
      <c r="S325" s="595">
        <v>0</v>
      </c>
      <c r="T325" s="594"/>
      <c r="U325" s="596">
        <v>0</v>
      </c>
    </row>
    <row r="326" spans="1:21" ht="14.4" customHeight="1" x14ac:dyDescent="0.3">
      <c r="A326" s="589">
        <v>29</v>
      </c>
      <c r="B326" s="590" t="s">
        <v>608</v>
      </c>
      <c r="C326" s="590" t="s">
        <v>612</v>
      </c>
      <c r="D326" s="591" t="s">
        <v>1312</v>
      </c>
      <c r="E326" s="592" t="s">
        <v>620</v>
      </c>
      <c r="F326" s="590" t="s">
        <v>609</v>
      </c>
      <c r="G326" s="590" t="s">
        <v>1094</v>
      </c>
      <c r="H326" s="590" t="s">
        <v>476</v>
      </c>
      <c r="I326" s="590" t="s">
        <v>1095</v>
      </c>
      <c r="J326" s="590" t="s">
        <v>1096</v>
      </c>
      <c r="K326" s="590" t="s">
        <v>1097</v>
      </c>
      <c r="L326" s="593">
        <v>0</v>
      </c>
      <c r="M326" s="593">
        <v>0</v>
      </c>
      <c r="N326" s="590">
        <v>1</v>
      </c>
      <c r="O326" s="594">
        <v>1</v>
      </c>
      <c r="P326" s="593">
        <v>0</v>
      </c>
      <c r="Q326" s="595"/>
      <c r="R326" s="590">
        <v>1</v>
      </c>
      <c r="S326" s="595">
        <v>1</v>
      </c>
      <c r="T326" s="594">
        <v>1</v>
      </c>
      <c r="U326" s="596">
        <v>1</v>
      </c>
    </row>
    <row r="327" spans="1:21" ht="14.4" customHeight="1" x14ac:dyDescent="0.3">
      <c r="A327" s="589">
        <v>29</v>
      </c>
      <c r="B327" s="590" t="s">
        <v>608</v>
      </c>
      <c r="C327" s="590" t="s">
        <v>612</v>
      </c>
      <c r="D327" s="591" t="s">
        <v>1312</v>
      </c>
      <c r="E327" s="592" t="s">
        <v>620</v>
      </c>
      <c r="F327" s="590" t="s">
        <v>609</v>
      </c>
      <c r="G327" s="590" t="s">
        <v>643</v>
      </c>
      <c r="H327" s="590" t="s">
        <v>476</v>
      </c>
      <c r="I327" s="590" t="s">
        <v>644</v>
      </c>
      <c r="J327" s="590" t="s">
        <v>645</v>
      </c>
      <c r="K327" s="590" t="s">
        <v>646</v>
      </c>
      <c r="L327" s="593">
        <v>132.97999999999999</v>
      </c>
      <c r="M327" s="593">
        <v>1329.7999999999997</v>
      </c>
      <c r="N327" s="590">
        <v>10</v>
      </c>
      <c r="O327" s="594">
        <v>7</v>
      </c>
      <c r="P327" s="593">
        <v>531.91999999999996</v>
      </c>
      <c r="Q327" s="595">
        <v>0.40000000000000008</v>
      </c>
      <c r="R327" s="590">
        <v>4</v>
      </c>
      <c r="S327" s="595">
        <v>0.4</v>
      </c>
      <c r="T327" s="594">
        <v>3</v>
      </c>
      <c r="U327" s="596">
        <v>0.42857142857142855</v>
      </c>
    </row>
    <row r="328" spans="1:21" ht="14.4" customHeight="1" x14ac:dyDescent="0.3">
      <c r="A328" s="589">
        <v>29</v>
      </c>
      <c r="B328" s="590" t="s">
        <v>608</v>
      </c>
      <c r="C328" s="590" t="s">
        <v>612</v>
      </c>
      <c r="D328" s="591" t="s">
        <v>1312</v>
      </c>
      <c r="E328" s="592" t="s">
        <v>620</v>
      </c>
      <c r="F328" s="590" t="s">
        <v>609</v>
      </c>
      <c r="G328" s="590" t="s">
        <v>1222</v>
      </c>
      <c r="H328" s="590" t="s">
        <v>476</v>
      </c>
      <c r="I328" s="590" t="s">
        <v>1223</v>
      </c>
      <c r="J328" s="590" t="s">
        <v>1224</v>
      </c>
      <c r="K328" s="590" t="s">
        <v>1225</v>
      </c>
      <c r="L328" s="593">
        <v>51.71</v>
      </c>
      <c r="M328" s="593">
        <v>51.71</v>
      </c>
      <c r="N328" s="590">
        <v>1</v>
      </c>
      <c r="O328" s="594">
        <v>0.5</v>
      </c>
      <c r="P328" s="593"/>
      <c r="Q328" s="595">
        <v>0</v>
      </c>
      <c r="R328" s="590"/>
      <c r="S328" s="595">
        <v>0</v>
      </c>
      <c r="T328" s="594"/>
      <c r="U328" s="596">
        <v>0</v>
      </c>
    </row>
    <row r="329" spans="1:21" ht="14.4" customHeight="1" x14ac:dyDescent="0.3">
      <c r="A329" s="589">
        <v>29</v>
      </c>
      <c r="B329" s="590" t="s">
        <v>608</v>
      </c>
      <c r="C329" s="590" t="s">
        <v>612</v>
      </c>
      <c r="D329" s="591" t="s">
        <v>1312</v>
      </c>
      <c r="E329" s="592" t="s">
        <v>620</v>
      </c>
      <c r="F329" s="590" t="s">
        <v>609</v>
      </c>
      <c r="G329" s="590" t="s">
        <v>647</v>
      </c>
      <c r="H329" s="590" t="s">
        <v>476</v>
      </c>
      <c r="I329" s="590" t="s">
        <v>648</v>
      </c>
      <c r="J329" s="590" t="s">
        <v>550</v>
      </c>
      <c r="K329" s="590" t="s">
        <v>649</v>
      </c>
      <c r="L329" s="593">
        <v>61.97</v>
      </c>
      <c r="M329" s="593">
        <v>1115.4600000000003</v>
      </c>
      <c r="N329" s="590">
        <v>18</v>
      </c>
      <c r="O329" s="594">
        <v>17.5</v>
      </c>
      <c r="P329" s="593">
        <v>619.70000000000016</v>
      </c>
      <c r="Q329" s="595">
        <v>0.55555555555555558</v>
      </c>
      <c r="R329" s="590">
        <v>10</v>
      </c>
      <c r="S329" s="595">
        <v>0.55555555555555558</v>
      </c>
      <c r="T329" s="594">
        <v>9.5</v>
      </c>
      <c r="U329" s="596">
        <v>0.54285714285714282</v>
      </c>
    </row>
    <row r="330" spans="1:21" ht="14.4" customHeight="1" x14ac:dyDescent="0.3">
      <c r="A330" s="589">
        <v>29</v>
      </c>
      <c r="B330" s="590" t="s">
        <v>608</v>
      </c>
      <c r="C330" s="590" t="s">
        <v>612</v>
      </c>
      <c r="D330" s="591" t="s">
        <v>1312</v>
      </c>
      <c r="E330" s="592" t="s">
        <v>620</v>
      </c>
      <c r="F330" s="590" t="s">
        <v>609</v>
      </c>
      <c r="G330" s="590" t="s">
        <v>650</v>
      </c>
      <c r="H330" s="590" t="s">
        <v>476</v>
      </c>
      <c r="I330" s="590" t="s">
        <v>974</v>
      </c>
      <c r="J330" s="590" t="s">
        <v>652</v>
      </c>
      <c r="K330" s="590" t="s">
        <v>975</v>
      </c>
      <c r="L330" s="593">
        <v>35.18</v>
      </c>
      <c r="M330" s="593">
        <v>70.36</v>
      </c>
      <c r="N330" s="590">
        <v>2</v>
      </c>
      <c r="O330" s="594">
        <v>2</v>
      </c>
      <c r="P330" s="593">
        <v>35.18</v>
      </c>
      <c r="Q330" s="595">
        <v>0.5</v>
      </c>
      <c r="R330" s="590">
        <v>1</v>
      </c>
      <c r="S330" s="595">
        <v>0.5</v>
      </c>
      <c r="T330" s="594">
        <v>1</v>
      </c>
      <c r="U330" s="596">
        <v>0.5</v>
      </c>
    </row>
    <row r="331" spans="1:21" ht="14.4" customHeight="1" x14ac:dyDescent="0.3">
      <c r="A331" s="589">
        <v>29</v>
      </c>
      <c r="B331" s="590" t="s">
        <v>608</v>
      </c>
      <c r="C331" s="590" t="s">
        <v>612</v>
      </c>
      <c r="D331" s="591" t="s">
        <v>1312</v>
      </c>
      <c r="E331" s="592" t="s">
        <v>620</v>
      </c>
      <c r="F331" s="590" t="s">
        <v>609</v>
      </c>
      <c r="G331" s="590" t="s">
        <v>650</v>
      </c>
      <c r="H331" s="590" t="s">
        <v>476</v>
      </c>
      <c r="I331" s="590" t="s">
        <v>976</v>
      </c>
      <c r="J331" s="590" t="s">
        <v>652</v>
      </c>
      <c r="K331" s="590" t="s">
        <v>977</v>
      </c>
      <c r="L331" s="593">
        <v>58.62</v>
      </c>
      <c r="M331" s="593">
        <v>117.24</v>
      </c>
      <c r="N331" s="590">
        <v>2</v>
      </c>
      <c r="O331" s="594">
        <v>1</v>
      </c>
      <c r="P331" s="593">
        <v>58.62</v>
      </c>
      <c r="Q331" s="595">
        <v>0.5</v>
      </c>
      <c r="R331" s="590">
        <v>1</v>
      </c>
      <c r="S331" s="595">
        <v>0.5</v>
      </c>
      <c r="T331" s="594">
        <v>0.5</v>
      </c>
      <c r="U331" s="596">
        <v>0.5</v>
      </c>
    </row>
    <row r="332" spans="1:21" ht="14.4" customHeight="1" x14ac:dyDescent="0.3">
      <c r="A332" s="589">
        <v>29</v>
      </c>
      <c r="B332" s="590" t="s">
        <v>608</v>
      </c>
      <c r="C332" s="590" t="s">
        <v>612</v>
      </c>
      <c r="D332" s="591" t="s">
        <v>1312</v>
      </c>
      <c r="E332" s="592" t="s">
        <v>620</v>
      </c>
      <c r="F332" s="590" t="s">
        <v>609</v>
      </c>
      <c r="G332" s="590" t="s">
        <v>1110</v>
      </c>
      <c r="H332" s="590" t="s">
        <v>537</v>
      </c>
      <c r="I332" s="590" t="s">
        <v>1111</v>
      </c>
      <c r="J332" s="590" t="s">
        <v>1112</v>
      </c>
      <c r="K332" s="590" t="s">
        <v>1113</v>
      </c>
      <c r="L332" s="593">
        <v>176.32</v>
      </c>
      <c r="M332" s="593">
        <v>176.32</v>
      </c>
      <c r="N332" s="590">
        <v>1</v>
      </c>
      <c r="O332" s="594">
        <v>1</v>
      </c>
      <c r="P332" s="593">
        <v>176.32</v>
      </c>
      <c r="Q332" s="595">
        <v>1</v>
      </c>
      <c r="R332" s="590">
        <v>1</v>
      </c>
      <c r="S332" s="595">
        <v>1</v>
      </c>
      <c r="T332" s="594">
        <v>1</v>
      </c>
      <c r="U332" s="596">
        <v>1</v>
      </c>
    </row>
    <row r="333" spans="1:21" ht="14.4" customHeight="1" x14ac:dyDescent="0.3">
      <c r="A333" s="589">
        <v>29</v>
      </c>
      <c r="B333" s="590" t="s">
        <v>608</v>
      </c>
      <c r="C333" s="590" t="s">
        <v>612</v>
      </c>
      <c r="D333" s="591" t="s">
        <v>1312</v>
      </c>
      <c r="E333" s="592" t="s">
        <v>620</v>
      </c>
      <c r="F333" s="590" t="s">
        <v>609</v>
      </c>
      <c r="G333" s="590" t="s">
        <v>1226</v>
      </c>
      <c r="H333" s="590" t="s">
        <v>476</v>
      </c>
      <c r="I333" s="590" t="s">
        <v>1227</v>
      </c>
      <c r="J333" s="590" t="s">
        <v>1228</v>
      </c>
      <c r="K333" s="590" t="s">
        <v>1229</v>
      </c>
      <c r="L333" s="593">
        <v>248.55</v>
      </c>
      <c r="M333" s="593">
        <v>248.55</v>
      </c>
      <c r="N333" s="590">
        <v>1</v>
      </c>
      <c r="O333" s="594">
        <v>1</v>
      </c>
      <c r="P333" s="593">
        <v>248.55</v>
      </c>
      <c r="Q333" s="595">
        <v>1</v>
      </c>
      <c r="R333" s="590">
        <v>1</v>
      </c>
      <c r="S333" s="595">
        <v>1</v>
      </c>
      <c r="T333" s="594">
        <v>1</v>
      </c>
      <c r="U333" s="596">
        <v>1</v>
      </c>
    </row>
    <row r="334" spans="1:21" ht="14.4" customHeight="1" x14ac:dyDescent="0.3">
      <c r="A334" s="589">
        <v>29</v>
      </c>
      <c r="B334" s="590" t="s">
        <v>608</v>
      </c>
      <c r="C334" s="590" t="s">
        <v>612</v>
      </c>
      <c r="D334" s="591" t="s">
        <v>1312</v>
      </c>
      <c r="E334" s="592" t="s">
        <v>620</v>
      </c>
      <c r="F334" s="590" t="s">
        <v>609</v>
      </c>
      <c r="G334" s="590" t="s">
        <v>654</v>
      </c>
      <c r="H334" s="590" t="s">
        <v>537</v>
      </c>
      <c r="I334" s="590" t="s">
        <v>596</v>
      </c>
      <c r="J334" s="590" t="s">
        <v>557</v>
      </c>
      <c r="K334" s="590" t="s">
        <v>597</v>
      </c>
      <c r="L334" s="593">
        <v>16.8</v>
      </c>
      <c r="M334" s="593">
        <v>67.2</v>
      </c>
      <c r="N334" s="590">
        <v>4</v>
      </c>
      <c r="O334" s="594">
        <v>4</v>
      </c>
      <c r="P334" s="593">
        <v>67.2</v>
      </c>
      <c r="Q334" s="595">
        <v>1</v>
      </c>
      <c r="R334" s="590">
        <v>4</v>
      </c>
      <c r="S334" s="595">
        <v>1</v>
      </c>
      <c r="T334" s="594">
        <v>4</v>
      </c>
      <c r="U334" s="596">
        <v>1</v>
      </c>
    </row>
    <row r="335" spans="1:21" ht="14.4" customHeight="1" x14ac:dyDescent="0.3">
      <c r="A335" s="589">
        <v>29</v>
      </c>
      <c r="B335" s="590" t="s">
        <v>608</v>
      </c>
      <c r="C335" s="590" t="s">
        <v>612</v>
      </c>
      <c r="D335" s="591" t="s">
        <v>1312</v>
      </c>
      <c r="E335" s="592" t="s">
        <v>620</v>
      </c>
      <c r="F335" s="590" t="s">
        <v>609</v>
      </c>
      <c r="G335" s="590" t="s">
        <v>1230</v>
      </c>
      <c r="H335" s="590" t="s">
        <v>537</v>
      </c>
      <c r="I335" s="590" t="s">
        <v>1231</v>
      </c>
      <c r="J335" s="590" t="s">
        <v>1232</v>
      </c>
      <c r="K335" s="590" t="s">
        <v>1233</v>
      </c>
      <c r="L335" s="593">
        <v>70.23</v>
      </c>
      <c r="M335" s="593">
        <v>70.23</v>
      </c>
      <c r="N335" s="590">
        <v>1</v>
      </c>
      <c r="O335" s="594">
        <v>0.5</v>
      </c>
      <c r="P335" s="593">
        <v>70.23</v>
      </c>
      <c r="Q335" s="595">
        <v>1</v>
      </c>
      <c r="R335" s="590">
        <v>1</v>
      </c>
      <c r="S335" s="595">
        <v>1</v>
      </c>
      <c r="T335" s="594">
        <v>0.5</v>
      </c>
      <c r="U335" s="596">
        <v>1</v>
      </c>
    </row>
    <row r="336" spans="1:21" ht="14.4" customHeight="1" x14ac:dyDescent="0.3">
      <c r="A336" s="589">
        <v>29</v>
      </c>
      <c r="B336" s="590" t="s">
        <v>608</v>
      </c>
      <c r="C336" s="590" t="s">
        <v>612</v>
      </c>
      <c r="D336" s="591" t="s">
        <v>1312</v>
      </c>
      <c r="E336" s="592" t="s">
        <v>620</v>
      </c>
      <c r="F336" s="590" t="s">
        <v>609</v>
      </c>
      <c r="G336" s="590" t="s">
        <v>657</v>
      </c>
      <c r="H336" s="590" t="s">
        <v>537</v>
      </c>
      <c r="I336" s="590" t="s">
        <v>902</v>
      </c>
      <c r="J336" s="590" t="s">
        <v>659</v>
      </c>
      <c r="K336" s="590" t="s">
        <v>903</v>
      </c>
      <c r="L336" s="593">
        <v>368.16</v>
      </c>
      <c r="M336" s="593">
        <v>18776.159999999996</v>
      </c>
      <c r="N336" s="590">
        <v>51</v>
      </c>
      <c r="O336" s="594">
        <v>30</v>
      </c>
      <c r="P336" s="593">
        <v>15462.719999999996</v>
      </c>
      <c r="Q336" s="595">
        <v>0.82352941176470584</v>
      </c>
      <c r="R336" s="590">
        <v>42</v>
      </c>
      <c r="S336" s="595">
        <v>0.82352941176470584</v>
      </c>
      <c r="T336" s="594">
        <v>25</v>
      </c>
      <c r="U336" s="596">
        <v>0.83333333333333337</v>
      </c>
    </row>
    <row r="337" spans="1:21" ht="14.4" customHeight="1" x14ac:dyDescent="0.3">
      <c r="A337" s="589">
        <v>29</v>
      </c>
      <c r="B337" s="590" t="s">
        <v>608</v>
      </c>
      <c r="C337" s="590" t="s">
        <v>612</v>
      </c>
      <c r="D337" s="591" t="s">
        <v>1312</v>
      </c>
      <c r="E337" s="592" t="s">
        <v>620</v>
      </c>
      <c r="F337" s="590" t="s">
        <v>609</v>
      </c>
      <c r="G337" s="590" t="s">
        <v>657</v>
      </c>
      <c r="H337" s="590" t="s">
        <v>537</v>
      </c>
      <c r="I337" s="590" t="s">
        <v>658</v>
      </c>
      <c r="J337" s="590" t="s">
        <v>659</v>
      </c>
      <c r="K337" s="590" t="s">
        <v>660</v>
      </c>
      <c r="L337" s="593">
        <v>490.89</v>
      </c>
      <c r="M337" s="593">
        <v>20126.489999999994</v>
      </c>
      <c r="N337" s="590">
        <v>41</v>
      </c>
      <c r="O337" s="594">
        <v>24.5</v>
      </c>
      <c r="P337" s="593">
        <v>14726.699999999993</v>
      </c>
      <c r="Q337" s="595">
        <v>0.7317073170731706</v>
      </c>
      <c r="R337" s="590">
        <v>30</v>
      </c>
      <c r="S337" s="595">
        <v>0.73170731707317072</v>
      </c>
      <c r="T337" s="594">
        <v>18</v>
      </c>
      <c r="U337" s="596">
        <v>0.73469387755102045</v>
      </c>
    </row>
    <row r="338" spans="1:21" ht="14.4" customHeight="1" x14ac:dyDescent="0.3">
      <c r="A338" s="589">
        <v>29</v>
      </c>
      <c r="B338" s="590" t="s">
        <v>608</v>
      </c>
      <c r="C338" s="590" t="s">
        <v>612</v>
      </c>
      <c r="D338" s="591" t="s">
        <v>1312</v>
      </c>
      <c r="E338" s="592" t="s">
        <v>620</v>
      </c>
      <c r="F338" s="590" t="s">
        <v>609</v>
      </c>
      <c r="G338" s="590" t="s">
        <v>657</v>
      </c>
      <c r="H338" s="590" t="s">
        <v>537</v>
      </c>
      <c r="I338" s="590" t="s">
        <v>782</v>
      </c>
      <c r="J338" s="590" t="s">
        <v>659</v>
      </c>
      <c r="K338" s="590" t="s">
        <v>783</v>
      </c>
      <c r="L338" s="593">
        <v>736.33</v>
      </c>
      <c r="M338" s="593">
        <v>2208.9900000000002</v>
      </c>
      <c r="N338" s="590">
        <v>3</v>
      </c>
      <c r="O338" s="594">
        <v>2</v>
      </c>
      <c r="P338" s="593">
        <v>1472.66</v>
      </c>
      <c r="Q338" s="595">
        <v>0.66666666666666663</v>
      </c>
      <c r="R338" s="590">
        <v>2</v>
      </c>
      <c r="S338" s="595">
        <v>0.66666666666666663</v>
      </c>
      <c r="T338" s="594">
        <v>1.5</v>
      </c>
      <c r="U338" s="596">
        <v>0.75</v>
      </c>
    </row>
    <row r="339" spans="1:21" ht="14.4" customHeight="1" x14ac:dyDescent="0.3">
      <c r="A339" s="589">
        <v>29</v>
      </c>
      <c r="B339" s="590" t="s">
        <v>608</v>
      </c>
      <c r="C339" s="590" t="s">
        <v>612</v>
      </c>
      <c r="D339" s="591" t="s">
        <v>1312</v>
      </c>
      <c r="E339" s="592" t="s">
        <v>620</v>
      </c>
      <c r="F339" s="590" t="s">
        <v>609</v>
      </c>
      <c r="G339" s="590" t="s">
        <v>657</v>
      </c>
      <c r="H339" s="590" t="s">
        <v>537</v>
      </c>
      <c r="I339" s="590" t="s">
        <v>978</v>
      </c>
      <c r="J339" s="590" t="s">
        <v>659</v>
      </c>
      <c r="K339" s="590" t="s">
        <v>836</v>
      </c>
      <c r="L339" s="593">
        <v>923.74</v>
      </c>
      <c r="M339" s="593">
        <v>923.74</v>
      </c>
      <c r="N339" s="590">
        <v>1</v>
      </c>
      <c r="O339" s="594">
        <v>0.5</v>
      </c>
      <c r="P339" s="593"/>
      <c r="Q339" s="595">
        <v>0</v>
      </c>
      <c r="R339" s="590"/>
      <c r="S339" s="595">
        <v>0</v>
      </c>
      <c r="T339" s="594"/>
      <c r="U339" s="596">
        <v>0</v>
      </c>
    </row>
    <row r="340" spans="1:21" ht="14.4" customHeight="1" x14ac:dyDescent="0.3">
      <c r="A340" s="589">
        <v>29</v>
      </c>
      <c r="B340" s="590" t="s">
        <v>608</v>
      </c>
      <c r="C340" s="590" t="s">
        <v>612</v>
      </c>
      <c r="D340" s="591" t="s">
        <v>1312</v>
      </c>
      <c r="E340" s="592" t="s">
        <v>620</v>
      </c>
      <c r="F340" s="590" t="s">
        <v>609</v>
      </c>
      <c r="G340" s="590" t="s">
        <v>657</v>
      </c>
      <c r="H340" s="590" t="s">
        <v>537</v>
      </c>
      <c r="I340" s="590" t="s">
        <v>1114</v>
      </c>
      <c r="J340" s="590" t="s">
        <v>659</v>
      </c>
      <c r="K340" s="590" t="s">
        <v>1115</v>
      </c>
      <c r="L340" s="593">
        <v>1154.68</v>
      </c>
      <c r="M340" s="593">
        <v>1154.68</v>
      </c>
      <c r="N340" s="590">
        <v>1</v>
      </c>
      <c r="O340" s="594">
        <v>0.5</v>
      </c>
      <c r="P340" s="593"/>
      <c r="Q340" s="595">
        <v>0</v>
      </c>
      <c r="R340" s="590"/>
      <c r="S340" s="595">
        <v>0</v>
      </c>
      <c r="T340" s="594"/>
      <c r="U340" s="596">
        <v>0</v>
      </c>
    </row>
    <row r="341" spans="1:21" ht="14.4" customHeight="1" x14ac:dyDescent="0.3">
      <c r="A341" s="589">
        <v>29</v>
      </c>
      <c r="B341" s="590" t="s">
        <v>608</v>
      </c>
      <c r="C341" s="590" t="s">
        <v>612</v>
      </c>
      <c r="D341" s="591" t="s">
        <v>1312</v>
      </c>
      <c r="E341" s="592" t="s">
        <v>620</v>
      </c>
      <c r="F341" s="590" t="s">
        <v>609</v>
      </c>
      <c r="G341" s="590" t="s">
        <v>661</v>
      </c>
      <c r="H341" s="590" t="s">
        <v>537</v>
      </c>
      <c r="I341" s="590" t="s">
        <v>784</v>
      </c>
      <c r="J341" s="590" t="s">
        <v>502</v>
      </c>
      <c r="K341" s="590" t="s">
        <v>785</v>
      </c>
      <c r="L341" s="593">
        <v>48.42</v>
      </c>
      <c r="M341" s="593">
        <v>96.84</v>
      </c>
      <c r="N341" s="590">
        <v>2</v>
      </c>
      <c r="O341" s="594">
        <v>1.5</v>
      </c>
      <c r="P341" s="593">
        <v>48.42</v>
      </c>
      <c r="Q341" s="595">
        <v>0.5</v>
      </c>
      <c r="R341" s="590">
        <v>1</v>
      </c>
      <c r="S341" s="595">
        <v>0.5</v>
      </c>
      <c r="T341" s="594">
        <v>0.5</v>
      </c>
      <c r="U341" s="596">
        <v>0.33333333333333331</v>
      </c>
    </row>
    <row r="342" spans="1:21" ht="14.4" customHeight="1" x14ac:dyDescent="0.3">
      <c r="A342" s="589">
        <v>29</v>
      </c>
      <c r="B342" s="590" t="s">
        <v>608</v>
      </c>
      <c r="C342" s="590" t="s">
        <v>612</v>
      </c>
      <c r="D342" s="591" t="s">
        <v>1312</v>
      </c>
      <c r="E342" s="592" t="s">
        <v>620</v>
      </c>
      <c r="F342" s="590" t="s">
        <v>609</v>
      </c>
      <c r="G342" s="590" t="s">
        <v>661</v>
      </c>
      <c r="H342" s="590" t="s">
        <v>476</v>
      </c>
      <c r="I342" s="590" t="s">
        <v>1120</v>
      </c>
      <c r="J342" s="590" t="s">
        <v>502</v>
      </c>
      <c r="K342" s="590" t="s">
        <v>1121</v>
      </c>
      <c r="L342" s="593">
        <v>0</v>
      </c>
      <c r="M342" s="593">
        <v>0</v>
      </c>
      <c r="N342" s="590">
        <v>1</v>
      </c>
      <c r="O342" s="594">
        <v>0.5</v>
      </c>
      <c r="P342" s="593">
        <v>0</v>
      </c>
      <c r="Q342" s="595"/>
      <c r="R342" s="590">
        <v>1</v>
      </c>
      <c r="S342" s="595">
        <v>1</v>
      </c>
      <c r="T342" s="594">
        <v>0.5</v>
      </c>
      <c r="U342" s="596">
        <v>1</v>
      </c>
    </row>
    <row r="343" spans="1:21" ht="14.4" customHeight="1" x14ac:dyDescent="0.3">
      <c r="A343" s="589">
        <v>29</v>
      </c>
      <c r="B343" s="590" t="s">
        <v>608</v>
      </c>
      <c r="C343" s="590" t="s">
        <v>612</v>
      </c>
      <c r="D343" s="591" t="s">
        <v>1312</v>
      </c>
      <c r="E343" s="592" t="s">
        <v>620</v>
      </c>
      <c r="F343" s="590" t="s">
        <v>609</v>
      </c>
      <c r="G343" s="590" t="s">
        <v>1234</v>
      </c>
      <c r="H343" s="590" t="s">
        <v>476</v>
      </c>
      <c r="I343" s="590" t="s">
        <v>1235</v>
      </c>
      <c r="J343" s="590" t="s">
        <v>1236</v>
      </c>
      <c r="K343" s="590" t="s">
        <v>785</v>
      </c>
      <c r="L343" s="593">
        <v>174.59</v>
      </c>
      <c r="M343" s="593">
        <v>174.59</v>
      </c>
      <c r="N343" s="590">
        <v>1</v>
      </c>
      <c r="O343" s="594">
        <v>1</v>
      </c>
      <c r="P343" s="593">
        <v>174.59</v>
      </c>
      <c r="Q343" s="595">
        <v>1</v>
      </c>
      <c r="R343" s="590">
        <v>1</v>
      </c>
      <c r="S343" s="595">
        <v>1</v>
      </c>
      <c r="T343" s="594">
        <v>1</v>
      </c>
      <c r="U343" s="596">
        <v>1</v>
      </c>
    </row>
    <row r="344" spans="1:21" ht="14.4" customHeight="1" x14ac:dyDescent="0.3">
      <c r="A344" s="589">
        <v>29</v>
      </c>
      <c r="B344" s="590" t="s">
        <v>608</v>
      </c>
      <c r="C344" s="590" t="s">
        <v>612</v>
      </c>
      <c r="D344" s="591" t="s">
        <v>1312</v>
      </c>
      <c r="E344" s="592" t="s">
        <v>620</v>
      </c>
      <c r="F344" s="590" t="s">
        <v>609</v>
      </c>
      <c r="G344" s="590" t="s">
        <v>1237</v>
      </c>
      <c r="H344" s="590" t="s">
        <v>476</v>
      </c>
      <c r="I344" s="590" t="s">
        <v>1238</v>
      </c>
      <c r="J344" s="590" t="s">
        <v>1239</v>
      </c>
      <c r="K344" s="590" t="s">
        <v>1240</v>
      </c>
      <c r="L344" s="593">
        <v>71.3</v>
      </c>
      <c r="M344" s="593">
        <v>71.3</v>
      </c>
      <c r="N344" s="590">
        <v>1</v>
      </c>
      <c r="O344" s="594">
        <v>1</v>
      </c>
      <c r="P344" s="593">
        <v>71.3</v>
      </c>
      <c r="Q344" s="595">
        <v>1</v>
      </c>
      <c r="R344" s="590">
        <v>1</v>
      </c>
      <c r="S344" s="595">
        <v>1</v>
      </c>
      <c r="T344" s="594">
        <v>1</v>
      </c>
      <c r="U344" s="596">
        <v>1</v>
      </c>
    </row>
    <row r="345" spans="1:21" ht="14.4" customHeight="1" x14ac:dyDescent="0.3">
      <c r="A345" s="589">
        <v>29</v>
      </c>
      <c r="B345" s="590" t="s">
        <v>608</v>
      </c>
      <c r="C345" s="590" t="s">
        <v>612</v>
      </c>
      <c r="D345" s="591" t="s">
        <v>1312</v>
      </c>
      <c r="E345" s="592" t="s">
        <v>620</v>
      </c>
      <c r="F345" s="590" t="s">
        <v>609</v>
      </c>
      <c r="G345" s="590" t="s">
        <v>1241</v>
      </c>
      <c r="H345" s="590" t="s">
        <v>476</v>
      </c>
      <c r="I345" s="590" t="s">
        <v>1242</v>
      </c>
      <c r="J345" s="590" t="s">
        <v>1243</v>
      </c>
      <c r="K345" s="590" t="s">
        <v>1244</v>
      </c>
      <c r="L345" s="593">
        <v>168.9</v>
      </c>
      <c r="M345" s="593">
        <v>168.9</v>
      </c>
      <c r="N345" s="590">
        <v>1</v>
      </c>
      <c r="O345" s="594">
        <v>0.5</v>
      </c>
      <c r="P345" s="593"/>
      <c r="Q345" s="595">
        <v>0</v>
      </c>
      <c r="R345" s="590"/>
      <c r="S345" s="595">
        <v>0</v>
      </c>
      <c r="T345" s="594"/>
      <c r="U345" s="596">
        <v>0</v>
      </c>
    </row>
    <row r="346" spans="1:21" ht="14.4" customHeight="1" x14ac:dyDescent="0.3">
      <c r="A346" s="589">
        <v>29</v>
      </c>
      <c r="B346" s="590" t="s">
        <v>608</v>
      </c>
      <c r="C346" s="590" t="s">
        <v>612</v>
      </c>
      <c r="D346" s="591" t="s">
        <v>1312</v>
      </c>
      <c r="E346" s="592" t="s">
        <v>620</v>
      </c>
      <c r="F346" s="590" t="s">
        <v>609</v>
      </c>
      <c r="G346" s="590" t="s">
        <v>662</v>
      </c>
      <c r="H346" s="590" t="s">
        <v>476</v>
      </c>
      <c r="I346" s="590" t="s">
        <v>904</v>
      </c>
      <c r="J346" s="590" t="s">
        <v>664</v>
      </c>
      <c r="K346" s="590" t="s">
        <v>905</v>
      </c>
      <c r="L346" s="593">
        <v>173.31</v>
      </c>
      <c r="M346" s="593">
        <v>519.93000000000006</v>
      </c>
      <c r="N346" s="590">
        <v>3</v>
      </c>
      <c r="O346" s="594">
        <v>2</v>
      </c>
      <c r="P346" s="593">
        <v>173.31</v>
      </c>
      <c r="Q346" s="595">
        <v>0.33333333333333331</v>
      </c>
      <c r="R346" s="590">
        <v>1</v>
      </c>
      <c r="S346" s="595">
        <v>0.33333333333333331</v>
      </c>
      <c r="T346" s="594">
        <v>0.5</v>
      </c>
      <c r="U346" s="596">
        <v>0.25</v>
      </c>
    </row>
    <row r="347" spans="1:21" ht="14.4" customHeight="1" x14ac:dyDescent="0.3">
      <c r="A347" s="589">
        <v>29</v>
      </c>
      <c r="B347" s="590" t="s">
        <v>608</v>
      </c>
      <c r="C347" s="590" t="s">
        <v>612</v>
      </c>
      <c r="D347" s="591" t="s">
        <v>1312</v>
      </c>
      <c r="E347" s="592" t="s">
        <v>620</v>
      </c>
      <c r="F347" s="590" t="s">
        <v>609</v>
      </c>
      <c r="G347" s="590" t="s">
        <v>662</v>
      </c>
      <c r="H347" s="590" t="s">
        <v>476</v>
      </c>
      <c r="I347" s="590" t="s">
        <v>663</v>
      </c>
      <c r="J347" s="590" t="s">
        <v>664</v>
      </c>
      <c r="K347" s="590" t="s">
        <v>665</v>
      </c>
      <c r="L347" s="593">
        <v>34.659999999999997</v>
      </c>
      <c r="M347" s="593">
        <v>103.97999999999999</v>
      </c>
      <c r="N347" s="590">
        <v>3</v>
      </c>
      <c r="O347" s="594">
        <v>2.5</v>
      </c>
      <c r="P347" s="593">
        <v>34.659999999999997</v>
      </c>
      <c r="Q347" s="595">
        <v>0.33333333333333331</v>
      </c>
      <c r="R347" s="590">
        <v>1</v>
      </c>
      <c r="S347" s="595">
        <v>0.33333333333333331</v>
      </c>
      <c r="T347" s="594">
        <v>1</v>
      </c>
      <c r="U347" s="596">
        <v>0.4</v>
      </c>
    </row>
    <row r="348" spans="1:21" ht="14.4" customHeight="1" x14ac:dyDescent="0.3">
      <c r="A348" s="589">
        <v>29</v>
      </c>
      <c r="B348" s="590" t="s">
        <v>608</v>
      </c>
      <c r="C348" s="590" t="s">
        <v>612</v>
      </c>
      <c r="D348" s="591" t="s">
        <v>1312</v>
      </c>
      <c r="E348" s="592" t="s">
        <v>620</v>
      </c>
      <c r="F348" s="590" t="s">
        <v>609</v>
      </c>
      <c r="G348" s="590" t="s">
        <v>984</v>
      </c>
      <c r="H348" s="590" t="s">
        <v>537</v>
      </c>
      <c r="I348" s="590" t="s">
        <v>1245</v>
      </c>
      <c r="J348" s="590" t="s">
        <v>986</v>
      </c>
      <c r="K348" s="590" t="s">
        <v>1246</v>
      </c>
      <c r="L348" s="593">
        <v>170.43</v>
      </c>
      <c r="M348" s="593">
        <v>170.43</v>
      </c>
      <c r="N348" s="590">
        <v>1</v>
      </c>
      <c r="O348" s="594">
        <v>1</v>
      </c>
      <c r="P348" s="593">
        <v>170.43</v>
      </c>
      <c r="Q348" s="595">
        <v>1</v>
      </c>
      <c r="R348" s="590">
        <v>1</v>
      </c>
      <c r="S348" s="595">
        <v>1</v>
      </c>
      <c r="T348" s="594">
        <v>1</v>
      </c>
      <c r="U348" s="596">
        <v>1</v>
      </c>
    </row>
    <row r="349" spans="1:21" ht="14.4" customHeight="1" x14ac:dyDescent="0.3">
      <c r="A349" s="589">
        <v>29</v>
      </c>
      <c r="B349" s="590" t="s">
        <v>608</v>
      </c>
      <c r="C349" s="590" t="s">
        <v>612</v>
      </c>
      <c r="D349" s="591" t="s">
        <v>1312</v>
      </c>
      <c r="E349" s="592" t="s">
        <v>620</v>
      </c>
      <c r="F349" s="590" t="s">
        <v>609</v>
      </c>
      <c r="G349" s="590" t="s">
        <v>984</v>
      </c>
      <c r="H349" s="590" t="s">
        <v>537</v>
      </c>
      <c r="I349" s="590" t="s">
        <v>1247</v>
      </c>
      <c r="J349" s="590" t="s">
        <v>986</v>
      </c>
      <c r="K349" s="590" t="s">
        <v>1248</v>
      </c>
      <c r="L349" s="593">
        <v>181.94</v>
      </c>
      <c r="M349" s="593">
        <v>181.94</v>
      </c>
      <c r="N349" s="590">
        <v>1</v>
      </c>
      <c r="O349" s="594">
        <v>0.5</v>
      </c>
      <c r="P349" s="593">
        <v>181.94</v>
      </c>
      <c r="Q349" s="595">
        <v>1</v>
      </c>
      <c r="R349" s="590">
        <v>1</v>
      </c>
      <c r="S349" s="595">
        <v>1</v>
      </c>
      <c r="T349" s="594">
        <v>0.5</v>
      </c>
      <c r="U349" s="596">
        <v>1</v>
      </c>
    </row>
    <row r="350" spans="1:21" ht="14.4" customHeight="1" x14ac:dyDescent="0.3">
      <c r="A350" s="589">
        <v>29</v>
      </c>
      <c r="B350" s="590" t="s">
        <v>608</v>
      </c>
      <c r="C350" s="590" t="s">
        <v>612</v>
      </c>
      <c r="D350" s="591" t="s">
        <v>1312</v>
      </c>
      <c r="E350" s="592" t="s">
        <v>620</v>
      </c>
      <c r="F350" s="590" t="s">
        <v>609</v>
      </c>
      <c r="G350" s="590" t="s">
        <v>1249</v>
      </c>
      <c r="H350" s="590" t="s">
        <v>476</v>
      </c>
      <c r="I350" s="590" t="s">
        <v>1250</v>
      </c>
      <c r="J350" s="590" t="s">
        <v>500</v>
      </c>
      <c r="K350" s="590" t="s">
        <v>1251</v>
      </c>
      <c r="L350" s="593">
        <v>108.44</v>
      </c>
      <c r="M350" s="593">
        <v>108.44</v>
      </c>
      <c r="N350" s="590">
        <v>1</v>
      </c>
      <c r="O350" s="594">
        <v>1</v>
      </c>
      <c r="P350" s="593">
        <v>108.44</v>
      </c>
      <c r="Q350" s="595">
        <v>1</v>
      </c>
      <c r="R350" s="590">
        <v>1</v>
      </c>
      <c r="S350" s="595">
        <v>1</v>
      </c>
      <c r="T350" s="594">
        <v>1</v>
      </c>
      <c r="U350" s="596">
        <v>1</v>
      </c>
    </row>
    <row r="351" spans="1:21" ht="14.4" customHeight="1" x14ac:dyDescent="0.3">
      <c r="A351" s="589">
        <v>29</v>
      </c>
      <c r="B351" s="590" t="s">
        <v>608</v>
      </c>
      <c r="C351" s="590" t="s">
        <v>612</v>
      </c>
      <c r="D351" s="591" t="s">
        <v>1312</v>
      </c>
      <c r="E351" s="592" t="s">
        <v>620</v>
      </c>
      <c r="F351" s="590" t="s">
        <v>609</v>
      </c>
      <c r="G351" s="590" t="s">
        <v>1252</v>
      </c>
      <c r="H351" s="590" t="s">
        <v>537</v>
      </c>
      <c r="I351" s="590" t="s">
        <v>1253</v>
      </c>
      <c r="J351" s="590" t="s">
        <v>1254</v>
      </c>
      <c r="K351" s="590" t="s">
        <v>1255</v>
      </c>
      <c r="L351" s="593">
        <v>158.99</v>
      </c>
      <c r="M351" s="593">
        <v>158.99</v>
      </c>
      <c r="N351" s="590">
        <v>1</v>
      </c>
      <c r="O351" s="594">
        <v>1</v>
      </c>
      <c r="P351" s="593">
        <v>158.99</v>
      </c>
      <c r="Q351" s="595">
        <v>1</v>
      </c>
      <c r="R351" s="590">
        <v>1</v>
      </c>
      <c r="S351" s="595">
        <v>1</v>
      </c>
      <c r="T351" s="594">
        <v>1</v>
      </c>
      <c r="U351" s="596">
        <v>1</v>
      </c>
    </row>
    <row r="352" spans="1:21" ht="14.4" customHeight="1" x14ac:dyDescent="0.3">
      <c r="A352" s="589">
        <v>29</v>
      </c>
      <c r="B352" s="590" t="s">
        <v>608</v>
      </c>
      <c r="C352" s="590" t="s">
        <v>612</v>
      </c>
      <c r="D352" s="591" t="s">
        <v>1312</v>
      </c>
      <c r="E352" s="592" t="s">
        <v>620</v>
      </c>
      <c r="F352" s="590" t="s">
        <v>609</v>
      </c>
      <c r="G352" s="590" t="s">
        <v>1256</v>
      </c>
      <c r="H352" s="590" t="s">
        <v>476</v>
      </c>
      <c r="I352" s="590" t="s">
        <v>1257</v>
      </c>
      <c r="J352" s="590" t="s">
        <v>1258</v>
      </c>
      <c r="K352" s="590" t="s">
        <v>1259</v>
      </c>
      <c r="L352" s="593">
        <v>73.09</v>
      </c>
      <c r="M352" s="593">
        <v>146.18</v>
      </c>
      <c r="N352" s="590">
        <v>2</v>
      </c>
      <c r="O352" s="594">
        <v>1</v>
      </c>
      <c r="P352" s="593">
        <v>146.18</v>
      </c>
      <c r="Q352" s="595">
        <v>1</v>
      </c>
      <c r="R352" s="590">
        <v>2</v>
      </c>
      <c r="S352" s="595">
        <v>1</v>
      </c>
      <c r="T352" s="594">
        <v>1</v>
      </c>
      <c r="U352" s="596">
        <v>1</v>
      </c>
    </row>
    <row r="353" spans="1:21" ht="14.4" customHeight="1" x14ac:dyDescent="0.3">
      <c r="A353" s="589">
        <v>29</v>
      </c>
      <c r="B353" s="590" t="s">
        <v>608</v>
      </c>
      <c r="C353" s="590" t="s">
        <v>612</v>
      </c>
      <c r="D353" s="591" t="s">
        <v>1312</v>
      </c>
      <c r="E353" s="592" t="s">
        <v>620</v>
      </c>
      <c r="F353" s="590" t="s">
        <v>609</v>
      </c>
      <c r="G353" s="590" t="s">
        <v>1256</v>
      </c>
      <c r="H353" s="590" t="s">
        <v>476</v>
      </c>
      <c r="I353" s="590" t="s">
        <v>1260</v>
      </c>
      <c r="J353" s="590" t="s">
        <v>1258</v>
      </c>
      <c r="K353" s="590" t="s">
        <v>1261</v>
      </c>
      <c r="L353" s="593">
        <v>243.64</v>
      </c>
      <c r="M353" s="593">
        <v>730.92</v>
      </c>
      <c r="N353" s="590">
        <v>3</v>
      </c>
      <c r="O353" s="594">
        <v>2.5</v>
      </c>
      <c r="P353" s="593">
        <v>243.64</v>
      </c>
      <c r="Q353" s="595">
        <v>0.33333333333333331</v>
      </c>
      <c r="R353" s="590">
        <v>1</v>
      </c>
      <c r="S353" s="595">
        <v>0.33333333333333331</v>
      </c>
      <c r="T353" s="594">
        <v>0.5</v>
      </c>
      <c r="U353" s="596">
        <v>0.2</v>
      </c>
    </row>
    <row r="354" spans="1:21" ht="14.4" customHeight="1" x14ac:dyDescent="0.3">
      <c r="A354" s="589">
        <v>29</v>
      </c>
      <c r="B354" s="590" t="s">
        <v>608</v>
      </c>
      <c r="C354" s="590" t="s">
        <v>612</v>
      </c>
      <c r="D354" s="591" t="s">
        <v>1312</v>
      </c>
      <c r="E354" s="592" t="s">
        <v>620</v>
      </c>
      <c r="F354" s="590" t="s">
        <v>609</v>
      </c>
      <c r="G354" s="590" t="s">
        <v>675</v>
      </c>
      <c r="H354" s="590" t="s">
        <v>537</v>
      </c>
      <c r="I354" s="590" t="s">
        <v>593</v>
      </c>
      <c r="J354" s="590" t="s">
        <v>538</v>
      </c>
      <c r="K354" s="590" t="s">
        <v>594</v>
      </c>
      <c r="L354" s="593">
        <v>0</v>
      </c>
      <c r="M354" s="593">
        <v>0</v>
      </c>
      <c r="N354" s="590">
        <v>97</v>
      </c>
      <c r="O354" s="594">
        <v>56</v>
      </c>
      <c r="P354" s="593">
        <v>0</v>
      </c>
      <c r="Q354" s="595"/>
      <c r="R354" s="590">
        <v>74</v>
      </c>
      <c r="S354" s="595">
        <v>0.76288659793814428</v>
      </c>
      <c r="T354" s="594">
        <v>41.5</v>
      </c>
      <c r="U354" s="596">
        <v>0.7410714285714286</v>
      </c>
    </row>
    <row r="355" spans="1:21" ht="14.4" customHeight="1" x14ac:dyDescent="0.3">
      <c r="A355" s="589">
        <v>29</v>
      </c>
      <c r="B355" s="590" t="s">
        <v>608</v>
      </c>
      <c r="C355" s="590" t="s">
        <v>612</v>
      </c>
      <c r="D355" s="591" t="s">
        <v>1312</v>
      </c>
      <c r="E355" s="592" t="s">
        <v>620</v>
      </c>
      <c r="F355" s="590" t="s">
        <v>609</v>
      </c>
      <c r="G355" s="590" t="s">
        <v>996</v>
      </c>
      <c r="H355" s="590" t="s">
        <v>476</v>
      </c>
      <c r="I355" s="590" t="s">
        <v>1262</v>
      </c>
      <c r="J355" s="590" t="s">
        <v>1263</v>
      </c>
      <c r="K355" s="590" t="s">
        <v>1264</v>
      </c>
      <c r="L355" s="593">
        <v>42.54</v>
      </c>
      <c r="M355" s="593">
        <v>42.54</v>
      </c>
      <c r="N355" s="590">
        <v>1</v>
      </c>
      <c r="O355" s="594">
        <v>1</v>
      </c>
      <c r="P355" s="593">
        <v>42.54</v>
      </c>
      <c r="Q355" s="595">
        <v>1</v>
      </c>
      <c r="R355" s="590">
        <v>1</v>
      </c>
      <c r="S355" s="595">
        <v>1</v>
      </c>
      <c r="T355" s="594">
        <v>1</v>
      </c>
      <c r="U355" s="596">
        <v>1</v>
      </c>
    </row>
    <row r="356" spans="1:21" ht="14.4" customHeight="1" x14ac:dyDescent="0.3">
      <c r="A356" s="589">
        <v>29</v>
      </c>
      <c r="B356" s="590" t="s">
        <v>608</v>
      </c>
      <c r="C356" s="590" t="s">
        <v>612</v>
      </c>
      <c r="D356" s="591" t="s">
        <v>1312</v>
      </c>
      <c r="E356" s="592" t="s">
        <v>620</v>
      </c>
      <c r="F356" s="590" t="s">
        <v>609</v>
      </c>
      <c r="G356" s="590" t="s">
        <v>996</v>
      </c>
      <c r="H356" s="590" t="s">
        <v>476</v>
      </c>
      <c r="I356" s="590" t="s">
        <v>1265</v>
      </c>
      <c r="J356" s="590" t="s">
        <v>1263</v>
      </c>
      <c r="K356" s="590" t="s">
        <v>1266</v>
      </c>
      <c r="L356" s="593">
        <v>60.28</v>
      </c>
      <c r="M356" s="593">
        <v>60.28</v>
      </c>
      <c r="N356" s="590">
        <v>1</v>
      </c>
      <c r="O356" s="594">
        <v>1</v>
      </c>
      <c r="P356" s="593"/>
      <c r="Q356" s="595">
        <v>0</v>
      </c>
      <c r="R356" s="590"/>
      <c r="S356" s="595">
        <v>0</v>
      </c>
      <c r="T356" s="594"/>
      <c r="U356" s="596">
        <v>0</v>
      </c>
    </row>
    <row r="357" spans="1:21" ht="14.4" customHeight="1" x14ac:dyDescent="0.3">
      <c r="A357" s="589">
        <v>29</v>
      </c>
      <c r="B357" s="590" t="s">
        <v>608</v>
      </c>
      <c r="C357" s="590" t="s">
        <v>612</v>
      </c>
      <c r="D357" s="591" t="s">
        <v>1312</v>
      </c>
      <c r="E357" s="592" t="s">
        <v>620</v>
      </c>
      <c r="F357" s="590" t="s">
        <v>609</v>
      </c>
      <c r="G357" s="590" t="s">
        <v>906</v>
      </c>
      <c r="H357" s="590" t="s">
        <v>476</v>
      </c>
      <c r="I357" s="590" t="s">
        <v>907</v>
      </c>
      <c r="J357" s="590" t="s">
        <v>908</v>
      </c>
      <c r="K357" s="590" t="s">
        <v>909</v>
      </c>
      <c r="L357" s="593">
        <v>219.37</v>
      </c>
      <c r="M357" s="593">
        <v>1535.59</v>
      </c>
      <c r="N357" s="590">
        <v>7</v>
      </c>
      <c r="O357" s="594">
        <v>5</v>
      </c>
      <c r="P357" s="593">
        <v>1096.8499999999999</v>
      </c>
      <c r="Q357" s="595">
        <v>0.7142857142857143</v>
      </c>
      <c r="R357" s="590">
        <v>5</v>
      </c>
      <c r="S357" s="595">
        <v>0.7142857142857143</v>
      </c>
      <c r="T357" s="594">
        <v>3.5</v>
      </c>
      <c r="U357" s="596">
        <v>0.7</v>
      </c>
    </row>
    <row r="358" spans="1:21" ht="14.4" customHeight="1" x14ac:dyDescent="0.3">
      <c r="A358" s="589">
        <v>29</v>
      </c>
      <c r="B358" s="590" t="s">
        <v>608</v>
      </c>
      <c r="C358" s="590" t="s">
        <v>612</v>
      </c>
      <c r="D358" s="591" t="s">
        <v>1312</v>
      </c>
      <c r="E358" s="592" t="s">
        <v>620</v>
      </c>
      <c r="F358" s="590" t="s">
        <v>609</v>
      </c>
      <c r="G358" s="590" t="s">
        <v>917</v>
      </c>
      <c r="H358" s="590" t="s">
        <v>476</v>
      </c>
      <c r="I358" s="590" t="s">
        <v>1267</v>
      </c>
      <c r="J358" s="590" t="s">
        <v>1268</v>
      </c>
      <c r="K358" s="590" t="s">
        <v>1269</v>
      </c>
      <c r="L358" s="593">
        <v>0</v>
      </c>
      <c r="M358" s="593">
        <v>0</v>
      </c>
      <c r="N358" s="590">
        <v>1</v>
      </c>
      <c r="O358" s="594">
        <v>1</v>
      </c>
      <c r="P358" s="593"/>
      <c r="Q358" s="595"/>
      <c r="R358" s="590"/>
      <c r="S358" s="595">
        <v>0</v>
      </c>
      <c r="T358" s="594"/>
      <c r="U358" s="596">
        <v>0</v>
      </c>
    </row>
    <row r="359" spans="1:21" ht="14.4" customHeight="1" x14ac:dyDescent="0.3">
      <c r="A359" s="589">
        <v>29</v>
      </c>
      <c r="B359" s="590" t="s">
        <v>608</v>
      </c>
      <c r="C359" s="590" t="s">
        <v>612</v>
      </c>
      <c r="D359" s="591" t="s">
        <v>1312</v>
      </c>
      <c r="E359" s="592" t="s">
        <v>620</v>
      </c>
      <c r="F359" s="590" t="s">
        <v>609</v>
      </c>
      <c r="G359" s="590" t="s">
        <v>841</v>
      </c>
      <c r="H359" s="590" t="s">
        <v>476</v>
      </c>
      <c r="I359" s="590" t="s">
        <v>1270</v>
      </c>
      <c r="J359" s="590" t="s">
        <v>843</v>
      </c>
      <c r="K359" s="590" t="s">
        <v>1271</v>
      </c>
      <c r="L359" s="593">
        <v>33.549999999999997</v>
      </c>
      <c r="M359" s="593">
        <v>33.549999999999997</v>
      </c>
      <c r="N359" s="590">
        <v>1</v>
      </c>
      <c r="O359" s="594">
        <v>0.5</v>
      </c>
      <c r="P359" s="593">
        <v>33.549999999999997</v>
      </c>
      <c r="Q359" s="595">
        <v>1</v>
      </c>
      <c r="R359" s="590">
        <v>1</v>
      </c>
      <c r="S359" s="595">
        <v>1</v>
      </c>
      <c r="T359" s="594">
        <v>0.5</v>
      </c>
      <c r="U359" s="596">
        <v>1</v>
      </c>
    </row>
    <row r="360" spans="1:21" ht="14.4" customHeight="1" x14ac:dyDescent="0.3">
      <c r="A360" s="589">
        <v>29</v>
      </c>
      <c r="B360" s="590" t="s">
        <v>608</v>
      </c>
      <c r="C360" s="590" t="s">
        <v>612</v>
      </c>
      <c r="D360" s="591" t="s">
        <v>1312</v>
      </c>
      <c r="E360" s="592" t="s">
        <v>620</v>
      </c>
      <c r="F360" s="590" t="s">
        <v>609</v>
      </c>
      <c r="G360" s="590" t="s">
        <v>841</v>
      </c>
      <c r="H360" s="590" t="s">
        <v>476</v>
      </c>
      <c r="I360" s="590" t="s">
        <v>1272</v>
      </c>
      <c r="J360" s="590" t="s">
        <v>843</v>
      </c>
      <c r="K360" s="590" t="s">
        <v>1273</v>
      </c>
      <c r="L360" s="593">
        <v>50.32</v>
      </c>
      <c r="M360" s="593">
        <v>100.64</v>
      </c>
      <c r="N360" s="590">
        <v>2</v>
      </c>
      <c r="O360" s="594">
        <v>2</v>
      </c>
      <c r="P360" s="593">
        <v>50.32</v>
      </c>
      <c r="Q360" s="595">
        <v>0.5</v>
      </c>
      <c r="R360" s="590">
        <v>1</v>
      </c>
      <c r="S360" s="595">
        <v>0.5</v>
      </c>
      <c r="T360" s="594">
        <v>1</v>
      </c>
      <c r="U360" s="596">
        <v>0.5</v>
      </c>
    </row>
    <row r="361" spans="1:21" ht="14.4" customHeight="1" x14ac:dyDescent="0.3">
      <c r="A361" s="589">
        <v>29</v>
      </c>
      <c r="B361" s="590" t="s">
        <v>608</v>
      </c>
      <c r="C361" s="590" t="s">
        <v>612</v>
      </c>
      <c r="D361" s="591" t="s">
        <v>1312</v>
      </c>
      <c r="E361" s="592" t="s">
        <v>620</v>
      </c>
      <c r="F361" s="590" t="s">
        <v>609</v>
      </c>
      <c r="G361" s="590" t="s">
        <v>841</v>
      </c>
      <c r="H361" s="590" t="s">
        <v>476</v>
      </c>
      <c r="I361" s="590" t="s">
        <v>845</v>
      </c>
      <c r="J361" s="590" t="s">
        <v>846</v>
      </c>
      <c r="K361" s="590" t="s">
        <v>847</v>
      </c>
      <c r="L361" s="593">
        <v>50.32</v>
      </c>
      <c r="M361" s="593">
        <v>201.28</v>
      </c>
      <c r="N361" s="590">
        <v>4</v>
      </c>
      <c r="O361" s="594">
        <v>4</v>
      </c>
      <c r="P361" s="593">
        <v>201.28</v>
      </c>
      <c r="Q361" s="595">
        <v>1</v>
      </c>
      <c r="R361" s="590">
        <v>4</v>
      </c>
      <c r="S361" s="595">
        <v>1</v>
      </c>
      <c r="T361" s="594">
        <v>4</v>
      </c>
      <c r="U361" s="596">
        <v>1</v>
      </c>
    </row>
    <row r="362" spans="1:21" ht="14.4" customHeight="1" x14ac:dyDescent="0.3">
      <c r="A362" s="589">
        <v>29</v>
      </c>
      <c r="B362" s="590" t="s">
        <v>608</v>
      </c>
      <c r="C362" s="590" t="s">
        <v>612</v>
      </c>
      <c r="D362" s="591" t="s">
        <v>1312</v>
      </c>
      <c r="E362" s="592" t="s">
        <v>620</v>
      </c>
      <c r="F362" s="590" t="s">
        <v>609</v>
      </c>
      <c r="G362" s="590" t="s">
        <v>841</v>
      </c>
      <c r="H362" s="590" t="s">
        <v>476</v>
      </c>
      <c r="I362" s="590" t="s">
        <v>1274</v>
      </c>
      <c r="J362" s="590" t="s">
        <v>1275</v>
      </c>
      <c r="K362" s="590" t="s">
        <v>1276</v>
      </c>
      <c r="L362" s="593">
        <v>50.32</v>
      </c>
      <c r="M362" s="593">
        <v>100.64</v>
      </c>
      <c r="N362" s="590">
        <v>2</v>
      </c>
      <c r="O362" s="594">
        <v>1</v>
      </c>
      <c r="P362" s="593">
        <v>100.64</v>
      </c>
      <c r="Q362" s="595">
        <v>1</v>
      </c>
      <c r="R362" s="590">
        <v>2</v>
      </c>
      <c r="S362" s="595">
        <v>1</v>
      </c>
      <c r="T362" s="594">
        <v>1</v>
      </c>
      <c r="U362" s="596">
        <v>1</v>
      </c>
    </row>
    <row r="363" spans="1:21" ht="14.4" customHeight="1" x14ac:dyDescent="0.3">
      <c r="A363" s="589">
        <v>29</v>
      </c>
      <c r="B363" s="590" t="s">
        <v>608</v>
      </c>
      <c r="C363" s="590" t="s">
        <v>612</v>
      </c>
      <c r="D363" s="591" t="s">
        <v>1312</v>
      </c>
      <c r="E363" s="592" t="s">
        <v>620</v>
      </c>
      <c r="F363" s="590" t="s">
        <v>609</v>
      </c>
      <c r="G363" s="590" t="s">
        <v>627</v>
      </c>
      <c r="H363" s="590" t="s">
        <v>476</v>
      </c>
      <c r="I363" s="590" t="s">
        <v>1157</v>
      </c>
      <c r="J363" s="590" t="s">
        <v>1158</v>
      </c>
      <c r="K363" s="590" t="s">
        <v>1159</v>
      </c>
      <c r="L363" s="593">
        <v>154.36000000000001</v>
      </c>
      <c r="M363" s="593">
        <v>308.72000000000003</v>
      </c>
      <c r="N363" s="590">
        <v>2</v>
      </c>
      <c r="O363" s="594">
        <v>2</v>
      </c>
      <c r="P363" s="593">
        <v>308.72000000000003</v>
      </c>
      <c r="Q363" s="595">
        <v>1</v>
      </c>
      <c r="R363" s="590">
        <v>2</v>
      </c>
      <c r="S363" s="595">
        <v>1</v>
      </c>
      <c r="T363" s="594">
        <v>2</v>
      </c>
      <c r="U363" s="596">
        <v>1</v>
      </c>
    </row>
    <row r="364" spans="1:21" ht="14.4" customHeight="1" x14ac:dyDescent="0.3">
      <c r="A364" s="589">
        <v>29</v>
      </c>
      <c r="B364" s="590" t="s">
        <v>608</v>
      </c>
      <c r="C364" s="590" t="s">
        <v>612</v>
      </c>
      <c r="D364" s="591" t="s">
        <v>1312</v>
      </c>
      <c r="E364" s="592" t="s">
        <v>620</v>
      </c>
      <c r="F364" s="590" t="s">
        <v>609</v>
      </c>
      <c r="G364" s="590" t="s">
        <v>627</v>
      </c>
      <c r="H364" s="590" t="s">
        <v>537</v>
      </c>
      <c r="I364" s="590" t="s">
        <v>628</v>
      </c>
      <c r="J364" s="590" t="s">
        <v>629</v>
      </c>
      <c r="K364" s="590" t="s">
        <v>630</v>
      </c>
      <c r="L364" s="593">
        <v>154.36000000000001</v>
      </c>
      <c r="M364" s="593">
        <v>1234.8800000000001</v>
      </c>
      <c r="N364" s="590">
        <v>8</v>
      </c>
      <c r="O364" s="594">
        <v>3.5</v>
      </c>
      <c r="P364" s="593">
        <v>1234.8800000000001</v>
      </c>
      <c r="Q364" s="595">
        <v>1</v>
      </c>
      <c r="R364" s="590">
        <v>8</v>
      </c>
      <c r="S364" s="595">
        <v>1</v>
      </c>
      <c r="T364" s="594">
        <v>3.5</v>
      </c>
      <c r="U364" s="596">
        <v>1</v>
      </c>
    </row>
    <row r="365" spans="1:21" ht="14.4" customHeight="1" x14ac:dyDescent="0.3">
      <c r="A365" s="589">
        <v>29</v>
      </c>
      <c r="B365" s="590" t="s">
        <v>608</v>
      </c>
      <c r="C365" s="590" t="s">
        <v>612</v>
      </c>
      <c r="D365" s="591" t="s">
        <v>1312</v>
      </c>
      <c r="E365" s="592" t="s">
        <v>620</v>
      </c>
      <c r="F365" s="590" t="s">
        <v>609</v>
      </c>
      <c r="G365" s="590" t="s">
        <v>627</v>
      </c>
      <c r="H365" s="590" t="s">
        <v>537</v>
      </c>
      <c r="I365" s="590" t="s">
        <v>1012</v>
      </c>
      <c r="J365" s="590" t="s">
        <v>1013</v>
      </c>
      <c r="K365" s="590" t="s">
        <v>1014</v>
      </c>
      <c r="L365" s="593">
        <v>149.52000000000001</v>
      </c>
      <c r="M365" s="593">
        <v>1644.72</v>
      </c>
      <c r="N365" s="590">
        <v>11</v>
      </c>
      <c r="O365" s="594">
        <v>7</v>
      </c>
      <c r="P365" s="593">
        <v>1495.2</v>
      </c>
      <c r="Q365" s="595">
        <v>0.90909090909090906</v>
      </c>
      <c r="R365" s="590">
        <v>10</v>
      </c>
      <c r="S365" s="595">
        <v>0.90909090909090906</v>
      </c>
      <c r="T365" s="594">
        <v>6.5</v>
      </c>
      <c r="U365" s="596">
        <v>0.9285714285714286</v>
      </c>
    </row>
    <row r="366" spans="1:21" ht="14.4" customHeight="1" x14ac:dyDescent="0.3">
      <c r="A366" s="589">
        <v>29</v>
      </c>
      <c r="B366" s="590" t="s">
        <v>608</v>
      </c>
      <c r="C366" s="590" t="s">
        <v>612</v>
      </c>
      <c r="D366" s="591" t="s">
        <v>1312</v>
      </c>
      <c r="E366" s="592" t="s">
        <v>620</v>
      </c>
      <c r="F366" s="590" t="s">
        <v>609</v>
      </c>
      <c r="G366" s="590" t="s">
        <v>627</v>
      </c>
      <c r="H366" s="590" t="s">
        <v>476</v>
      </c>
      <c r="I366" s="590" t="s">
        <v>1015</v>
      </c>
      <c r="J366" s="590" t="s">
        <v>1016</v>
      </c>
      <c r="K366" s="590" t="s">
        <v>1017</v>
      </c>
      <c r="L366" s="593">
        <v>149.52000000000001</v>
      </c>
      <c r="M366" s="593">
        <v>448.56000000000006</v>
      </c>
      <c r="N366" s="590">
        <v>3</v>
      </c>
      <c r="O366" s="594">
        <v>2.5</v>
      </c>
      <c r="P366" s="593">
        <v>448.56000000000006</v>
      </c>
      <c r="Q366" s="595">
        <v>1</v>
      </c>
      <c r="R366" s="590">
        <v>3</v>
      </c>
      <c r="S366" s="595">
        <v>1</v>
      </c>
      <c r="T366" s="594">
        <v>2.5</v>
      </c>
      <c r="U366" s="596">
        <v>1</v>
      </c>
    </row>
    <row r="367" spans="1:21" ht="14.4" customHeight="1" x14ac:dyDescent="0.3">
      <c r="A367" s="589">
        <v>29</v>
      </c>
      <c r="B367" s="590" t="s">
        <v>608</v>
      </c>
      <c r="C367" s="590" t="s">
        <v>612</v>
      </c>
      <c r="D367" s="591" t="s">
        <v>1312</v>
      </c>
      <c r="E367" s="592" t="s">
        <v>620</v>
      </c>
      <c r="F367" s="590" t="s">
        <v>609</v>
      </c>
      <c r="G367" s="590" t="s">
        <v>627</v>
      </c>
      <c r="H367" s="590" t="s">
        <v>476</v>
      </c>
      <c r="I367" s="590" t="s">
        <v>794</v>
      </c>
      <c r="J367" s="590" t="s">
        <v>629</v>
      </c>
      <c r="K367" s="590" t="s">
        <v>630</v>
      </c>
      <c r="L367" s="593">
        <v>154.36000000000001</v>
      </c>
      <c r="M367" s="593">
        <v>308.72000000000003</v>
      </c>
      <c r="N367" s="590">
        <v>2</v>
      </c>
      <c r="O367" s="594">
        <v>1</v>
      </c>
      <c r="P367" s="593">
        <v>308.72000000000003</v>
      </c>
      <c r="Q367" s="595">
        <v>1</v>
      </c>
      <c r="R367" s="590">
        <v>2</v>
      </c>
      <c r="S367" s="595">
        <v>1</v>
      </c>
      <c r="T367" s="594">
        <v>1</v>
      </c>
      <c r="U367" s="596">
        <v>1</v>
      </c>
    </row>
    <row r="368" spans="1:21" ht="14.4" customHeight="1" x14ac:dyDescent="0.3">
      <c r="A368" s="589">
        <v>29</v>
      </c>
      <c r="B368" s="590" t="s">
        <v>608</v>
      </c>
      <c r="C368" s="590" t="s">
        <v>612</v>
      </c>
      <c r="D368" s="591" t="s">
        <v>1312</v>
      </c>
      <c r="E368" s="592" t="s">
        <v>620</v>
      </c>
      <c r="F368" s="590" t="s">
        <v>609</v>
      </c>
      <c r="G368" s="590" t="s">
        <v>627</v>
      </c>
      <c r="H368" s="590" t="s">
        <v>476</v>
      </c>
      <c r="I368" s="590" t="s">
        <v>1277</v>
      </c>
      <c r="J368" s="590" t="s">
        <v>1158</v>
      </c>
      <c r="K368" s="590" t="s">
        <v>1278</v>
      </c>
      <c r="L368" s="593">
        <v>154.36000000000001</v>
      </c>
      <c r="M368" s="593">
        <v>154.36000000000001</v>
      </c>
      <c r="N368" s="590">
        <v>1</v>
      </c>
      <c r="O368" s="594">
        <v>1</v>
      </c>
      <c r="P368" s="593"/>
      <c r="Q368" s="595">
        <v>0</v>
      </c>
      <c r="R368" s="590"/>
      <c r="S368" s="595">
        <v>0</v>
      </c>
      <c r="T368" s="594"/>
      <c r="U368" s="596">
        <v>0</v>
      </c>
    </row>
    <row r="369" spans="1:21" ht="14.4" customHeight="1" x14ac:dyDescent="0.3">
      <c r="A369" s="589">
        <v>29</v>
      </c>
      <c r="B369" s="590" t="s">
        <v>608</v>
      </c>
      <c r="C369" s="590" t="s">
        <v>612</v>
      </c>
      <c r="D369" s="591" t="s">
        <v>1312</v>
      </c>
      <c r="E369" s="592" t="s">
        <v>620</v>
      </c>
      <c r="F369" s="590" t="s">
        <v>609</v>
      </c>
      <c r="G369" s="590" t="s">
        <v>627</v>
      </c>
      <c r="H369" s="590" t="s">
        <v>537</v>
      </c>
      <c r="I369" s="590" t="s">
        <v>850</v>
      </c>
      <c r="J369" s="590" t="s">
        <v>629</v>
      </c>
      <c r="K369" s="590" t="s">
        <v>851</v>
      </c>
      <c r="L369" s="593">
        <v>225.06</v>
      </c>
      <c r="M369" s="593">
        <v>450.12</v>
      </c>
      <c r="N369" s="590">
        <v>2</v>
      </c>
      <c r="O369" s="594">
        <v>1</v>
      </c>
      <c r="P369" s="593">
        <v>225.06</v>
      </c>
      <c r="Q369" s="595">
        <v>0.5</v>
      </c>
      <c r="R369" s="590">
        <v>1</v>
      </c>
      <c r="S369" s="595">
        <v>0.5</v>
      </c>
      <c r="T369" s="594">
        <v>0.5</v>
      </c>
      <c r="U369" s="596">
        <v>0.5</v>
      </c>
    </row>
    <row r="370" spans="1:21" ht="14.4" customHeight="1" x14ac:dyDescent="0.3">
      <c r="A370" s="589">
        <v>29</v>
      </c>
      <c r="B370" s="590" t="s">
        <v>608</v>
      </c>
      <c r="C370" s="590" t="s">
        <v>612</v>
      </c>
      <c r="D370" s="591" t="s">
        <v>1312</v>
      </c>
      <c r="E370" s="592" t="s">
        <v>620</v>
      </c>
      <c r="F370" s="590" t="s">
        <v>609</v>
      </c>
      <c r="G370" s="590" t="s">
        <v>627</v>
      </c>
      <c r="H370" s="590" t="s">
        <v>476</v>
      </c>
      <c r="I370" s="590" t="s">
        <v>1279</v>
      </c>
      <c r="J370" s="590" t="s">
        <v>1158</v>
      </c>
      <c r="K370" s="590" t="s">
        <v>630</v>
      </c>
      <c r="L370" s="593">
        <v>154.36000000000001</v>
      </c>
      <c r="M370" s="593">
        <v>463.08000000000004</v>
      </c>
      <c r="N370" s="590">
        <v>3</v>
      </c>
      <c r="O370" s="594">
        <v>2</v>
      </c>
      <c r="P370" s="593">
        <v>308.72000000000003</v>
      </c>
      <c r="Q370" s="595">
        <v>0.66666666666666663</v>
      </c>
      <c r="R370" s="590">
        <v>2</v>
      </c>
      <c r="S370" s="595">
        <v>0.66666666666666663</v>
      </c>
      <c r="T370" s="594">
        <v>1.5</v>
      </c>
      <c r="U370" s="596">
        <v>0.75</v>
      </c>
    </row>
    <row r="371" spans="1:21" ht="14.4" customHeight="1" x14ac:dyDescent="0.3">
      <c r="A371" s="589">
        <v>29</v>
      </c>
      <c r="B371" s="590" t="s">
        <v>608</v>
      </c>
      <c r="C371" s="590" t="s">
        <v>612</v>
      </c>
      <c r="D371" s="591" t="s">
        <v>1312</v>
      </c>
      <c r="E371" s="592" t="s">
        <v>620</v>
      </c>
      <c r="F371" s="590" t="s">
        <v>609</v>
      </c>
      <c r="G371" s="590" t="s">
        <v>627</v>
      </c>
      <c r="H371" s="590" t="s">
        <v>476</v>
      </c>
      <c r="I371" s="590" t="s">
        <v>852</v>
      </c>
      <c r="J371" s="590" t="s">
        <v>629</v>
      </c>
      <c r="K371" s="590" t="s">
        <v>851</v>
      </c>
      <c r="L371" s="593">
        <v>225.06</v>
      </c>
      <c r="M371" s="593">
        <v>225.06</v>
      </c>
      <c r="N371" s="590">
        <v>1</v>
      </c>
      <c r="O371" s="594">
        <v>1</v>
      </c>
      <c r="P371" s="593">
        <v>225.06</v>
      </c>
      <c r="Q371" s="595">
        <v>1</v>
      </c>
      <c r="R371" s="590">
        <v>1</v>
      </c>
      <c r="S371" s="595">
        <v>1</v>
      </c>
      <c r="T371" s="594">
        <v>1</v>
      </c>
      <c r="U371" s="596">
        <v>1</v>
      </c>
    </row>
    <row r="372" spans="1:21" ht="14.4" customHeight="1" x14ac:dyDescent="0.3">
      <c r="A372" s="589">
        <v>29</v>
      </c>
      <c r="B372" s="590" t="s">
        <v>608</v>
      </c>
      <c r="C372" s="590" t="s">
        <v>612</v>
      </c>
      <c r="D372" s="591" t="s">
        <v>1312</v>
      </c>
      <c r="E372" s="592" t="s">
        <v>620</v>
      </c>
      <c r="F372" s="590" t="s">
        <v>609</v>
      </c>
      <c r="G372" s="590" t="s">
        <v>686</v>
      </c>
      <c r="H372" s="590" t="s">
        <v>476</v>
      </c>
      <c r="I372" s="590" t="s">
        <v>687</v>
      </c>
      <c r="J372" s="590" t="s">
        <v>688</v>
      </c>
      <c r="K372" s="590" t="s">
        <v>689</v>
      </c>
      <c r="L372" s="593">
        <v>0</v>
      </c>
      <c r="M372" s="593">
        <v>0</v>
      </c>
      <c r="N372" s="590">
        <v>15</v>
      </c>
      <c r="O372" s="594">
        <v>8</v>
      </c>
      <c r="P372" s="593">
        <v>0</v>
      </c>
      <c r="Q372" s="595"/>
      <c r="R372" s="590">
        <v>11</v>
      </c>
      <c r="S372" s="595">
        <v>0.73333333333333328</v>
      </c>
      <c r="T372" s="594">
        <v>5.5</v>
      </c>
      <c r="U372" s="596">
        <v>0.6875</v>
      </c>
    </row>
    <row r="373" spans="1:21" ht="14.4" customHeight="1" x14ac:dyDescent="0.3">
      <c r="A373" s="589">
        <v>29</v>
      </c>
      <c r="B373" s="590" t="s">
        <v>608</v>
      </c>
      <c r="C373" s="590" t="s">
        <v>612</v>
      </c>
      <c r="D373" s="591" t="s">
        <v>1312</v>
      </c>
      <c r="E373" s="592" t="s">
        <v>620</v>
      </c>
      <c r="F373" s="590" t="s">
        <v>609</v>
      </c>
      <c r="G373" s="590" t="s">
        <v>686</v>
      </c>
      <c r="H373" s="590" t="s">
        <v>476</v>
      </c>
      <c r="I373" s="590" t="s">
        <v>1164</v>
      </c>
      <c r="J373" s="590" t="s">
        <v>688</v>
      </c>
      <c r="K373" s="590" t="s">
        <v>1165</v>
      </c>
      <c r="L373" s="593">
        <v>0</v>
      </c>
      <c r="M373" s="593">
        <v>0</v>
      </c>
      <c r="N373" s="590">
        <v>6</v>
      </c>
      <c r="O373" s="594">
        <v>3</v>
      </c>
      <c r="P373" s="593">
        <v>0</v>
      </c>
      <c r="Q373" s="595"/>
      <c r="R373" s="590">
        <v>5</v>
      </c>
      <c r="S373" s="595">
        <v>0.83333333333333337</v>
      </c>
      <c r="T373" s="594">
        <v>2.5</v>
      </c>
      <c r="U373" s="596">
        <v>0.83333333333333337</v>
      </c>
    </row>
    <row r="374" spans="1:21" ht="14.4" customHeight="1" x14ac:dyDescent="0.3">
      <c r="A374" s="589">
        <v>29</v>
      </c>
      <c r="B374" s="590" t="s">
        <v>608</v>
      </c>
      <c r="C374" s="590" t="s">
        <v>612</v>
      </c>
      <c r="D374" s="591" t="s">
        <v>1312</v>
      </c>
      <c r="E374" s="592" t="s">
        <v>620</v>
      </c>
      <c r="F374" s="590" t="s">
        <v>609</v>
      </c>
      <c r="G374" s="590" t="s">
        <v>690</v>
      </c>
      <c r="H374" s="590" t="s">
        <v>476</v>
      </c>
      <c r="I374" s="590" t="s">
        <v>691</v>
      </c>
      <c r="J374" s="590" t="s">
        <v>692</v>
      </c>
      <c r="K374" s="590" t="s">
        <v>693</v>
      </c>
      <c r="L374" s="593">
        <v>248.55</v>
      </c>
      <c r="M374" s="593">
        <v>248.55</v>
      </c>
      <c r="N374" s="590">
        <v>1</v>
      </c>
      <c r="O374" s="594">
        <v>1</v>
      </c>
      <c r="P374" s="593">
        <v>248.55</v>
      </c>
      <c r="Q374" s="595">
        <v>1</v>
      </c>
      <c r="R374" s="590">
        <v>1</v>
      </c>
      <c r="S374" s="595">
        <v>1</v>
      </c>
      <c r="T374" s="594">
        <v>1</v>
      </c>
      <c r="U374" s="596">
        <v>1</v>
      </c>
    </row>
    <row r="375" spans="1:21" ht="14.4" customHeight="1" x14ac:dyDescent="0.3">
      <c r="A375" s="589">
        <v>29</v>
      </c>
      <c r="B375" s="590" t="s">
        <v>608</v>
      </c>
      <c r="C375" s="590" t="s">
        <v>612</v>
      </c>
      <c r="D375" s="591" t="s">
        <v>1312</v>
      </c>
      <c r="E375" s="592" t="s">
        <v>620</v>
      </c>
      <c r="F375" s="590" t="s">
        <v>609</v>
      </c>
      <c r="G375" s="590" t="s">
        <v>694</v>
      </c>
      <c r="H375" s="590" t="s">
        <v>476</v>
      </c>
      <c r="I375" s="590" t="s">
        <v>695</v>
      </c>
      <c r="J375" s="590" t="s">
        <v>547</v>
      </c>
      <c r="K375" s="590" t="s">
        <v>696</v>
      </c>
      <c r="L375" s="593">
        <v>299.24</v>
      </c>
      <c r="M375" s="593">
        <v>7480.9999999999973</v>
      </c>
      <c r="N375" s="590">
        <v>25</v>
      </c>
      <c r="O375" s="594">
        <v>23.5</v>
      </c>
      <c r="P375" s="593">
        <v>5984.7999999999975</v>
      </c>
      <c r="Q375" s="595">
        <v>0.79999999999999993</v>
      </c>
      <c r="R375" s="590">
        <v>20</v>
      </c>
      <c r="S375" s="595">
        <v>0.8</v>
      </c>
      <c r="T375" s="594">
        <v>18.5</v>
      </c>
      <c r="U375" s="596">
        <v>0.78723404255319152</v>
      </c>
    </row>
    <row r="376" spans="1:21" ht="14.4" customHeight="1" x14ac:dyDescent="0.3">
      <c r="A376" s="589">
        <v>29</v>
      </c>
      <c r="B376" s="590" t="s">
        <v>608</v>
      </c>
      <c r="C376" s="590" t="s">
        <v>612</v>
      </c>
      <c r="D376" s="591" t="s">
        <v>1312</v>
      </c>
      <c r="E376" s="592" t="s">
        <v>620</v>
      </c>
      <c r="F376" s="590" t="s">
        <v>610</v>
      </c>
      <c r="G376" s="590" t="s">
        <v>697</v>
      </c>
      <c r="H376" s="590" t="s">
        <v>476</v>
      </c>
      <c r="I376" s="590" t="s">
        <v>698</v>
      </c>
      <c r="J376" s="590" t="s">
        <v>699</v>
      </c>
      <c r="K376" s="590"/>
      <c r="L376" s="593">
        <v>0</v>
      </c>
      <c r="M376" s="593">
        <v>0</v>
      </c>
      <c r="N376" s="590">
        <v>1</v>
      </c>
      <c r="O376" s="594">
        <v>1</v>
      </c>
      <c r="P376" s="593">
        <v>0</v>
      </c>
      <c r="Q376" s="595"/>
      <c r="R376" s="590">
        <v>1</v>
      </c>
      <c r="S376" s="595">
        <v>1</v>
      </c>
      <c r="T376" s="594">
        <v>1</v>
      </c>
      <c r="U376" s="596">
        <v>1</v>
      </c>
    </row>
    <row r="377" spans="1:21" ht="14.4" customHeight="1" x14ac:dyDescent="0.3">
      <c r="A377" s="589">
        <v>29</v>
      </c>
      <c r="B377" s="590" t="s">
        <v>608</v>
      </c>
      <c r="C377" s="590" t="s">
        <v>612</v>
      </c>
      <c r="D377" s="591" t="s">
        <v>1312</v>
      </c>
      <c r="E377" s="592" t="s">
        <v>620</v>
      </c>
      <c r="F377" s="590" t="s">
        <v>611</v>
      </c>
      <c r="G377" s="590" t="s">
        <v>1280</v>
      </c>
      <c r="H377" s="590" t="s">
        <v>476</v>
      </c>
      <c r="I377" s="590" t="s">
        <v>1281</v>
      </c>
      <c r="J377" s="590" t="s">
        <v>1282</v>
      </c>
      <c r="K377" s="590" t="s">
        <v>1283</v>
      </c>
      <c r="L377" s="593">
        <v>29732</v>
      </c>
      <c r="M377" s="593">
        <v>29732</v>
      </c>
      <c r="N377" s="590">
        <v>1</v>
      </c>
      <c r="O377" s="594">
        <v>1</v>
      </c>
      <c r="P377" s="593"/>
      <c r="Q377" s="595">
        <v>0</v>
      </c>
      <c r="R377" s="590"/>
      <c r="S377" s="595">
        <v>0</v>
      </c>
      <c r="T377" s="594"/>
      <c r="U377" s="596">
        <v>0</v>
      </c>
    </row>
    <row r="378" spans="1:21" ht="14.4" customHeight="1" x14ac:dyDescent="0.3">
      <c r="A378" s="589">
        <v>29</v>
      </c>
      <c r="B378" s="590" t="s">
        <v>608</v>
      </c>
      <c r="C378" s="590" t="s">
        <v>612</v>
      </c>
      <c r="D378" s="591" t="s">
        <v>1312</v>
      </c>
      <c r="E378" s="592" t="s">
        <v>620</v>
      </c>
      <c r="F378" s="590" t="s">
        <v>611</v>
      </c>
      <c r="G378" s="590" t="s">
        <v>700</v>
      </c>
      <c r="H378" s="590" t="s">
        <v>476</v>
      </c>
      <c r="I378" s="590" t="s">
        <v>704</v>
      </c>
      <c r="J378" s="590" t="s">
        <v>702</v>
      </c>
      <c r="K378" s="590" t="s">
        <v>705</v>
      </c>
      <c r="L378" s="593">
        <v>100</v>
      </c>
      <c r="M378" s="593">
        <v>1000</v>
      </c>
      <c r="N378" s="590">
        <v>10</v>
      </c>
      <c r="O378" s="594">
        <v>5</v>
      </c>
      <c r="P378" s="593">
        <v>800</v>
      </c>
      <c r="Q378" s="595">
        <v>0.8</v>
      </c>
      <c r="R378" s="590">
        <v>8</v>
      </c>
      <c r="S378" s="595">
        <v>0.8</v>
      </c>
      <c r="T378" s="594">
        <v>4</v>
      </c>
      <c r="U378" s="596">
        <v>0.8</v>
      </c>
    </row>
    <row r="379" spans="1:21" ht="14.4" customHeight="1" x14ac:dyDescent="0.3">
      <c r="A379" s="589">
        <v>29</v>
      </c>
      <c r="B379" s="590" t="s">
        <v>608</v>
      </c>
      <c r="C379" s="590" t="s">
        <v>612</v>
      </c>
      <c r="D379" s="591" t="s">
        <v>1312</v>
      </c>
      <c r="E379" s="592" t="s">
        <v>620</v>
      </c>
      <c r="F379" s="590" t="s">
        <v>611</v>
      </c>
      <c r="G379" s="590" t="s">
        <v>700</v>
      </c>
      <c r="H379" s="590" t="s">
        <v>476</v>
      </c>
      <c r="I379" s="590" t="s">
        <v>706</v>
      </c>
      <c r="J379" s="590" t="s">
        <v>707</v>
      </c>
      <c r="K379" s="590" t="s">
        <v>708</v>
      </c>
      <c r="L379" s="593">
        <v>156</v>
      </c>
      <c r="M379" s="593">
        <v>468</v>
      </c>
      <c r="N379" s="590">
        <v>3</v>
      </c>
      <c r="O379" s="594">
        <v>2</v>
      </c>
      <c r="P379" s="593">
        <v>468</v>
      </c>
      <c r="Q379" s="595">
        <v>1</v>
      </c>
      <c r="R379" s="590">
        <v>3</v>
      </c>
      <c r="S379" s="595">
        <v>1</v>
      </c>
      <c r="T379" s="594">
        <v>2</v>
      </c>
      <c r="U379" s="596">
        <v>1</v>
      </c>
    </row>
    <row r="380" spans="1:21" ht="14.4" customHeight="1" x14ac:dyDescent="0.3">
      <c r="A380" s="589">
        <v>29</v>
      </c>
      <c r="B380" s="590" t="s">
        <v>608</v>
      </c>
      <c r="C380" s="590" t="s">
        <v>612</v>
      </c>
      <c r="D380" s="591" t="s">
        <v>1312</v>
      </c>
      <c r="E380" s="592" t="s">
        <v>620</v>
      </c>
      <c r="F380" s="590" t="s">
        <v>611</v>
      </c>
      <c r="G380" s="590" t="s">
        <v>700</v>
      </c>
      <c r="H380" s="590" t="s">
        <v>476</v>
      </c>
      <c r="I380" s="590" t="s">
        <v>1026</v>
      </c>
      <c r="J380" s="590" t="s">
        <v>1027</v>
      </c>
      <c r="K380" s="590" t="s">
        <v>1028</v>
      </c>
      <c r="L380" s="593">
        <v>1197.75</v>
      </c>
      <c r="M380" s="593">
        <v>4791</v>
      </c>
      <c r="N380" s="590">
        <v>4</v>
      </c>
      <c r="O380" s="594">
        <v>4</v>
      </c>
      <c r="P380" s="593">
        <v>1197.75</v>
      </c>
      <c r="Q380" s="595">
        <v>0.25</v>
      </c>
      <c r="R380" s="590">
        <v>1</v>
      </c>
      <c r="S380" s="595">
        <v>0.25</v>
      </c>
      <c r="T380" s="594">
        <v>1</v>
      </c>
      <c r="U380" s="596">
        <v>0.25</v>
      </c>
    </row>
    <row r="381" spans="1:21" ht="14.4" customHeight="1" x14ac:dyDescent="0.3">
      <c r="A381" s="589">
        <v>29</v>
      </c>
      <c r="B381" s="590" t="s">
        <v>608</v>
      </c>
      <c r="C381" s="590" t="s">
        <v>612</v>
      </c>
      <c r="D381" s="591" t="s">
        <v>1312</v>
      </c>
      <c r="E381" s="592" t="s">
        <v>620</v>
      </c>
      <c r="F381" s="590" t="s">
        <v>611</v>
      </c>
      <c r="G381" s="590" t="s">
        <v>700</v>
      </c>
      <c r="H381" s="590" t="s">
        <v>476</v>
      </c>
      <c r="I381" s="590" t="s">
        <v>1284</v>
      </c>
      <c r="J381" s="590" t="s">
        <v>1285</v>
      </c>
      <c r="K381" s="590" t="s">
        <v>1286</v>
      </c>
      <c r="L381" s="593">
        <v>200</v>
      </c>
      <c r="M381" s="593">
        <v>200</v>
      </c>
      <c r="N381" s="590">
        <v>1</v>
      </c>
      <c r="O381" s="594">
        <v>1</v>
      </c>
      <c r="P381" s="593">
        <v>200</v>
      </c>
      <c r="Q381" s="595">
        <v>1</v>
      </c>
      <c r="R381" s="590">
        <v>1</v>
      </c>
      <c r="S381" s="595">
        <v>1</v>
      </c>
      <c r="T381" s="594">
        <v>1</v>
      </c>
      <c r="U381" s="596">
        <v>1</v>
      </c>
    </row>
    <row r="382" spans="1:21" ht="14.4" customHeight="1" x14ac:dyDescent="0.3">
      <c r="A382" s="589">
        <v>29</v>
      </c>
      <c r="B382" s="590" t="s">
        <v>608</v>
      </c>
      <c r="C382" s="590" t="s">
        <v>612</v>
      </c>
      <c r="D382" s="591" t="s">
        <v>1312</v>
      </c>
      <c r="E382" s="592" t="s">
        <v>620</v>
      </c>
      <c r="F382" s="590" t="s">
        <v>611</v>
      </c>
      <c r="G382" s="590" t="s">
        <v>700</v>
      </c>
      <c r="H382" s="590" t="s">
        <v>476</v>
      </c>
      <c r="I382" s="590" t="s">
        <v>715</v>
      </c>
      <c r="J382" s="590" t="s">
        <v>716</v>
      </c>
      <c r="K382" s="590" t="s">
        <v>717</v>
      </c>
      <c r="L382" s="593">
        <v>833.75</v>
      </c>
      <c r="M382" s="593">
        <v>833.75</v>
      </c>
      <c r="N382" s="590">
        <v>1</v>
      </c>
      <c r="O382" s="594">
        <v>1</v>
      </c>
      <c r="P382" s="593">
        <v>833.75</v>
      </c>
      <c r="Q382" s="595">
        <v>1</v>
      </c>
      <c r="R382" s="590">
        <v>1</v>
      </c>
      <c r="S382" s="595">
        <v>1</v>
      </c>
      <c r="T382" s="594">
        <v>1</v>
      </c>
      <c r="U382" s="596">
        <v>1</v>
      </c>
    </row>
    <row r="383" spans="1:21" ht="14.4" customHeight="1" x14ac:dyDescent="0.3">
      <c r="A383" s="589">
        <v>29</v>
      </c>
      <c r="B383" s="590" t="s">
        <v>608</v>
      </c>
      <c r="C383" s="590" t="s">
        <v>612</v>
      </c>
      <c r="D383" s="591" t="s">
        <v>1312</v>
      </c>
      <c r="E383" s="592" t="s">
        <v>620</v>
      </c>
      <c r="F383" s="590" t="s">
        <v>611</v>
      </c>
      <c r="G383" s="590" t="s">
        <v>700</v>
      </c>
      <c r="H383" s="590" t="s">
        <v>476</v>
      </c>
      <c r="I383" s="590" t="s">
        <v>1029</v>
      </c>
      <c r="J383" s="590" t="s">
        <v>1030</v>
      </c>
      <c r="K383" s="590" t="s">
        <v>1031</v>
      </c>
      <c r="L383" s="593">
        <v>3.8</v>
      </c>
      <c r="M383" s="593">
        <v>38</v>
      </c>
      <c r="N383" s="590">
        <v>10</v>
      </c>
      <c r="O383" s="594">
        <v>1</v>
      </c>
      <c r="P383" s="593"/>
      <c r="Q383" s="595">
        <v>0</v>
      </c>
      <c r="R383" s="590"/>
      <c r="S383" s="595">
        <v>0</v>
      </c>
      <c r="T383" s="594"/>
      <c r="U383" s="596">
        <v>0</v>
      </c>
    </row>
    <row r="384" spans="1:21" ht="14.4" customHeight="1" x14ac:dyDescent="0.3">
      <c r="A384" s="589">
        <v>29</v>
      </c>
      <c r="B384" s="590" t="s">
        <v>608</v>
      </c>
      <c r="C384" s="590" t="s">
        <v>612</v>
      </c>
      <c r="D384" s="591" t="s">
        <v>1312</v>
      </c>
      <c r="E384" s="592" t="s">
        <v>620</v>
      </c>
      <c r="F384" s="590" t="s">
        <v>611</v>
      </c>
      <c r="G384" s="590" t="s">
        <v>700</v>
      </c>
      <c r="H384" s="590" t="s">
        <v>476</v>
      </c>
      <c r="I384" s="590" t="s">
        <v>1032</v>
      </c>
      <c r="J384" s="590" t="s">
        <v>1033</v>
      </c>
      <c r="K384" s="590" t="s">
        <v>1034</v>
      </c>
      <c r="L384" s="593">
        <v>740.48</v>
      </c>
      <c r="M384" s="593">
        <v>1480.96</v>
      </c>
      <c r="N384" s="590">
        <v>2</v>
      </c>
      <c r="O384" s="594">
        <v>1</v>
      </c>
      <c r="P384" s="593">
        <v>1480.96</v>
      </c>
      <c r="Q384" s="595">
        <v>1</v>
      </c>
      <c r="R384" s="590">
        <v>2</v>
      </c>
      <c r="S384" s="595">
        <v>1</v>
      </c>
      <c r="T384" s="594">
        <v>1</v>
      </c>
      <c r="U384" s="596">
        <v>1</v>
      </c>
    </row>
    <row r="385" spans="1:21" ht="14.4" customHeight="1" x14ac:dyDescent="0.3">
      <c r="A385" s="589">
        <v>29</v>
      </c>
      <c r="B385" s="590" t="s">
        <v>608</v>
      </c>
      <c r="C385" s="590" t="s">
        <v>612</v>
      </c>
      <c r="D385" s="591" t="s">
        <v>1312</v>
      </c>
      <c r="E385" s="592" t="s">
        <v>620</v>
      </c>
      <c r="F385" s="590" t="s">
        <v>611</v>
      </c>
      <c r="G385" s="590" t="s">
        <v>718</v>
      </c>
      <c r="H385" s="590" t="s">
        <v>476</v>
      </c>
      <c r="I385" s="590" t="s">
        <v>719</v>
      </c>
      <c r="J385" s="590" t="s">
        <v>720</v>
      </c>
      <c r="K385" s="590" t="s">
        <v>721</v>
      </c>
      <c r="L385" s="593">
        <v>410</v>
      </c>
      <c r="M385" s="593">
        <v>15990</v>
      </c>
      <c r="N385" s="590">
        <v>39</v>
      </c>
      <c r="O385" s="594">
        <v>39</v>
      </c>
      <c r="P385" s="593">
        <v>15990</v>
      </c>
      <c r="Q385" s="595">
        <v>1</v>
      </c>
      <c r="R385" s="590">
        <v>39</v>
      </c>
      <c r="S385" s="595">
        <v>1</v>
      </c>
      <c r="T385" s="594">
        <v>39</v>
      </c>
      <c r="U385" s="596">
        <v>1</v>
      </c>
    </row>
    <row r="386" spans="1:21" ht="14.4" customHeight="1" x14ac:dyDescent="0.3">
      <c r="A386" s="589">
        <v>29</v>
      </c>
      <c r="B386" s="590" t="s">
        <v>608</v>
      </c>
      <c r="C386" s="590" t="s">
        <v>612</v>
      </c>
      <c r="D386" s="591" t="s">
        <v>1312</v>
      </c>
      <c r="E386" s="592" t="s">
        <v>620</v>
      </c>
      <c r="F386" s="590" t="s">
        <v>611</v>
      </c>
      <c r="G386" s="590" t="s">
        <v>718</v>
      </c>
      <c r="H386" s="590" t="s">
        <v>476</v>
      </c>
      <c r="I386" s="590" t="s">
        <v>1287</v>
      </c>
      <c r="J386" s="590" t="s">
        <v>720</v>
      </c>
      <c r="K386" s="590" t="s">
        <v>1288</v>
      </c>
      <c r="L386" s="593">
        <v>410</v>
      </c>
      <c r="M386" s="593">
        <v>10660</v>
      </c>
      <c r="N386" s="590">
        <v>26</v>
      </c>
      <c r="O386" s="594">
        <v>26</v>
      </c>
      <c r="P386" s="593">
        <v>10660</v>
      </c>
      <c r="Q386" s="595">
        <v>1</v>
      </c>
      <c r="R386" s="590">
        <v>26</v>
      </c>
      <c r="S386" s="595">
        <v>1</v>
      </c>
      <c r="T386" s="594">
        <v>26</v>
      </c>
      <c r="U386" s="596">
        <v>1</v>
      </c>
    </row>
    <row r="387" spans="1:21" ht="14.4" customHeight="1" x14ac:dyDescent="0.3">
      <c r="A387" s="589">
        <v>29</v>
      </c>
      <c r="B387" s="590" t="s">
        <v>608</v>
      </c>
      <c r="C387" s="590" t="s">
        <v>612</v>
      </c>
      <c r="D387" s="591" t="s">
        <v>1312</v>
      </c>
      <c r="E387" s="592" t="s">
        <v>620</v>
      </c>
      <c r="F387" s="590" t="s">
        <v>611</v>
      </c>
      <c r="G387" s="590" t="s">
        <v>722</v>
      </c>
      <c r="H387" s="590" t="s">
        <v>476</v>
      </c>
      <c r="I387" s="590" t="s">
        <v>723</v>
      </c>
      <c r="J387" s="590" t="s">
        <v>724</v>
      </c>
      <c r="K387" s="590" t="s">
        <v>725</v>
      </c>
      <c r="L387" s="593">
        <v>50.5</v>
      </c>
      <c r="M387" s="593">
        <v>50.5</v>
      </c>
      <c r="N387" s="590">
        <v>1</v>
      </c>
      <c r="O387" s="594">
        <v>1</v>
      </c>
      <c r="P387" s="593">
        <v>50.5</v>
      </c>
      <c r="Q387" s="595">
        <v>1</v>
      </c>
      <c r="R387" s="590">
        <v>1</v>
      </c>
      <c r="S387" s="595">
        <v>1</v>
      </c>
      <c r="T387" s="594">
        <v>1</v>
      </c>
      <c r="U387" s="596">
        <v>1</v>
      </c>
    </row>
    <row r="388" spans="1:21" ht="14.4" customHeight="1" x14ac:dyDescent="0.3">
      <c r="A388" s="589">
        <v>29</v>
      </c>
      <c r="B388" s="590" t="s">
        <v>608</v>
      </c>
      <c r="C388" s="590" t="s">
        <v>612</v>
      </c>
      <c r="D388" s="591" t="s">
        <v>1312</v>
      </c>
      <c r="E388" s="592" t="s">
        <v>620</v>
      </c>
      <c r="F388" s="590" t="s">
        <v>611</v>
      </c>
      <c r="G388" s="590" t="s">
        <v>722</v>
      </c>
      <c r="H388" s="590" t="s">
        <v>476</v>
      </c>
      <c r="I388" s="590" t="s">
        <v>795</v>
      </c>
      <c r="J388" s="590" t="s">
        <v>724</v>
      </c>
      <c r="K388" s="590" t="s">
        <v>796</v>
      </c>
      <c r="L388" s="593">
        <v>58.5</v>
      </c>
      <c r="M388" s="593">
        <v>58.5</v>
      </c>
      <c r="N388" s="590">
        <v>1</v>
      </c>
      <c r="O388" s="594">
        <v>1</v>
      </c>
      <c r="P388" s="593">
        <v>58.5</v>
      </c>
      <c r="Q388" s="595">
        <v>1</v>
      </c>
      <c r="R388" s="590">
        <v>1</v>
      </c>
      <c r="S388" s="595">
        <v>1</v>
      </c>
      <c r="T388" s="594">
        <v>1</v>
      </c>
      <c r="U388" s="596">
        <v>1</v>
      </c>
    </row>
    <row r="389" spans="1:21" ht="14.4" customHeight="1" x14ac:dyDescent="0.3">
      <c r="A389" s="589">
        <v>29</v>
      </c>
      <c r="B389" s="590" t="s">
        <v>608</v>
      </c>
      <c r="C389" s="590" t="s">
        <v>612</v>
      </c>
      <c r="D389" s="591" t="s">
        <v>1312</v>
      </c>
      <c r="E389" s="592" t="s">
        <v>620</v>
      </c>
      <c r="F389" s="590" t="s">
        <v>611</v>
      </c>
      <c r="G389" s="590" t="s">
        <v>722</v>
      </c>
      <c r="H389" s="590" t="s">
        <v>476</v>
      </c>
      <c r="I389" s="590" t="s">
        <v>939</v>
      </c>
      <c r="J389" s="590" t="s">
        <v>940</v>
      </c>
      <c r="K389" s="590" t="s">
        <v>941</v>
      </c>
      <c r="L389" s="593">
        <v>378.48</v>
      </c>
      <c r="M389" s="593">
        <v>1135.44</v>
      </c>
      <c r="N389" s="590">
        <v>3</v>
      </c>
      <c r="O389" s="594">
        <v>3</v>
      </c>
      <c r="P389" s="593">
        <v>1135.44</v>
      </c>
      <c r="Q389" s="595">
        <v>1</v>
      </c>
      <c r="R389" s="590">
        <v>3</v>
      </c>
      <c r="S389" s="595">
        <v>1</v>
      </c>
      <c r="T389" s="594">
        <v>3</v>
      </c>
      <c r="U389" s="596">
        <v>1</v>
      </c>
    </row>
    <row r="390" spans="1:21" ht="14.4" customHeight="1" x14ac:dyDescent="0.3">
      <c r="A390" s="589">
        <v>29</v>
      </c>
      <c r="B390" s="590" t="s">
        <v>608</v>
      </c>
      <c r="C390" s="590" t="s">
        <v>612</v>
      </c>
      <c r="D390" s="591" t="s">
        <v>1312</v>
      </c>
      <c r="E390" s="592" t="s">
        <v>620</v>
      </c>
      <c r="F390" s="590" t="s">
        <v>611</v>
      </c>
      <c r="G390" s="590" t="s">
        <v>722</v>
      </c>
      <c r="H390" s="590" t="s">
        <v>476</v>
      </c>
      <c r="I390" s="590" t="s">
        <v>726</v>
      </c>
      <c r="J390" s="590" t="s">
        <v>727</v>
      </c>
      <c r="K390" s="590" t="s">
        <v>728</v>
      </c>
      <c r="L390" s="593">
        <v>378.48</v>
      </c>
      <c r="M390" s="593">
        <v>378.48</v>
      </c>
      <c r="N390" s="590">
        <v>1</v>
      </c>
      <c r="O390" s="594">
        <v>1</v>
      </c>
      <c r="P390" s="593">
        <v>378.48</v>
      </c>
      <c r="Q390" s="595">
        <v>1</v>
      </c>
      <c r="R390" s="590">
        <v>1</v>
      </c>
      <c r="S390" s="595">
        <v>1</v>
      </c>
      <c r="T390" s="594">
        <v>1</v>
      </c>
      <c r="U390" s="596">
        <v>1</v>
      </c>
    </row>
    <row r="391" spans="1:21" ht="14.4" customHeight="1" x14ac:dyDescent="0.3">
      <c r="A391" s="589">
        <v>29</v>
      </c>
      <c r="B391" s="590" t="s">
        <v>608</v>
      </c>
      <c r="C391" s="590" t="s">
        <v>612</v>
      </c>
      <c r="D391" s="591" t="s">
        <v>1312</v>
      </c>
      <c r="E391" s="592" t="s">
        <v>620</v>
      </c>
      <c r="F391" s="590" t="s">
        <v>611</v>
      </c>
      <c r="G391" s="590" t="s">
        <v>722</v>
      </c>
      <c r="H391" s="590" t="s">
        <v>476</v>
      </c>
      <c r="I391" s="590" t="s">
        <v>864</v>
      </c>
      <c r="J391" s="590" t="s">
        <v>865</v>
      </c>
      <c r="K391" s="590" t="s">
        <v>866</v>
      </c>
      <c r="L391" s="593">
        <v>45.52</v>
      </c>
      <c r="M391" s="593">
        <v>136.56</v>
      </c>
      <c r="N391" s="590">
        <v>3</v>
      </c>
      <c r="O391" s="594">
        <v>3</v>
      </c>
      <c r="P391" s="593">
        <v>91.04</v>
      </c>
      <c r="Q391" s="595">
        <v>0.66666666666666674</v>
      </c>
      <c r="R391" s="590">
        <v>2</v>
      </c>
      <c r="S391" s="595">
        <v>0.66666666666666663</v>
      </c>
      <c r="T391" s="594">
        <v>2</v>
      </c>
      <c r="U391" s="596">
        <v>0.66666666666666663</v>
      </c>
    </row>
    <row r="392" spans="1:21" ht="14.4" customHeight="1" x14ac:dyDescent="0.3">
      <c r="A392" s="589">
        <v>29</v>
      </c>
      <c r="B392" s="590" t="s">
        <v>608</v>
      </c>
      <c r="C392" s="590" t="s">
        <v>612</v>
      </c>
      <c r="D392" s="591" t="s">
        <v>1312</v>
      </c>
      <c r="E392" s="592" t="s">
        <v>620</v>
      </c>
      <c r="F392" s="590" t="s">
        <v>611</v>
      </c>
      <c r="G392" s="590" t="s">
        <v>722</v>
      </c>
      <c r="H392" s="590" t="s">
        <v>476</v>
      </c>
      <c r="I392" s="590" t="s">
        <v>942</v>
      </c>
      <c r="J392" s="590" t="s">
        <v>943</v>
      </c>
      <c r="K392" s="590" t="s">
        <v>944</v>
      </c>
      <c r="L392" s="593">
        <v>246.48</v>
      </c>
      <c r="M392" s="593">
        <v>246.48</v>
      </c>
      <c r="N392" s="590">
        <v>1</v>
      </c>
      <c r="O392" s="594">
        <v>1</v>
      </c>
      <c r="P392" s="593">
        <v>246.48</v>
      </c>
      <c r="Q392" s="595">
        <v>1</v>
      </c>
      <c r="R392" s="590">
        <v>1</v>
      </c>
      <c r="S392" s="595">
        <v>1</v>
      </c>
      <c r="T392" s="594">
        <v>1</v>
      </c>
      <c r="U392" s="596">
        <v>1</v>
      </c>
    </row>
    <row r="393" spans="1:21" ht="14.4" customHeight="1" x14ac:dyDescent="0.3">
      <c r="A393" s="589">
        <v>29</v>
      </c>
      <c r="B393" s="590" t="s">
        <v>608</v>
      </c>
      <c r="C393" s="590" t="s">
        <v>612</v>
      </c>
      <c r="D393" s="591" t="s">
        <v>1312</v>
      </c>
      <c r="E393" s="592" t="s">
        <v>620</v>
      </c>
      <c r="F393" s="590" t="s">
        <v>611</v>
      </c>
      <c r="G393" s="590" t="s">
        <v>722</v>
      </c>
      <c r="H393" s="590" t="s">
        <v>476</v>
      </c>
      <c r="I393" s="590" t="s">
        <v>1289</v>
      </c>
      <c r="J393" s="590" t="s">
        <v>1290</v>
      </c>
      <c r="K393" s="590" t="s">
        <v>1291</v>
      </c>
      <c r="L393" s="593">
        <v>500</v>
      </c>
      <c r="M393" s="593">
        <v>500</v>
      </c>
      <c r="N393" s="590">
        <v>1</v>
      </c>
      <c r="O393" s="594">
        <v>1</v>
      </c>
      <c r="P393" s="593"/>
      <c r="Q393" s="595">
        <v>0</v>
      </c>
      <c r="R393" s="590"/>
      <c r="S393" s="595">
        <v>0</v>
      </c>
      <c r="T393" s="594"/>
      <c r="U393" s="596">
        <v>0</v>
      </c>
    </row>
    <row r="394" spans="1:21" ht="14.4" customHeight="1" x14ac:dyDescent="0.3">
      <c r="A394" s="589">
        <v>29</v>
      </c>
      <c r="B394" s="590" t="s">
        <v>608</v>
      </c>
      <c r="C394" s="590" t="s">
        <v>612</v>
      </c>
      <c r="D394" s="591" t="s">
        <v>1312</v>
      </c>
      <c r="E394" s="592" t="s">
        <v>620</v>
      </c>
      <c r="F394" s="590" t="s">
        <v>611</v>
      </c>
      <c r="G394" s="590" t="s">
        <v>722</v>
      </c>
      <c r="H394" s="590" t="s">
        <v>476</v>
      </c>
      <c r="I394" s="590" t="s">
        <v>870</v>
      </c>
      <c r="J394" s="590" t="s">
        <v>871</v>
      </c>
      <c r="K394" s="590" t="s">
        <v>872</v>
      </c>
      <c r="L394" s="593">
        <v>331.32</v>
      </c>
      <c r="M394" s="593">
        <v>331.32</v>
      </c>
      <c r="N394" s="590">
        <v>1</v>
      </c>
      <c r="O394" s="594">
        <v>1</v>
      </c>
      <c r="P394" s="593">
        <v>331.32</v>
      </c>
      <c r="Q394" s="595">
        <v>1</v>
      </c>
      <c r="R394" s="590">
        <v>1</v>
      </c>
      <c r="S394" s="595">
        <v>1</v>
      </c>
      <c r="T394" s="594">
        <v>1</v>
      </c>
      <c r="U394" s="596">
        <v>1</v>
      </c>
    </row>
    <row r="395" spans="1:21" ht="14.4" customHeight="1" x14ac:dyDescent="0.3">
      <c r="A395" s="589">
        <v>29</v>
      </c>
      <c r="B395" s="590" t="s">
        <v>608</v>
      </c>
      <c r="C395" s="590" t="s">
        <v>612</v>
      </c>
      <c r="D395" s="591" t="s">
        <v>1312</v>
      </c>
      <c r="E395" s="592" t="s">
        <v>620</v>
      </c>
      <c r="F395" s="590" t="s">
        <v>611</v>
      </c>
      <c r="G395" s="590" t="s">
        <v>722</v>
      </c>
      <c r="H395" s="590" t="s">
        <v>476</v>
      </c>
      <c r="I395" s="590" t="s">
        <v>738</v>
      </c>
      <c r="J395" s="590" t="s">
        <v>739</v>
      </c>
      <c r="K395" s="590" t="s">
        <v>740</v>
      </c>
      <c r="L395" s="593">
        <v>999.46</v>
      </c>
      <c r="M395" s="593">
        <v>1998.92</v>
      </c>
      <c r="N395" s="590">
        <v>2</v>
      </c>
      <c r="O395" s="594">
        <v>2</v>
      </c>
      <c r="P395" s="593">
        <v>999.46</v>
      </c>
      <c r="Q395" s="595">
        <v>0.5</v>
      </c>
      <c r="R395" s="590">
        <v>1</v>
      </c>
      <c r="S395" s="595">
        <v>0.5</v>
      </c>
      <c r="T395" s="594">
        <v>1</v>
      </c>
      <c r="U395" s="596">
        <v>0.5</v>
      </c>
    </row>
    <row r="396" spans="1:21" ht="14.4" customHeight="1" x14ac:dyDescent="0.3">
      <c r="A396" s="589">
        <v>29</v>
      </c>
      <c r="B396" s="590" t="s">
        <v>608</v>
      </c>
      <c r="C396" s="590" t="s">
        <v>612</v>
      </c>
      <c r="D396" s="591" t="s">
        <v>1312</v>
      </c>
      <c r="E396" s="592" t="s">
        <v>620</v>
      </c>
      <c r="F396" s="590" t="s">
        <v>611</v>
      </c>
      <c r="G396" s="590" t="s">
        <v>722</v>
      </c>
      <c r="H396" s="590" t="s">
        <v>476</v>
      </c>
      <c r="I396" s="590" t="s">
        <v>1292</v>
      </c>
      <c r="J396" s="590" t="s">
        <v>1293</v>
      </c>
      <c r="K396" s="590" t="s">
        <v>1294</v>
      </c>
      <c r="L396" s="593">
        <v>345.18</v>
      </c>
      <c r="M396" s="593">
        <v>345.18</v>
      </c>
      <c r="N396" s="590">
        <v>1</v>
      </c>
      <c r="O396" s="594">
        <v>1</v>
      </c>
      <c r="P396" s="593">
        <v>345.18</v>
      </c>
      <c r="Q396" s="595">
        <v>1</v>
      </c>
      <c r="R396" s="590">
        <v>1</v>
      </c>
      <c r="S396" s="595">
        <v>1</v>
      </c>
      <c r="T396" s="594">
        <v>1</v>
      </c>
      <c r="U396" s="596">
        <v>1</v>
      </c>
    </row>
    <row r="397" spans="1:21" ht="14.4" customHeight="1" x14ac:dyDescent="0.3">
      <c r="A397" s="589">
        <v>29</v>
      </c>
      <c r="B397" s="590" t="s">
        <v>608</v>
      </c>
      <c r="C397" s="590" t="s">
        <v>612</v>
      </c>
      <c r="D397" s="591" t="s">
        <v>1312</v>
      </c>
      <c r="E397" s="592" t="s">
        <v>620</v>
      </c>
      <c r="F397" s="590" t="s">
        <v>611</v>
      </c>
      <c r="G397" s="590" t="s">
        <v>809</v>
      </c>
      <c r="H397" s="590" t="s">
        <v>476</v>
      </c>
      <c r="I397" s="590" t="s">
        <v>810</v>
      </c>
      <c r="J397" s="590" t="s">
        <v>811</v>
      </c>
      <c r="K397" s="590" t="s">
        <v>812</v>
      </c>
      <c r="L397" s="593">
        <v>200</v>
      </c>
      <c r="M397" s="593">
        <v>1400</v>
      </c>
      <c r="N397" s="590">
        <v>7</v>
      </c>
      <c r="O397" s="594">
        <v>4</v>
      </c>
      <c r="P397" s="593">
        <v>1000</v>
      </c>
      <c r="Q397" s="595">
        <v>0.7142857142857143</v>
      </c>
      <c r="R397" s="590">
        <v>5</v>
      </c>
      <c r="S397" s="595">
        <v>0.7142857142857143</v>
      </c>
      <c r="T397" s="594">
        <v>3</v>
      </c>
      <c r="U397" s="596">
        <v>0.75</v>
      </c>
    </row>
    <row r="398" spans="1:21" ht="14.4" customHeight="1" x14ac:dyDescent="0.3">
      <c r="A398" s="589">
        <v>29</v>
      </c>
      <c r="B398" s="590" t="s">
        <v>608</v>
      </c>
      <c r="C398" s="590" t="s">
        <v>612</v>
      </c>
      <c r="D398" s="591" t="s">
        <v>1312</v>
      </c>
      <c r="E398" s="592" t="s">
        <v>620</v>
      </c>
      <c r="F398" s="590" t="s">
        <v>611</v>
      </c>
      <c r="G398" s="590" t="s">
        <v>809</v>
      </c>
      <c r="H398" s="590" t="s">
        <v>476</v>
      </c>
      <c r="I398" s="590" t="s">
        <v>1295</v>
      </c>
      <c r="J398" s="590" t="s">
        <v>1296</v>
      </c>
      <c r="K398" s="590" t="s">
        <v>1297</v>
      </c>
      <c r="L398" s="593">
        <v>260</v>
      </c>
      <c r="M398" s="593">
        <v>260</v>
      </c>
      <c r="N398" s="590">
        <v>1</v>
      </c>
      <c r="O398" s="594">
        <v>1</v>
      </c>
      <c r="P398" s="593"/>
      <c r="Q398" s="595">
        <v>0</v>
      </c>
      <c r="R398" s="590"/>
      <c r="S398" s="595">
        <v>0</v>
      </c>
      <c r="T398" s="594"/>
      <c r="U398" s="596">
        <v>0</v>
      </c>
    </row>
    <row r="399" spans="1:21" ht="14.4" customHeight="1" x14ac:dyDescent="0.3">
      <c r="A399" s="589">
        <v>29</v>
      </c>
      <c r="B399" s="590" t="s">
        <v>608</v>
      </c>
      <c r="C399" s="590" t="s">
        <v>612</v>
      </c>
      <c r="D399" s="591" t="s">
        <v>1312</v>
      </c>
      <c r="E399" s="592" t="s">
        <v>620</v>
      </c>
      <c r="F399" s="590" t="s">
        <v>611</v>
      </c>
      <c r="G399" s="590" t="s">
        <v>741</v>
      </c>
      <c r="H399" s="590" t="s">
        <v>476</v>
      </c>
      <c r="I399" s="590" t="s">
        <v>742</v>
      </c>
      <c r="J399" s="590" t="s">
        <v>743</v>
      </c>
      <c r="K399" s="590" t="s">
        <v>744</v>
      </c>
      <c r="L399" s="593">
        <v>0</v>
      </c>
      <c r="M399" s="593">
        <v>0</v>
      </c>
      <c r="N399" s="590">
        <v>1</v>
      </c>
      <c r="O399" s="594">
        <v>1</v>
      </c>
      <c r="P399" s="593"/>
      <c r="Q399" s="595"/>
      <c r="R399" s="590"/>
      <c r="S399" s="595">
        <v>0</v>
      </c>
      <c r="T399" s="594"/>
      <c r="U399" s="596">
        <v>0</v>
      </c>
    </row>
    <row r="400" spans="1:21" ht="14.4" customHeight="1" x14ac:dyDescent="0.3">
      <c r="A400" s="589">
        <v>29</v>
      </c>
      <c r="B400" s="590" t="s">
        <v>608</v>
      </c>
      <c r="C400" s="590" t="s">
        <v>612</v>
      </c>
      <c r="D400" s="591" t="s">
        <v>1312</v>
      </c>
      <c r="E400" s="592" t="s">
        <v>620</v>
      </c>
      <c r="F400" s="590" t="s">
        <v>611</v>
      </c>
      <c r="G400" s="590" t="s">
        <v>741</v>
      </c>
      <c r="H400" s="590" t="s">
        <v>476</v>
      </c>
      <c r="I400" s="590" t="s">
        <v>745</v>
      </c>
      <c r="J400" s="590" t="s">
        <v>746</v>
      </c>
      <c r="K400" s="590"/>
      <c r="L400" s="593">
        <v>0</v>
      </c>
      <c r="M400" s="593">
        <v>0</v>
      </c>
      <c r="N400" s="590">
        <v>1</v>
      </c>
      <c r="O400" s="594">
        <v>1</v>
      </c>
      <c r="P400" s="593"/>
      <c r="Q400" s="595"/>
      <c r="R400" s="590"/>
      <c r="S400" s="595">
        <v>0</v>
      </c>
      <c r="T400" s="594"/>
      <c r="U400" s="596">
        <v>0</v>
      </c>
    </row>
    <row r="401" spans="1:21" ht="14.4" customHeight="1" x14ac:dyDescent="0.3">
      <c r="A401" s="589">
        <v>29</v>
      </c>
      <c r="B401" s="590" t="s">
        <v>608</v>
      </c>
      <c r="C401" s="590" t="s">
        <v>612</v>
      </c>
      <c r="D401" s="591" t="s">
        <v>1312</v>
      </c>
      <c r="E401" s="592" t="s">
        <v>619</v>
      </c>
      <c r="F401" s="590" t="s">
        <v>609</v>
      </c>
      <c r="G401" s="590" t="s">
        <v>627</v>
      </c>
      <c r="H401" s="590" t="s">
        <v>476</v>
      </c>
      <c r="I401" s="590" t="s">
        <v>1157</v>
      </c>
      <c r="J401" s="590" t="s">
        <v>1158</v>
      </c>
      <c r="K401" s="590" t="s">
        <v>1159</v>
      </c>
      <c r="L401" s="593">
        <v>154.36000000000001</v>
      </c>
      <c r="M401" s="593">
        <v>308.72000000000003</v>
      </c>
      <c r="N401" s="590">
        <v>2</v>
      </c>
      <c r="O401" s="594">
        <v>2</v>
      </c>
      <c r="P401" s="593">
        <v>154.36000000000001</v>
      </c>
      <c r="Q401" s="595">
        <v>0.5</v>
      </c>
      <c r="R401" s="590">
        <v>1</v>
      </c>
      <c r="S401" s="595">
        <v>0.5</v>
      </c>
      <c r="T401" s="594">
        <v>1</v>
      </c>
      <c r="U401" s="596">
        <v>0.5</v>
      </c>
    </row>
    <row r="402" spans="1:21" ht="14.4" customHeight="1" x14ac:dyDescent="0.3">
      <c r="A402" s="589">
        <v>29</v>
      </c>
      <c r="B402" s="590" t="s">
        <v>608</v>
      </c>
      <c r="C402" s="590" t="s">
        <v>612</v>
      </c>
      <c r="D402" s="591" t="s">
        <v>1312</v>
      </c>
      <c r="E402" s="592" t="s">
        <v>619</v>
      </c>
      <c r="F402" s="590" t="s">
        <v>609</v>
      </c>
      <c r="G402" s="590" t="s">
        <v>686</v>
      </c>
      <c r="H402" s="590" t="s">
        <v>476</v>
      </c>
      <c r="I402" s="590" t="s">
        <v>687</v>
      </c>
      <c r="J402" s="590" t="s">
        <v>688</v>
      </c>
      <c r="K402" s="590" t="s">
        <v>689</v>
      </c>
      <c r="L402" s="593">
        <v>0</v>
      </c>
      <c r="M402" s="593">
        <v>0</v>
      </c>
      <c r="N402" s="590">
        <v>3</v>
      </c>
      <c r="O402" s="594">
        <v>2</v>
      </c>
      <c r="P402" s="593">
        <v>0</v>
      </c>
      <c r="Q402" s="595"/>
      <c r="R402" s="590">
        <v>2</v>
      </c>
      <c r="S402" s="595">
        <v>0.66666666666666663</v>
      </c>
      <c r="T402" s="594">
        <v>1</v>
      </c>
      <c r="U402" s="596">
        <v>0.5</v>
      </c>
    </row>
    <row r="403" spans="1:21" ht="14.4" customHeight="1" x14ac:dyDescent="0.3">
      <c r="A403" s="589">
        <v>29</v>
      </c>
      <c r="B403" s="590" t="s">
        <v>608</v>
      </c>
      <c r="C403" s="590" t="s">
        <v>612</v>
      </c>
      <c r="D403" s="591" t="s">
        <v>1312</v>
      </c>
      <c r="E403" s="592" t="s">
        <v>619</v>
      </c>
      <c r="F403" s="590" t="s">
        <v>609</v>
      </c>
      <c r="G403" s="590" t="s">
        <v>694</v>
      </c>
      <c r="H403" s="590" t="s">
        <v>476</v>
      </c>
      <c r="I403" s="590" t="s">
        <v>695</v>
      </c>
      <c r="J403" s="590" t="s">
        <v>547</v>
      </c>
      <c r="K403" s="590" t="s">
        <v>696</v>
      </c>
      <c r="L403" s="593">
        <v>299.24</v>
      </c>
      <c r="M403" s="593">
        <v>598.48</v>
      </c>
      <c r="N403" s="590">
        <v>2</v>
      </c>
      <c r="O403" s="594">
        <v>1</v>
      </c>
      <c r="P403" s="593">
        <v>598.48</v>
      </c>
      <c r="Q403" s="595">
        <v>1</v>
      </c>
      <c r="R403" s="590">
        <v>2</v>
      </c>
      <c r="S403" s="595">
        <v>1</v>
      </c>
      <c r="T403" s="594">
        <v>1</v>
      </c>
      <c r="U403" s="596">
        <v>1</v>
      </c>
    </row>
    <row r="404" spans="1:21" ht="14.4" customHeight="1" x14ac:dyDescent="0.3">
      <c r="A404" s="589">
        <v>29</v>
      </c>
      <c r="B404" s="590" t="s">
        <v>608</v>
      </c>
      <c r="C404" s="590" t="s">
        <v>612</v>
      </c>
      <c r="D404" s="591" t="s">
        <v>1312</v>
      </c>
      <c r="E404" s="592" t="s">
        <v>619</v>
      </c>
      <c r="F404" s="590" t="s">
        <v>611</v>
      </c>
      <c r="G404" s="590" t="s">
        <v>700</v>
      </c>
      <c r="H404" s="590" t="s">
        <v>476</v>
      </c>
      <c r="I404" s="590" t="s">
        <v>704</v>
      </c>
      <c r="J404" s="590" t="s">
        <v>702</v>
      </c>
      <c r="K404" s="590" t="s">
        <v>705</v>
      </c>
      <c r="L404" s="593">
        <v>100</v>
      </c>
      <c r="M404" s="593">
        <v>1100</v>
      </c>
      <c r="N404" s="590">
        <v>11</v>
      </c>
      <c r="O404" s="594">
        <v>4</v>
      </c>
      <c r="P404" s="593">
        <v>1100</v>
      </c>
      <c r="Q404" s="595">
        <v>1</v>
      </c>
      <c r="R404" s="590">
        <v>11</v>
      </c>
      <c r="S404" s="595">
        <v>1</v>
      </c>
      <c r="T404" s="594">
        <v>4</v>
      </c>
      <c r="U404" s="596">
        <v>1</v>
      </c>
    </row>
    <row r="405" spans="1:21" ht="14.4" customHeight="1" x14ac:dyDescent="0.3">
      <c r="A405" s="589">
        <v>29</v>
      </c>
      <c r="B405" s="590" t="s">
        <v>608</v>
      </c>
      <c r="C405" s="590" t="s">
        <v>612</v>
      </c>
      <c r="D405" s="591" t="s">
        <v>1312</v>
      </c>
      <c r="E405" s="592" t="s">
        <v>619</v>
      </c>
      <c r="F405" s="590" t="s">
        <v>611</v>
      </c>
      <c r="G405" s="590" t="s">
        <v>700</v>
      </c>
      <c r="H405" s="590" t="s">
        <v>476</v>
      </c>
      <c r="I405" s="590" t="s">
        <v>1026</v>
      </c>
      <c r="J405" s="590" t="s">
        <v>1027</v>
      </c>
      <c r="K405" s="590" t="s">
        <v>1028</v>
      </c>
      <c r="L405" s="593">
        <v>1197.75</v>
      </c>
      <c r="M405" s="593">
        <v>2395.5</v>
      </c>
      <c r="N405" s="590">
        <v>2</v>
      </c>
      <c r="O405" s="594">
        <v>1</v>
      </c>
      <c r="P405" s="593"/>
      <c r="Q405" s="595">
        <v>0</v>
      </c>
      <c r="R405" s="590"/>
      <c r="S405" s="595">
        <v>0</v>
      </c>
      <c r="T405" s="594"/>
      <c r="U405" s="596">
        <v>0</v>
      </c>
    </row>
    <row r="406" spans="1:21" ht="14.4" customHeight="1" x14ac:dyDescent="0.3">
      <c r="A406" s="589">
        <v>29</v>
      </c>
      <c r="B406" s="590" t="s">
        <v>608</v>
      </c>
      <c r="C406" s="590" t="s">
        <v>612</v>
      </c>
      <c r="D406" s="591" t="s">
        <v>1312</v>
      </c>
      <c r="E406" s="592" t="s">
        <v>619</v>
      </c>
      <c r="F406" s="590" t="s">
        <v>611</v>
      </c>
      <c r="G406" s="590" t="s">
        <v>700</v>
      </c>
      <c r="H406" s="590" t="s">
        <v>476</v>
      </c>
      <c r="I406" s="590" t="s">
        <v>715</v>
      </c>
      <c r="J406" s="590" t="s">
        <v>716</v>
      </c>
      <c r="K406" s="590" t="s">
        <v>717</v>
      </c>
      <c r="L406" s="593">
        <v>833.75</v>
      </c>
      <c r="M406" s="593">
        <v>1667.5</v>
      </c>
      <c r="N406" s="590">
        <v>2</v>
      </c>
      <c r="O406" s="594">
        <v>1</v>
      </c>
      <c r="P406" s="593">
        <v>1667.5</v>
      </c>
      <c r="Q406" s="595">
        <v>1</v>
      </c>
      <c r="R406" s="590">
        <v>2</v>
      </c>
      <c r="S406" s="595">
        <v>1</v>
      </c>
      <c r="T406" s="594">
        <v>1</v>
      </c>
      <c r="U406" s="596">
        <v>1</v>
      </c>
    </row>
    <row r="407" spans="1:21" ht="14.4" customHeight="1" x14ac:dyDescent="0.3">
      <c r="A407" s="589">
        <v>29</v>
      </c>
      <c r="B407" s="590" t="s">
        <v>608</v>
      </c>
      <c r="C407" s="590" t="s">
        <v>612</v>
      </c>
      <c r="D407" s="591" t="s">
        <v>1312</v>
      </c>
      <c r="E407" s="592" t="s">
        <v>619</v>
      </c>
      <c r="F407" s="590" t="s">
        <v>611</v>
      </c>
      <c r="G407" s="590" t="s">
        <v>700</v>
      </c>
      <c r="H407" s="590" t="s">
        <v>476</v>
      </c>
      <c r="I407" s="590" t="s">
        <v>1298</v>
      </c>
      <c r="J407" s="590" t="s">
        <v>1299</v>
      </c>
      <c r="K407" s="590" t="s">
        <v>1300</v>
      </c>
      <c r="L407" s="593">
        <v>604.72</v>
      </c>
      <c r="M407" s="593">
        <v>604.72</v>
      </c>
      <c r="N407" s="590">
        <v>1</v>
      </c>
      <c r="O407" s="594">
        <v>1</v>
      </c>
      <c r="P407" s="593"/>
      <c r="Q407" s="595">
        <v>0</v>
      </c>
      <c r="R407" s="590"/>
      <c r="S407" s="595">
        <v>0</v>
      </c>
      <c r="T407" s="594"/>
      <c r="U407" s="596">
        <v>0</v>
      </c>
    </row>
    <row r="408" spans="1:21" ht="14.4" customHeight="1" x14ac:dyDescent="0.3">
      <c r="A408" s="589">
        <v>29</v>
      </c>
      <c r="B408" s="590" t="s">
        <v>608</v>
      </c>
      <c r="C408" s="590" t="s">
        <v>612</v>
      </c>
      <c r="D408" s="591" t="s">
        <v>1312</v>
      </c>
      <c r="E408" s="592" t="s">
        <v>619</v>
      </c>
      <c r="F408" s="590" t="s">
        <v>611</v>
      </c>
      <c r="G408" s="590" t="s">
        <v>700</v>
      </c>
      <c r="H408" s="590" t="s">
        <v>476</v>
      </c>
      <c r="I408" s="590" t="s">
        <v>1182</v>
      </c>
      <c r="J408" s="590" t="s">
        <v>1183</v>
      </c>
      <c r="K408" s="590" t="s">
        <v>1184</v>
      </c>
      <c r="L408" s="593">
        <v>250.54</v>
      </c>
      <c r="M408" s="593">
        <v>250.54</v>
      </c>
      <c r="N408" s="590">
        <v>1</v>
      </c>
      <c r="O408" s="594">
        <v>1</v>
      </c>
      <c r="P408" s="593"/>
      <c r="Q408" s="595">
        <v>0</v>
      </c>
      <c r="R408" s="590"/>
      <c r="S408" s="595">
        <v>0</v>
      </c>
      <c r="T408" s="594"/>
      <c r="U408" s="596">
        <v>0</v>
      </c>
    </row>
    <row r="409" spans="1:21" ht="14.4" customHeight="1" x14ac:dyDescent="0.3">
      <c r="A409" s="589">
        <v>29</v>
      </c>
      <c r="B409" s="590" t="s">
        <v>608</v>
      </c>
      <c r="C409" s="590" t="s">
        <v>612</v>
      </c>
      <c r="D409" s="591" t="s">
        <v>1312</v>
      </c>
      <c r="E409" s="592" t="s">
        <v>619</v>
      </c>
      <c r="F409" s="590" t="s">
        <v>611</v>
      </c>
      <c r="G409" s="590" t="s">
        <v>718</v>
      </c>
      <c r="H409" s="590" t="s">
        <v>476</v>
      </c>
      <c r="I409" s="590" t="s">
        <v>719</v>
      </c>
      <c r="J409" s="590" t="s">
        <v>720</v>
      </c>
      <c r="K409" s="590" t="s">
        <v>721</v>
      </c>
      <c r="L409" s="593">
        <v>410</v>
      </c>
      <c r="M409" s="593">
        <v>3280</v>
      </c>
      <c r="N409" s="590">
        <v>8</v>
      </c>
      <c r="O409" s="594">
        <v>8</v>
      </c>
      <c r="P409" s="593">
        <v>3280</v>
      </c>
      <c r="Q409" s="595">
        <v>1</v>
      </c>
      <c r="R409" s="590">
        <v>8</v>
      </c>
      <c r="S409" s="595">
        <v>1</v>
      </c>
      <c r="T409" s="594">
        <v>8</v>
      </c>
      <c r="U409" s="596">
        <v>1</v>
      </c>
    </row>
    <row r="410" spans="1:21" ht="14.4" customHeight="1" x14ac:dyDescent="0.3">
      <c r="A410" s="589">
        <v>29</v>
      </c>
      <c r="B410" s="590" t="s">
        <v>608</v>
      </c>
      <c r="C410" s="590" t="s">
        <v>612</v>
      </c>
      <c r="D410" s="591" t="s">
        <v>1312</v>
      </c>
      <c r="E410" s="592" t="s">
        <v>619</v>
      </c>
      <c r="F410" s="590" t="s">
        <v>611</v>
      </c>
      <c r="G410" s="590" t="s">
        <v>718</v>
      </c>
      <c r="H410" s="590" t="s">
        <v>476</v>
      </c>
      <c r="I410" s="590" t="s">
        <v>1187</v>
      </c>
      <c r="J410" s="590" t="s">
        <v>1188</v>
      </c>
      <c r="K410" s="590" t="s">
        <v>1189</v>
      </c>
      <c r="L410" s="593">
        <v>566</v>
      </c>
      <c r="M410" s="593">
        <v>566</v>
      </c>
      <c r="N410" s="590">
        <v>1</v>
      </c>
      <c r="O410" s="594">
        <v>1</v>
      </c>
      <c r="P410" s="593">
        <v>566</v>
      </c>
      <c r="Q410" s="595">
        <v>1</v>
      </c>
      <c r="R410" s="590">
        <v>1</v>
      </c>
      <c r="S410" s="595">
        <v>1</v>
      </c>
      <c r="T410" s="594">
        <v>1</v>
      </c>
      <c r="U410" s="596">
        <v>1</v>
      </c>
    </row>
    <row r="411" spans="1:21" ht="14.4" customHeight="1" x14ac:dyDescent="0.3">
      <c r="A411" s="589">
        <v>29</v>
      </c>
      <c r="B411" s="590" t="s">
        <v>608</v>
      </c>
      <c r="C411" s="590" t="s">
        <v>612</v>
      </c>
      <c r="D411" s="591" t="s">
        <v>1312</v>
      </c>
      <c r="E411" s="592" t="s">
        <v>619</v>
      </c>
      <c r="F411" s="590" t="s">
        <v>611</v>
      </c>
      <c r="G411" s="590" t="s">
        <v>718</v>
      </c>
      <c r="H411" s="590" t="s">
        <v>476</v>
      </c>
      <c r="I411" s="590" t="s">
        <v>1301</v>
      </c>
      <c r="J411" s="590" t="s">
        <v>1188</v>
      </c>
      <c r="K411" s="590" t="s">
        <v>1302</v>
      </c>
      <c r="L411" s="593">
        <v>566</v>
      </c>
      <c r="M411" s="593">
        <v>1132</v>
      </c>
      <c r="N411" s="590">
        <v>2</v>
      </c>
      <c r="O411" s="594">
        <v>2</v>
      </c>
      <c r="P411" s="593">
        <v>1132</v>
      </c>
      <c r="Q411" s="595">
        <v>1</v>
      </c>
      <c r="R411" s="590">
        <v>2</v>
      </c>
      <c r="S411" s="595">
        <v>1</v>
      </c>
      <c r="T411" s="594">
        <v>2</v>
      </c>
      <c r="U411" s="596">
        <v>1</v>
      </c>
    </row>
    <row r="412" spans="1:21" ht="14.4" customHeight="1" x14ac:dyDescent="0.3">
      <c r="A412" s="589">
        <v>29</v>
      </c>
      <c r="B412" s="590" t="s">
        <v>608</v>
      </c>
      <c r="C412" s="590" t="s">
        <v>612</v>
      </c>
      <c r="D412" s="591" t="s">
        <v>1312</v>
      </c>
      <c r="E412" s="592" t="s">
        <v>619</v>
      </c>
      <c r="F412" s="590" t="s">
        <v>611</v>
      </c>
      <c r="G412" s="590" t="s">
        <v>722</v>
      </c>
      <c r="H412" s="590" t="s">
        <v>476</v>
      </c>
      <c r="I412" s="590" t="s">
        <v>1303</v>
      </c>
      <c r="J412" s="590" t="s">
        <v>1304</v>
      </c>
      <c r="K412" s="590" t="s">
        <v>1305</v>
      </c>
      <c r="L412" s="593">
        <v>378.48</v>
      </c>
      <c r="M412" s="593">
        <v>378.48</v>
      </c>
      <c r="N412" s="590">
        <v>1</v>
      </c>
      <c r="O412" s="594">
        <v>1</v>
      </c>
      <c r="P412" s="593">
        <v>378.48</v>
      </c>
      <c r="Q412" s="595">
        <v>1</v>
      </c>
      <c r="R412" s="590">
        <v>1</v>
      </c>
      <c r="S412" s="595">
        <v>1</v>
      </c>
      <c r="T412" s="594">
        <v>1</v>
      </c>
      <c r="U412" s="596">
        <v>1</v>
      </c>
    </row>
    <row r="413" spans="1:21" ht="14.4" customHeight="1" x14ac:dyDescent="0.3">
      <c r="A413" s="589">
        <v>29</v>
      </c>
      <c r="B413" s="590" t="s">
        <v>608</v>
      </c>
      <c r="C413" s="590" t="s">
        <v>612</v>
      </c>
      <c r="D413" s="591" t="s">
        <v>1312</v>
      </c>
      <c r="E413" s="592" t="s">
        <v>619</v>
      </c>
      <c r="F413" s="590" t="s">
        <v>611</v>
      </c>
      <c r="G413" s="590" t="s">
        <v>722</v>
      </c>
      <c r="H413" s="590" t="s">
        <v>476</v>
      </c>
      <c r="I413" s="590" t="s">
        <v>942</v>
      </c>
      <c r="J413" s="590" t="s">
        <v>943</v>
      </c>
      <c r="K413" s="590" t="s">
        <v>944</v>
      </c>
      <c r="L413" s="593">
        <v>246.48</v>
      </c>
      <c r="M413" s="593">
        <v>246.48</v>
      </c>
      <c r="N413" s="590">
        <v>1</v>
      </c>
      <c r="O413" s="594">
        <v>1</v>
      </c>
      <c r="P413" s="593">
        <v>246.48</v>
      </c>
      <c r="Q413" s="595">
        <v>1</v>
      </c>
      <c r="R413" s="590">
        <v>1</v>
      </c>
      <c r="S413" s="595">
        <v>1</v>
      </c>
      <c r="T413" s="594">
        <v>1</v>
      </c>
      <c r="U413" s="596">
        <v>1</v>
      </c>
    </row>
    <row r="414" spans="1:21" ht="14.4" customHeight="1" x14ac:dyDescent="0.3">
      <c r="A414" s="589">
        <v>29</v>
      </c>
      <c r="B414" s="590" t="s">
        <v>608</v>
      </c>
      <c r="C414" s="590" t="s">
        <v>612</v>
      </c>
      <c r="D414" s="591" t="s">
        <v>1312</v>
      </c>
      <c r="E414" s="592" t="s">
        <v>619</v>
      </c>
      <c r="F414" s="590" t="s">
        <v>611</v>
      </c>
      <c r="G414" s="590" t="s">
        <v>722</v>
      </c>
      <c r="H414" s="590" t="s">
        <v>476</v>
      </c>
      <c r="I414" s="590" t="s">
        <v>870</v>
      </c>
      <c r="J414" s="590" t="s">
        <v>871</v>
      </c>
      <c r="K414" s="590" t="s">
        <v>872</v>
      </c>
      <c r="L414" s="593">
        <v>331.32</v>
      </c>
      <c r="M414" s="593">
        <v>662.64</v>
      </c>
      <c r="N414" s="590">
        <v>2</v>
      </c>
      <c r="O414" s="594">
        <v>2</v>
      </c>
      <c r="P414" s="593">
        <v>662.64</v>
      </c>
      <c r="Q414" s="595">
        <v>1</v>
      </c>
      <c r="R414" s="590">
        <v>2</v>
      </c>
      <c r="S414" s="595">
        <v>1</v>
      </c>
      <c r="T414" s="594">
        <v>2</v>
      </c>
      <c r="U414" s="596">
        <v>1</v>
      </c>
    </row>
    <row r="415" spans="1:21" ht="14.4" customHeight="1" x14ac:dyDescent="0.3">
      <c r="A415" s="589">
        <v>29</v>
      </c>
      <c r="B415" s="590" t="s">
        <v>608</v>
      </c>
      <c r="C415" s="590" t="s">
        <v>612</v>
      </c>
      <c r="D415" s="591" t="s">
        <v>1312</v>
      </c>
      <c r="E415" s="592" t="s">
        <v>619</v>
      </c>
      <c r="F415" s="590" t="s">
        <v>611</v>
      </c>
      <c r="G415" s="590" t="s">
        <v>722</v>
      </c>
      <c r="H415" s="590" t="s">
        <v>476</v>
      </c>
      <c r="I415" s="590" t="s">
        <v>1306</v>
      </c>
      <c r="J415" s="590" t="s">
        <v>1307</v>
      </c>
      <c r="K415" s="590" t="s">
        <v>1308</v>
      </c>
      <c r="L415" s="593">
        <v>348.68</v>
      </c>
      <c r="M415" s="593">
        <v>348.68</v>
      </c>
      <c r="N415" s="590">
        <v>1</v>
      </c>
      <c r="O415" s="594">
        <v>1</v>
      </c>
      <c r="P415" s="593">
        <v>348.68</v>
      </c>
      <c r="Q415" s="595">
        <v>1</v>
      </c>
      <c r="R415" s="590">
        <v>1</v>
      </c>
      <c r="S415" s="595">
        <v>1</v>
      </c>
      <c r="T415" s="594">
        <v>1</v>
      </c>
      <c r="U415" s="596">
        <v>1</v>
      </c>
    </row>
    <row r="416" spans="1:21" ht="14.4" customHeight="1" thickBot="1" x14ac:dyDescent="0.35">
      <c r="A416" s="597">
        <v>29</v>
      </c>
      <c r="B416" s="598" t="s">
        <v>608</v>
      </c>
      <c r="C416" s="598" t="s">
        <v>612</v>
      </c>
      <c r="D416" s="599" t="s">
        <v>1312</v>
      </c>
      <c r="E416" s="600" t="s">
        <v>619</v>
      </c>
      <c r="F416" s="598" t="s">
        <v>611</v>
      </c>
      <c r="G416" s="598" t="s">
        <v>809</v>
      </c>
      <c r="H416" s="598" t="s">
        <v>476</v>
      </c>
      <c r="I416" s="598" t="s">
        <v>1309</v>
      </c>
      <c r="J416" s="598" t="s">
        <v>1310</v>
      </c>
      <c r="K416" s="598" t="s">
        <v>1311</v>
      </c>
      <c r="L416" s="601">
        <v>200</v>
      </c>
      <c r="M416" s="601">
        <v>200</v>
      </c>
      <c r="N416" s="598">
        <v>1</v>
      </c>
      <c r="O416" s="602">
        <v>1</v>
      </c>
      <c r="P416" s="601"/>
      <c r="Q416" s="603">
        <v>0</v>
      </c>
      <c r="R416" s="598"/>
      <c r="S416" s="603">
        <v>0</v>
      </c>
      <c r="T416" s="602"/>
      <c r="U416" s="6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1314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614" t="s">
        <v>620</v>
      </c>
      <c r="B5" s="116">
        <v>1914.5200000000002</v>
      </c>
      <c r="C5" s="588">
        <v>3.8743685624330414E-2</v>
      </c>
      <c r="D5" s="116">
        <v>47500.500000000015</v>
      </c>
      <c r="E5" s="588">
        <v>0.96125631437566961</v>
      </c>
      <c r="F5" s="606">
        <v>49415.020000000011</v>
      </c>
    </row>
    <row r="6" spans="1:6" ht="14.4" customHeight="1" x14ac:dyDescent="0.3">
      <c r="A6" s="615" t="s">
        <v>621</v>
      </c>
      <c r="B6" s="607">
        <v>502.53000000000009</v>
      </c>
      <c r="C6" s="595">
        <v>2.3062583295701124E-2</v>
      </c>
      <c r="D6" s="607">
        <v>21287.309999999998</v>
      </c>
      <c r="E6" s="595">
        <v>0.9769374167042989</v>
      </c>
      <c r="F6" s="608">
        <v>21789.839999999997</v>
      </c>
    </row>
    <row r="7" spans="1:6" ht="14.4" customHeight="1" x14ac:dyDescent="0.3">
      <c r="A7" s="615" t="s">
        <v>619</v>
      </c>
      <c r="B7" s="607">
        <v>308.72000000000003</v>
      </c>
      <c r="C7" s="595">
        <v>1</v>
      </c>
      <c r="D7" s="607"/>
      <c r="E7" s="595">
        <v>0</v>
      </c>
      <c r="F7" s="608">
        <v>308.72000000000003</v>
      </c>
    </row>
    <row r="8" spans="1:6" ht="14.4" customHeight="1" x14ac:dyDescent="0.3">
      <c r="A8" s="615" t="s">
        <v>624</v>
      </c>
      <c r="B8" s="607">
        <v>170.52</v>
      </c>
      <c r="C8" s="595">
        <v>0.28946832348747198</v>
      </c>
      <c r="D8" s="607">
        <v>418.56000000000006</v>
      </c>
      <c r="E8" s="595">
        <v>0.71053167651252802</v>
      </c>
      <c r="F8" s="608">
        <v>589.08000000000004</v>
      </c>
    </row>
    <row r="9" spans="1:6" ht="14.4" customHeight="1" x14ac:dyDescent="0.3">
      <c r="A9" s="615" t="s">
        <v>617</v>
      </c>
      <c r="B9" s="607">
        <v>154.36000000000001</v>
      </c>
      <c r="C9" s="595">
        <v>5.5583682681844271E-3</v>
      </c>
      <c r="D9" s="607">
        <v>27616.38</v>
      </c>
      <c r="E9" s="595">
        <v>0.99444163173181555</v>
      </c>
      <c r="F9" s="608">
        <v>27770.74</v>
      </c>
    </row>
    <row r="10" spans="1:6" ht="14.4" customHeight="1" x14ac:dyDescent="0.3">
      <c r="A10" s="615" t="s">
        <v>625</v>
      </c>
      <c r="B10" s="607">
        <v>98.75</v>
      </c>
      <c r="C10" s="595">
        <v>3.9186352435109387E-2</v>
      </c>
      <c r="D10" s="607">
        <v>2421.2599999999998</v>
      </c>
      <c r="E10" s="595">
        <v>0.96081364756489063</v>
      </c>
      <c r="F10" s="608">
        <v>2520.0099999999998</v>
      </c>
    </row>
    <row r="11" spans="1:6" ht="14.4" customHeight="1" x14ac:dyDescent="0.3">
      <c r="A11" s="615" t="s">
        <v>622</v>
      </c>
      <c r="B11" s="607"/>
      <c r="C11" s="595">
        <v>0</v>
      </c>
      <c r="D11" s="607">
        <v>1853.6999999999998</v>
      </c>
      <c r="E11" s="595">
        <v>1</v>
      </c>
      <c r="F11" s="608">
        <v>1853.6999999999998</v>
      </c>
    </row>
    <row r="12" spans="1:6" ht="14.4" customHeight="1" x14ac:dyDescent="0.3">
      <c r="A12" s="615" t="s">
        <v>623</v>
      </c>
      <c r="B12" s="607"/>
      <c r="C12" s="595">
        <v>0</v>
      </c>
      <c r="D12" s="607">
        <v>170.52</v>
      </c>
      <c r="E12" s="595">
        <v>1</v>
      </c>
      <c r="F12" s="608">
        <v>170.52</v>
      </c>
    </row>
    <row r="13" spans="1:6" ht="14.4" customHeight="1" x14ac:dyDescent="0.3">
      <c r="A13" s="615" t="s">
        <v>618</v>
      </c>
      <c r="B13" s="607"/>
      <c r="C13" s="595">
        <v>0</v>
      </c>
      <c r="D13" s="607">
        <v>154.36000000000001</v>
      </c>
      <c r="E13" s="595">
        <v>1</v>
      </c>
      <c r="F13" s="608">
        <v>154.36000000000001</v>
      </c>
    </row>
    <row r="14" spans="1:6" ht="14.4" customHeight="1" thickBot="1" x14ac:dyDescent="0.35">
      <c r="A14" s="616" t="s">
        <v>626</v>
      </c>
      <c r="B14" s="611"/>
      <c r="C14" s="612">
        <v>0</v>
      </c>
      <c r="D14" s="611">
        <v>10139.279999999999</v>
      </c>
      <c r="E14" s="612">
        <v>1</v>
      </c>
      <c r="F14" s="613">
        <v>10139.279999999999</v>
      </c>
    </row>
    <row r="15" spans="1:6" ht="14.4" customHeight="1" thickBot="1" x14ac:dyDescent="0.35">
      <c r="A15" s="529" t="s">
        <v>3</v>
      </c>
      <c r="B15" s="530">
        <v>3149.4000000000005</v>
      </c>
      <c r="C15" s="531">
        <v>2.7455018151224374E-2</v>
      </c>
      <c r="D15" s="530">
        <v>111561.87000000001</v>
      </c>
      <c r="E15" s="531">
        <v>0.97254498184877558</v>
      </c>
      <c r="F15" s="532">
        <v>114711.27000000002</v>
      </c>
    </row>
    <row r="16" spans="1:6" ht="14.4" customHeight="1" thickBot="1" x14ac:dyDescent="0.35"/>
    <row r="17" spans="1:6" ht="14.4" customHeight="1" x14ac:dyDescent="0.3">
      <c r="A17" s="614" t="s">
        <v>1315</v>
      </c>
      <c r="B17" s="116">
        <v>2286.36</v>
      </c>
      <c r="C17" s="588">
        <v>0.16701803598430889</v>
      </c>
      <c r="D17" s="116">
        <v>11402.940000000002</v>
      </c>
      <c r="E17" s="588">
        <v>0.83298196401569113</v>
      </c>
      <c r="F17" s="606">
        <v>13689.300000000003</v>
      </c>
    </row>
    <row r="18" spans="1:6" ht="14.4" customHeight="1" x14ac:dyDescent="0.3">
      <c r="A18" s="615" t="s">
        <v>1316</v>
      </c>
      <c r="B18" s="607">
        <v>341.04</v>
      </c>
      <c r="C18" s="595">
        <v>0.2857142857142857</v>
      </c>
      <c r="D18" s="607">
        <v>852.6</v>
      </c>
      <c r="E18" s="595">
        <v>0.71428571428571419</v>
      </c>
      <c r="F18" s="608">
        <v>1193.6400000000001</v>
      </c>
    </row>
    <row r="19" spans="1:6" ht="14.4" customHeight="1" x14ac:dyDescent="0.3">
      <c r="A19" s="615" t="s">
        <v>1317</v>
      </c>
      <c r="B19" s="607">
        <v>176.32</v>
      </c>
      <c r="C19" s="595">
        <v>0.75001063422519032</v>
      </c>
      <c r="D19" s="607">
        <v>58.77</v>
      </c>
      <c r="E19" s="595">
        <v>0.24998936577480965</v>
      </c>
      <c r="F19" s="608">
        <v>235.09</v>
      </c>
    </row>
    <row r="20" spans="1:6" ht="14.4" customHeight="1" x14ac:dyDescent="0.3">
      <c r="A20" s="615" t="s">
        <v>1318</v>
      </c>
      <c r="B20" s="607">
        <v>134.19</v>
      </c>
      <c r="C20" s="595">
        <v>1</v>
      </c>
      <c r="D20" s="607"/>
      <c r="E20" s="595">
        <v>0</v>
      </c>
      <c r="F20" s="608">
        <v>134.19</v>
      </c>
    </row>
    <row r="21" spans="1:6" ht="14.4" customHeight="1" x14ac:dyDescent="0.3">
      <c r="A21" s="615" t="s">
        <v>1319</v>
      </c>
      <c r="B21" s="607">
        <v>98.75</v>
      </c>
      <c r="C21" s="595">
        <v>1</v>
      </c>
      <c r="D21" s="607"/>
      <c r="E21" s="595">
        <v>0</v>
      </c>
      <c r="F21" s="608">
        <v>98.75</v>
      </c>
    </row>
    <row r="22" spans="1:6" ht="14.4" customHeight="1" x14ac:dyDescent="0.3">
      <c r="A22" s="615" t="s">
        <v>1320</v>
      </c>
      <c r="B22" s="607">
        <v>58.77</v>
      </c>
      <c r="C22" s="595">
        <v>0.24998936577480965</v>
      </c>
      <c r="D22" s="607">
        <v>176.32</v>
      </c>
      <c r="E22" s="595">
        <v>0.75001063422519032</v>
      </c>
      <c r="F22" s="608">
        <v>235.09</v>
      </c>
    </row>
    <row r="23" spans="1:6" ht="14.4" customHeight="1" x14ac:dyDescent="0.3">
      <c r="A23" s="615" t="s">
        <v>1321</v>
      </c>
      <c r="B23" s="607">
        <v>53.97</v>
      </c>
      <c r="C23" s="595">
        <v>1</v>
      </c>
      <c r="D23" s="607"/>
      <c r="E23" s="595">
        <v>0</v>
      </c>
      <c r="F23" s="608">
        <v>53.97</v>
      </c>
    </row>
    <row r="24" spans="1:6" ht="14.4" customHeight="1" x14ac:dyDescent="0.3">
      <c r="A24" s="615" t="s">
        <v>1322</v>
      </c>
      <c r="B24" s="607"/>
      <c r="C24" s="595">
        <v>0</v>
      </c>
      <c r="D24" s="607">
        <v>63.75</v>
      </c>
      <c r="E24" s="595">
        <v>1</v>
      </c>
      <c r="F24" s="608">
        <v>63.75</v>
      </c>
    </row>
    <row r="25" spans="1:6" ht="14.4" customHeight="1" x14ac:dyDescent="0.3">
      <c r="A25" s="615" t="s">
        <v>1323</v>
      </c>
      <c r="B25" s="607">
        <v>0</v>
      </c>
      <c r="C25" s="595"/>
      <c r="D25" s="607">
        <v>0</v>
      </c>
      <c r="E25" s="595"/>
      <c r="F25" s="608">
        <v>0</v>
      </c>
    </row>
    <row r="26" spans="1:6" ht="14.4" customHeight="1" x14ac:dyDescent="0.3">
      <c r="A26" s="615" t="s">
        <v>1324</v>
      </c>
      <c r="B26" s="607"/>
      <c r="C26" s="595">
        <v>0</v>
      </c>
      <c r="D26" s="607">
        <v>705.28</v>
      </c>
      <c r="E26" s="595">
        <v>1</v>
      </c>
      <c r="F26" s="608">
        <v>705.28</v>
      </c>
    </row>
    <row r="27" spans="1:6" ht="14.4" customHeight="1" x14ac:dyDescent="0.3">
      <c r="A27" s="615" t="s">
        <v>1325</v>
      </c>
      <c r="B27" s="607"/>
      <c r="C27" s="595">
        <v>0</v>
      </c>
      <c r="D27" s="607">
        <v>469.83</v>
      </c>
      <c r="E27" s="595">
        <v>1</v>
      </c>
      <c r="F27" s="608">
        <v>469.83</v>
      </c>
    </row>
    <row r="28" spans="1:6" ht="14.4" customHeight="1" x14ac:dyDescent="0.3">
      <c r="A28" s="615" t="s">
        <v>1326</v>
      </c>
      <c r="B28" s="607"/>
      <c r="C28" s="595">
        <v>0</v>
      </c>
      <c r="D28" s="607">
        <v>123.2</v>
      </c>
      <c r="E28" s="595">
        <v>1</v>
      </c>
      <c r="F28" s="608">
        <v>123.2</v>
      </c>
    </row>
    <row r="29" spans="1:6" ht="14.4" customHeight="1" x14ac:dyDescent="0.3">
      <c r="A29" s="615" t="s">
        <v>1327</v>
      </c>
      <c r="B29" s="607"/>
      <c r="C29" s="595">
        <v>0</v>
      </c>
      <c r="D29" s="607">
        <v>10325.280000000001</v>
      </c>
      <c r="E29" s="595">
        <v>1</v>
      </c>
      <c r="F29" s="608">
        <v>10325.280000000001</v>
      </c>
    </row>
    <row r="30" spans="1:6" ht="14.4" customHeight="1" x14ac:dyDescent="0.3">
      <c r="A30" s="615" t="s">
        <v>1328</v>
      </c>
      <c r="B30" s="607"/>
      <c r="C30" s="595">
        <v>0</v>
      </c>
      <c r="D30" s="607">
        <v>158.99</v>
      </c>
      <c r="E30" s="595">
        <v>1</v>
      </c>
      <c r="F30" s="608">
        <v>158.99</v>
      </c>
    </row>
    <row r="31" spans="1:6" ht="14.4" customHeight="1" x14ac:dyDescent="0.3">
      <c r="A31" s="615" t="s">
        <v>589</v>
      </c>
      <c r="B31" s="607"/>
      <c r="C31" s="595">
        <v>0</v>
      </c>
      <c r="D31" s="607">
        <v>924.12000000000023</v>
      </c>
      <c r="E31" s="595">
        <v>1</v>
      </c>
      <c r="F31" s="608">
        <v>924.12000000000023</v>
      </c>
    </row>
    <row r="32" spans="1:6" ht="14.4" customHeight="1" x14ac:dyDescent="0.3">
      <c r="A32" s="615" t="s">
        <v>1329</v>
      </c>
      <c r="B32" s="607"/>
      <c r="C32" s="595">
        <v>0</v>
      </c>
      <c r="D32" s="607">
        <v>437.24</v>
      </c>
      <c r="E32" s="595">
        <v>1</v>
      </c>
      <c r="F32" s="608">
        <v>437.24</v>
      </c>
    </row>
    <row r="33" spans="1:6" ht="14.4" customHeight="1" x14ac:dyDescent="0.3">
      <c r="A33" s="615" t="s">
        <v>1330</v>
      </c>
      <c r="B33" s="607"/>
      <c r="C33" s="595">
        <v>0</v>
      </c>
      <c r="D33" s="607">
        <v>83012.940000000017</v>
      </c>
      <c r="E33" s="595">
        <v>1</v>
      </c>
      <c r="F33" s="608">
        <v>83012.940000000017</v>
      </c>
    </row>
    <row r="34" spans="1:6" ht="14.4" customHeight="1" x14ac:dyDescent="0.3">
      <c r="A34" s="615" t="s">
        <v>1331</v>
      </c>
      <c r="B34" s="607"/>
      <c r="C34" s="595">
        <v>0</v>
      </c>
      <c r="D34" s="607">
        <v>1887.9</v>
      </c>
      <c r="E34" s="595">
        <v>1</v>
      </c>
      <c r="F34" s="608">
        <v>1887.9</v>
      </c>
    </row>
    <row r="35" spans="1:6" ht="14.4" customHeight="1" x14ac:dyDescent="0.3">
      <c r="A35" s="615" t="s">
        <v>590</v>
      </c>
      <c r="B35" s="607"/>
      <c r="C35" s="595">
        <v>0</v>
      </c>
      <c r="D35" s="607">
        <v>211.32</v>
      </c>
      <c r="E35" s="595">
        <v>1</v>
      </c>
      <c r="F35" s="608">
        <v>211.32</v>
      </c>
    </row>
    <row r="36" spans="1:6" ht="14.4" customHeight="1" x14ac:dyDescent="0.3">
      <c r="A36" s="615" t="s">
        <v>1332</v>
      </c>
      <c r="B36" s="607"/>
      <c r="C36" s="595">
        <v>0</v>
      </c>
      <c r="D36" s="607">
        <v>70.23</v>
      </c>
      <c r="E36" s="595">
        <v>1</v>
      </c>
      <c r="F36" s="608">
        <v>70.23</v>
      </c>
    </row>
    <row r="37" spans="1:6" ht="14.4" customHeight="1" x14ac:dyDescent="0.3">
      <c r="A37" s="615" t="s">
        <v>1333</v>
      </c>
      <c r="B37" s="607">
        <v>0</v>
      </c>
      <c r="C37" s="595">
        <v>0</v>
      </c>
      <c r="D37" s="607">
        <v>21.79</v>
      </c>
      <c r="E37" s="595">
        <v>1</v>
      </c>
      <c r="F37" s="608">
        <v>21.79</v>
      </c>
    </row>
    <row r="38" spans="1:6" ht="14.4" customHeight="1" x14ac:dyDescent="0.3">
      <c r="A38" s="615" t="s">
        <v>591</v>
      </c>
      <c r="B38" s="607"/>
      <c r="C38" s="595">
        <v>0</v>
      </c>
      <c r="D38" s="607">
        <v>61.49</v>
      </c>
      <c r="E38" s="595">
        <v>1</v>
      </c>
      <c r="F38" s="608">
        <v>61.49</v>
      </c>
    </row>
    <row r="39" spans="1:6" ht="14.4" customHeight="1" thickBot="1" x14ac:dyDescent="0.35">
      <c r="A39" s="616" t="s">
        <v>1334</v>
      </c>
      <c r="B39" s="611"/>
      <c r="C39" s="612">
        <v>0</v>
      </c>
      <c r="D39" s="611">
        <v>597.88</v>
      </c>
      <c r="E39" s="612">
        <v>1</v>
      </c>
      <c r="F39" s="613">
        <v>597.88</v>
      </c>
    </row>
    <row r="40" spans="1:6" ht="14.4" customHeight="1" thickBot="1" x14ac:dyDescent="0.35">
      <c r="A40" s="529" t="s">
        <v>3</v>
      </c>
      <c r="B40" s="530">
        <v>3149.4</v>
      </c>
      <c r="C40" s="531">
        <v>2.7455018151224371E-2</v>
      </c>
      <c r="D40" s="530">
        <v>111561.87000000004</v>
      </c>
      <c r="E40" s="531">
        <v>0.9725449818487758</v>
      </c>
      <c r="F40" s="532">
        <v>114711.27000000002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{5DBCFBE3-E81C-4B39-B67A-E1A6EFC9B77A}</x14:id>
        </ext>
      </extLst>
    </cfRule>
  </conditionalFormatting>
  <conditionalFormatting sqref="F17:F3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{2E559C2F-CA9E-4430-8404-162A6BF7E749}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BCFBE3-E81C-4B39-B67A-E1A6EFC9B7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2E559C2F-CA9E-4430-8404-162A6BF7E7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1355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29</v>
      </c>
      <c r="G3" s="43">
        <f>SUBTOTAL(9,G6:G1048576)</f>
        <v>3149.4</v>
      </c>
      <c r="H3" s="44">
        <f>IF(M3=0,0,G3/M3)</f>
        <v>2.7455018151224368E-2</v>
      </c>
      <c r="I3" s="43">
        <f>SUBTOTAL(9,I6:I1048576)</f>
        <v>449</v>
      </c>
      <c r="J3" s="43">
        <f>SUBTOTAL(9,J6:J1048576)</f>
        <v>111561.87000000001</v>
      </c>
      <c r="K3" s="44">
        <f>IF(M3=0,0,J3/M3)</f>
        <v>0.97254498184877547</v>
      </c>
      <c r="L3" s="43">
        <f>SUBTOTAL(9,L6:L1048576)</f>
        <v>478</v>
      </c>
      <c r="M3" s="45">
        <f>SUBTOTAL(9,M6:M1048576)</f>
        <v>114711.27000000003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582" t="s">
        <v>617</v>
      </c>
      <c r="B6" s="583" t="s">
        <v>1335</v>
      </c>
      <c r="C6" s="583" t="s">
        <v>902</v>
      </c>
      <c r="D6" s="583" t="s">
        <v>659</v>
      </c>
      <c r="E6" s="583" t="s">
        <v>903</v>
      </c>
      <c r="F6" s="116"/>
      <c r="G6" s="116"/>
      <c r="H6" s="588">
        <v>0</v>
      </c>
      <c r="I6" s="116">
        <v>18</v>
      </c>
      <c r="J6" s="116">
        <v>6626.8799999999992</v>
      </c>
      <c r="K6" s="588">
        <v>1</v>
      </c>
      <c r="L6" s="116">
        <v>18</v>
      </c>
      <c r="M6" s="606">
        <v>6626.8799999999992</v>
      </c>
    </row>
    <row r="7" spans="1:13" ht="14.4" customHeight="1" x14ac:dyDescent="0.3">
      <c r="A7" s="589" t="s">
        <v>617</v>
      </c>
      <c r="B7" s="590" t="s">
        <v>1335</v>
      </c>
      <c r="C7" s="590" t="s">
        <v>658</v>
      </c>
      <c r="D7" s="590" t="s">
        <v>659</v>
      </c>
      <c r="E7" s="590" t="s">
        <v>660</v>
      </c>
      <c r="F7" s="607"/>
      <c r="G7" s="607"/>
      <c r="H7" s="595">
        <v>0</v>
      </c>
      <c r="I7" s="607">
        <v>21</v>
      </c>
      <c r="J7" s="607">
        <v>10308.689999999999</v>
      </c>
      <c r="K7" s="595">
        <v>1</v>
      </c>
      <c r="L7" s="607">
        <v>21</v>
      </c>
      <c r="M7" s="608">
        <v>10308.689999999999</v>
      </c>
    </row>
    <row r="8" spans="1:13" ht="14.4" customHeight="1" x14ac:dyDescent="0.3">
      <c r="A8" s="589" t="s">
        <v>617</v>
      </c>
      <c r="B8" s="590" t="s">
        <v>1335</v>
      </c>
      <c r="C8" s="590" t="s">
        <v>782</v>
      </c>
      <c r="D8" s="590" t="s">
        <v>659</v>
      </c>
      <c r="E8" s="590" t="s">
        <v>783</v>
      </c>
      <c r="F8" s="607"/>
      <c r="G8" s="607"/>
      <c r="H8" s="595">
        <v>0</v>
      </c>
      <c r="I8" s="607">
        <v>2</v>
      </c>
      <c r="J8" s="607">
        <v>1472.66</v>
      </c>
      <c r="K8" s="595">
        <v>1</v>
      </c>
      <c r="L8" s="607">
        <v>2</v>
      </c>
      <c r="M8" s="608">
        <v>1472.66</v>
      </c>
    </row>
    <row r="9" spans="1:13" ht="14.4" customHeight="1" x14ac:dyDescent="0.3">
      <c r="A9" s="589" t="s">
        <v>617</v>
      </c>
      <c r="B9" s="590" t="s">
        <v>1335</v>
      </c>
      <c r="C9" s="590" t="s">
        <v>978</v>
      </c>
      <c r="D9" s="590" t="s">
        <v>659</v>
      </c>
      <c r="E9" s="590" t="s">
        <v>836</v>
      </c>
      <c r="F9" s="607"/>
      <c r="G9" s="607"/>
      <c r="H9" s="595">
        <v>0</v>
      </c>
      <c r="I9" s="607">
        <v>2</v>
      </c>
      <c r="J9" s="607">
        <v>1847.48</v>
      </c>
      <c r="K9" s="595">
        <v>1</v>
      </c>
      <c r="L9" s="607">
        <v>2</v>
      </c>
      <c r="M9" s="608">
        <v>1847.48</v>
      </c>
    </row>
    <row r="10" spans="1:13" ht="14.4" customHeight="1" x14ac:dyDescent="0.3">
      <c r="A10" s="589" t="s">
        <v>617</v>
      </c>
      <c r="B10" s="590" t="s">
        <v>1335</v>
      </c>
      <c r="C10" s="590" t="s">
        <v>1114</v>
      </c>
      <c r="D10" s="590" t="s">
        <v>659</v>
      </c>
      <c r="E10" s="590" t="s">
        <v>1115</v>
      </c>
      <c r="F10" s="607"/>
      <c r="G10" s="607"/>
      <c r="H10" s="595">
        <v>0</v>
      </c>
      <c r="I10" s="607">
        <v>1</v>
      </c>
      <c r="J10" s="607">
        <v>1154.68</v>
      </c>
      <c r="K10" s="595">
        <v>1</v>
      </c>
      <c r="L10" s="607">
        <v>1</v>
      </c>
      <c r="M10" s="608">
        <v>1154.68</v>
      </c>
    </row>
    <row r="11" spans="1:13" ht="14.4" customHeight="1" x14ac:dyDescent="0.3">
      <c r="A11" s="589" t="s">
        <v>617</v>
      </c>
      <c r="B11" s="590" t="s">
        <v>1335</v>
      </c>
      <c r="C11" s="590" t="s">
        <v>979</v>
      </c>
      <c r="D11" s="590" t="s">
        <v>659</v>
      </c>
      <c r="E11" s="590" t="s">
        <v>903</v>
      </c>
      <c r="F11" s="607"/>
      <c r="G11" s="607"/>
      <c r="H11" s="595">
        <v>0</v>
      </c>
      <c r="I11" s="607">
        <v>2</v>
      </c>
      <c r="J11" s="607">
        <v>736.32</v>
      </c>
      <c r="K11" s="595">
        <v>1</v>
      </c>
      <c r="L11" s="607">
        <v>2</v>
      </c>
      <c r="M11" s="608">
        <v>736.32</v>
      </c>
    </row>
    <row r="12" spans="1:13" ht="14.4" customHeight="1" x14ac:dyDescent="0.3">
      <c r="A12" s="589" t="s">
        <v>617</v>
      </c>
      <c r="B12" s="590" t="s">
        <v>595</v>
      </c>
      <c r="C12" s="590" t="s">
        <v>596</v>
      </c>
      <c r="D12" s="590" t="s">
        <v>557</v>
      </c>
      <c r="E12" s="590" t="s">
        <v>597</v>
      </c>
      <c r="F12" s="607"/>
      <c r="G12" s="607"/>
      <c r="H12" s="595">
        <v>0</v>
      </c>
      <c r="I12" s="607">
        <v>3</v>
      </c>
      <c r="J12" s="607">
        <v>50.400000000000006</v>
      </c>
      <c r="K12" s="595">
        <v>1</v>
      </c>
      <c r="L12" s="607">
        <v>3</v>
      </c>
      <c r="M12" s="608">
        <v>50.400000000000006</v>
      </c>
    </row>
    <row r="13" spans="1:13" ht="14.4" customHeight="1" x14ac:dyDescent="0.3">
      <c r="A13" s="589" t="s">
        <v>617</v>
      </c>
      <c r="B13" s="590" t="s">
        <v>595</v>
      </c>
      <c r="C13" s="590" t="s">
        <v>655</v>
      </c>
      <c r="D13" s="590" t="s">
        <v>557</v>
      </c>
      <c r="E13" s="590" t="s">
        <v>656</v>
      </c>
      <c r="F13" s="607"/>
      <c r="G13" s="607"/>
      <c r="H13" s="595">
        <v>0</v>
      </c>
      <c r="I13" s="607">
        <v>3</v>
      </c>
      <c r="J13" s="607">
        <v>252.09</v>
      </c>
      <c r="K13" s="595">
        <v>1</v>
      </c>
      <c r="L13" s="607">
        <v>3</v>
      </c>
      <c r="M13" s="608">
        <v>252.09</v>
      </c>
    </row>
    <row r="14" spans="1:13" ht="14.4" customHeight="1" x14ac:dyDescent="0.3">
      <c r="A14" s="589" t="s">
        <v>617</v>
      </c>
      <c r="B14" s="590" t="s">
        <v>1336</v>
      </c>
      <c r="C14" s="590" t="s">
        <v>1157</v>
      </c>
      <c r="D14" s="590" t="s">
        <v>1158</v>
      </c>
      <c r="E14" s="590" t="s">
        <v>1159</v>
      </c>
      <c r="F14" s="607">
        <v>1</v>
      </c>
      <c r="G14" s="607">
        <v>154.36000000000001</v>
      </c>
      <c r="H14" s="595">
        <v>1</v>
      </c>
      <c r="I14" s="607"/>
      <c r="J14" s="607"/>
      <c r="K14" s="595">
        <v>0</v>
      </c>
      <c r="L14" s="607">
        <v>1</v>
      </c>
      <c r="M14" s="608">
        <v>154.36000000000001</v>
      </c>
    </row>
    <row r="15" spans="1:13" ht="14.4" customHeight="1" x14ac:dyDescent="0.3">
      <c r="A15" s="589" t="s">
        <v>617</v>
      </c>
      <c r="B15" s="590" t="s">
        <v>1336</v>
      </c>
      <c r="C15" s="590" t="s">
        <v>628</v>
      </c>
      <c r="D15" s="590" t="s">
        <v>629</v>
      </c>
      <c r="E15" s="590" t="s">
        <v>630</v>
      </c>
      <c r="F15" s="607"/>
      <c r="G15" s="607"/>
      <c r="H15" s="595">
        <v>0</v>
      </c>
      <c r="I15" s="607">
        <v>26</v>
      </c>
      <c r="J15" s="607">
        <v>4013.3599999999997</v>
      </c>
      <c r="K15" s="595">
        <v>1</v>
      </c>
      <c r="L15" s="607">
        <v>26</v>
      </c>
      <c r="M15" s="608">
        <v>4013.3599999999997</v>
      </c>
    </row>
    <row r="16" spans="1:13" ht="14.4" customHeight="1" x14ac:dyDescent="0.3">
      <c r="A16" s="589" t="s">
        <v>617</v>
      </c>
      <c r="B16" s="590" t="s">
        <v>1337</v>
      </c>
      <c r="C16" s="590" t="s">
        <v>748</v>
      </c>
      <c r="D16" s="590" t="s">
        <v>749</v>
      </c>
      <c r="E16" s="590" t="s">
        <v>750</v>
      </c>
      <c r="F16" s="607"/>
      <c r="G16" s="607"/>
      <c r="H16" s="595">
        <v>0</v>
      </c>
      <c r="I16" s="607">
        <v>2</v>
      </c>
      <c r="J16" s="607">
        <v>341.04</v>
      </c>
      <c r="K16" s="595">
        <v>1</v>
      </c>
      <c r="L16" s="607">
        <v>2</v>
      </c>
      <c r="M16" s="608">
        <v>341.04</v>
      </c>
    </row>
    <row r="17" spans="1:13" ht="14.4" customHeight="1" x14ac:dyDescent="0.3">
      <c r="A17" s="589" t="s">
        <v>617</v>
      </c>
      <c r="B17" s="590" t="s">
        <v>598</v>
      </c>
      <c r="C17" s="590" t="s">
        <v>599</v>
      </c>
      <c r="D17" s="590" t="s">
        <v>502</v>
      </c>
      <c r="E17" s="590" t="s">
        <v>600</v>
      </c>
      <c r="F17" s="607"/>
      <c r="G17" s="607"/>
      <c r="H17" s="595">
        <v>0</v>
      </c>
      <c r="I17" s="607">
        <v>1</v>
      </c>
      <c r="J17" s="607">
        <v>24.22</v>
      </c>
      <c r="K17" s="595">
        <v>1</v>
      </c>
      <c r="L17" s="607">
        <v>1</v>
      </c>
      <c r="M17" s="608">
        <v>24.22</v>
      </c>
    </row>
    <row r="18" spans="1:13" ht="14.4" customHeight="1" x14ac:dyDescent="0.3">
      <c r="A18" s="589" t="s">
        <v>617</v>
      </c>
      <c r="B18" s="590" t="s">
        <v>592</v>
      </c>
      <c r="C18" s="590" t="s">
        <v>593</v>
      </c>
      <c r="D18" s="590" t="s">
        <v>538</v>
      </c>
      <c r="E18" s="590" t="s">
        <v>594</v>
      </c>
      <c r="F18" s="607"/>
      <c r="G18" s="607"/>
      <c r="H18" s="595"/>
      <c r="I18" s="607">
        <v>18</v>
      </c>
      <c r="J18" s="607">
        <v>0</v>
      </c>
      <c r="K18" s="595"/>
      <c r="L18" s="607">
        <v>18</v>
      </c>
      <c r="M18" s="608">
        <v>0</v>
      </c>
    </row>
    <row r="19" spans="1:13" ht="14.4" customHeight="1" x14ac:dyDescent="0.3">
      <c r="A19" s="589" t="s">
        <v>617</v>
      </c>
      <c r="B19" s="590" t="s">
        <v>592</v>
      </c>
      <c r="C19" s="590" t="s">
        <v>601</v>
      </c>
      <c r="D19" s="590" t="s">
        <v>538</v>
      </c>
      <c r="E19" s="590" t="s">
        <v>602</v>
      </c>
      <c r="F19" s="607"/>
      <c r="G19" s="607"/>
      <c r="H19" s="595">
        <v>0</v>
      </c>
      <c r="I19" s="607">
        <v>1</v>
      </c>
      <c r="J19" s="607">
        <v>61.49</v>
      </c>
      <c r="K19" s="595">
        <v>1</v>
      </c>
      <c r="L19" s="607">
        <v>1</v>
      </c>
      <c r="M19" s="608">
        <v>61.49</v>
      </c>
    </row>
    <row r="20" spans="1:13" ht="14.4" customHeight="1" x14ac:dyDescent="0.3">
      <c r="A20" s="589" t="s">
        <v>617</v>
      </c>
      <c r="B20" s="590" t="s">
        <v>1338</v>
      </c>
      <c r="C20" s="590" t="s">
        <v>1004</v>
      </c>
      <c r="D20" s="590" t="s">
        <v>919</v>
      </c>
      <c r="E20" s="590" t="s">
        <v>1005</v>
      </c>
      <c r="F20" s="607"/>
      <c r="G20" s="607"/>
      <c r="H20" s="595"/>
      <c r="I20" s="607">
        <v>1</v>
      </c>
      <c r="J20" s="607">
        <v>0</v>
      </c>
      <c r="K20" s="595"/>
      <c r="L20" s="607">
        <v>1</v>
      </c>
      <c r="M20" s="608">
        <v>0</v>
      </c>
    </row>
    <row r="21" spans="1:13" ht="14.4" customHeight="1" x14ac:dyDescent="0.3">
      <c r="A21" s="589" t="s">
        <v>617</v>
      </c>
      <c r="B21" s="590" t="s">
        <v>1339</v>
      </c>
      <c r="C21" s="590" t="s">
        <v>1111</v>
      </c>
      <c r="D21" s="590" t="s">
        <v>1112</v>
      </c>
      <c r="E21" s="590" t="s">
        <v>1113</v>
      </c>
      <c r="F21" s="607"/>
      <c r="G21" s="607"/>
      <c r="H21" s="595">
        <v>0</v>
      </c>
      <c r="I21" s="607">
        <v>3</v>
      </c>
      <c r="J21" s="607">
        <v>528.96</v>
      </c>
      <c r="K21" s="595">
        <v>1</v>
      </c>
      <c r="L21" s="607">
        <v>3</v>
      </c>
      <c r="M21" s="608">
        <v>528.96</v>
      </c>
    </row>
    <row r="22" spans="1:13" ht="14.4" customHeight="1" x14ac:dyDescent="0.3">
      <c r="A22" s="589" t="s">
        <v>617</v>
      </c>
      <c r="B22" s="590" t="s">
        <v>1340</v>
      </c>
      <c r="C22" s="590" t="s">
        <v>1062</v>
      </c>
      <c r="D22" s="590" t="s">
        <v>1063</v>
      </c>
      <c r="E22" s="590" t="s">
        <v>1064</v>
      </c>
      <c r="F22" s="607"/>
      <c r="G22" s="607"/>
      <c r="H22" s="595">
        <v>0</v>
      </c>
      <c r="I22" s="607">
        <v>1</v>
      </c>
      <c r="J22" s="607">
        <v>176.32</v>
      </c>
      <c r="K22" s="595">
        <v>1</v>
      </c>
      <c r="L22" s="607">
        <v>1</v>
      </c>
      <c r="M22" s="608">
        <v>176.32</v>
      </c>
    </row>
    <row r="23" spans="1:13" ht="14.4" customHeight="1" x14ac:dyDescent="0.3">
      <c r="A23" s="589" t="s">
        <v>617</v>
      </c>
      <c r="B23" s="590" t="s">
        <v>1341</v>
      </c>
      <c r="C23" s="590" t="s">
        <v>1154</v>
      </c>
      <c r="D23" s="590" t="s">
        <v>1155</v>
      </c>
      <c r="E23" s="590" t="s">
        <v>1156</v>
      </c>
      <c r="F23" s="607"/>
      <c r="G23" s="607"/>
      <c r="H23" s="595">
        <v>0</v>
      </c>
      <c r="I23" s="607">
        <v>1</v>
      </c>
      <c r="J23" s="607">
        <v>21.79</v>
      </c>
      <c r="K23" s="595">
        <v>1</v>
      </c>
      <c r="L23" s="607">
        <v>1</v>
      </c>
      <c r="M23" s="608">
        <v>21.79</v>
      </c>
    </row>
    <row r="24" spans="1:13" ht="14.4" customHeight="1" x14ac:dyDescent="0.3">
      <c r="A24" s="589" t="s">
        <v>617</v>
      </c>
      <c r="B24" s="590" t="s">
        <v>1341</v>
      </c>
      <c r="C24" s="590" t="s">
        <v>1151</v>
      </c>
      <c r="D24" s="590" t="s">
        <v>1152</v>
      </c>
      <c r="E24" s="590" t="s">
        <v>1153</v>
      </c>
      <c r="F24" s="607">
        <v>4</v>
      </c>
      <c r="G24" s="607">
        <v>0</v>
      </c>
      <c r="H24" s="595"/>
      <c r="I24" s="607"/>
      <c r="J24" s="607"/>
      <c r="K24" s="595"/>
      <c r="L24" s="607">
        <v>4</v>
      </c>
      <c r="M24" s="608">
        <v>0</v>
      </c>
    </row>
    <row r="25" spans="1:13" ht="14.4" customHeight="1" x14ac:dyDescent="0.3">
      <c r="A25" s="589" t="s">
        <v>618</v>
      </c>
      <c r="B25" s="590" t="s">
        <v>1336</v>
      </c>
      <c r="C25" s="590" t="s">
        <v>628</v>
      </c>
      <c r="D25" s="590" t="s">
        <v>629</v>
      </c>
      <c r="E25" s="590" t="s">
        <v>630</v>
      </c>
      <c r="F25" s="607"/>
      <c r="G25" s="607"/>
      <c r="H25" s="595">
        <v>0</v>
      </c>
      <c r="I25" s="607">
        <v>1</v>
      </c>
      <c r="J25" s="607">
        <v>154.36000000000001</v>
      </c>
      <c r="K25" s="595">
        <v>1</v>
      </c>
      <c r="L25" s="607">
        <v>1</v>
      </c>
      <c r="M25" s="608">
        <v>154.36000000000001</v>
      </c>
    </row>
    <row r="26" spans="1:13" ht="14.4" customHeight="1" x14ac:dyDescent="0.3">
      <c r="A26" s="589" t="s">
        <v>619</v>
      </c>
      <c r="B26" s="590" t="s">
        <v>1336</v>
      </c>
      <c r="C26" s="590" t="s">
        <v>1157</v>
      </c>
      <c r="D26" s="590" t="s">
        <v>1158</v>
      </c>
      <c r="E26" s="590" t="s">
        <v>1159</v>
      </c>
      <c r="F26" s="607">
        <v>2</v>
      </c>
      <c r="G26" s="607">
        <v>308.72000000000003</v>
      </c>
      <c r="H26" s="595">
        <v>1</v>
      </c>
      <c r="I26" s="607"/>
      <c r="J26" s="607"/>
      <c r="K26" s="595">
        <v>0</v>
      </c>
      <c r="L26" s="607">
        <v>2</v>
      </c>
      <c r="M26" s="608">
        <v>308.72000000000003</v>
      </c>
    </row>
    <row r="27" spans="1:13" ht="14.4" customHeight="1" x14ac:dyDescent="0.3">
      <c r="A27" s="589" t="s">
        <v>620</v>
      </c>
      <c r="B27" s="590" t="s">
        <v>1335</v>
      </c>
      <c r="C27" s="590" t="s">
        <v>902</v>
      </c>
      <c r="D27" s="590" t="s">
        <v>659</v>
      </c>
      <c r="E27" s="590" t="s">
        <v>903</v>
      </c>
      <c r="F27" s="607"/>
      <c r="G27" s="607"/>
      <c r="H27" s="595">
        <v>0</v>
      </c>
      <c r="I27" s="607">
        <v>51</v>
      </c>
      <c r="J27" s="607">
        <v>18776.159999999996</v>
      </c>
      <c r="K27" s="595">
        <v>1</v>
      </c>
      <c r="L27" s="607">
        <v>51</v>
      </c>
      <c r="M27" s="608">
        <v>18776.159999999996</v>
      </c>
    </row>
    <row r="28" spans="1:13" ht="14.4" customHeight="1" x14ac:dyDescent="0.3">
      <c r="A28" s="589" t="s">
        <v>620</v>
      </c>
      <c r="B28" s="590" t="s">
        <v>1335</v>
      </c>
      <c r="C28" s="590" t="s">
        <v>658</v>
      </c>
      <c r="D28" s="590" t="s">
        <v>659</v>
      </c>
      <c r="E28" s="590" t="s">
        <v>660</v>
      </c>
      <c r="F28" s="607"/>
      <c r="G28" s="607"/>
      <c r="H28" s="595">
        <v>0</v>
      </c>
      <c r="I28" s="607">
        <v>41</v>
      </c>
      <c r="J28" s="607">
        <v>20126.489999999998</v>
      </c>
      <c r="K28" s="595">
        <v>1</v>
      </c>
      <c r="L28" s="607">
        <v>41</v>
      </c>
      <c r="M28" s="608">
        <v>20126.489999999998</v>
      </c>
    </row>
    <row r="29" spans="1:13" ht="14.4" customHeight="1" x14ac:dyDescent="0.3">
      <c r="A29" s="589" t="s">
        <v>620</v>
      </c>
      <c r="B29" s="590" t="s">
        <v>1335</v>
      </c>
      <c r="C29" s="590" t="s">
        <v>782</v>
      </c>
      <c r="D29" s="590" t="s">
        <v>659</v>
      </c>
      <c r="E29" s="590" t="s">
        <v>783</v>
      </c>
      <c r="F29" s="607"/>
      <c r="G29" s="607"/>
      <c r="H29" s="595">
        <v>0</v>
      </c>
      <c r="I29" s="607">
        <v>3</v>
      </c>
      <c r="J29" s="607">
        <v>2208.9900000000002</v>
      </c>
      <c r="K29" s="595">
        <v>1</v>
      </c>
      <c r="L29" s="607">
        <v>3</v>
      </c>
      <c r="M29" s="608">
        <v>2208.9900000000002</v>
      </c>
    </row>
    <row r="30" spans="1:13" ht="14.4" customHeight="1" x14ac:dyDescent="0.3">
      <c r="A30" s="589" t="s">
        <v>620</v>
      </c>
      <c r="B30" s="590" t="s">
        <v>1335</v>
      </c>
      <c r="C30" s="590" t="s">
        <v>978</v>
      </c>
      <c r="D30" s="590" t="s">
        <v>659</v>
      </c>
      <c r="E30" s="590" t="s">
        <v>836</v>
      </c>
      <c r="F30" s="607"/>
      <c r="G30" s="607"/>
      <c r="H30" s="595">
        <v>0</v>
      </c>
      <c r="I30" s="607">
        <v>1</v>
      </c>
      <c r="J30" s="607">
        <v>923.74</v>
      </c>
      <c r="K30" s="595">
        <v>1</v>
      </c>
      <c r="L30" s="607">
        <v>1</v>
      </c>
      <c r="M30" s="608">
        <v>923.74</v>
      </c>
    </row>
    <row r="31" spans="1:13" ht="14.4" customHeight="1" x14ac:dyDescent="0.3">
      <c r="A31" s="589" t="s">
        <v>620</v>
      </c>
      <c r="B31" s="590" t="s">
        <v>1335</v>
      </c>
      <c r="C31" s="590" t="s">
        <v>1114</v>
      </c>
      <c r="D31" s="590" t="s">
        <v>659</v>
      </c>
      <c r="E31" s="590" t="s">
        <v>1115</v>
      </c>
      <c r="F31" s="607"/>
      <c r="G31" s="607"/>
      <c r="H31" s="595">
        <v>0</v>
      </c>
      <c r="I31" s="607">
        <v>1</v>
      </c>
      <c r="J31" s="607">
        <v>1154.68</v>
      </c>
      <c r="K31" s="595">
        <v>1</v>
      </c>
      <c r="L31" s="607">
        <v>1</v>
      </c>
      <c r="M31" s="608">
        <v>1154.68</v>
      </c>
    </row>
    <row r="32" spans="1:13" ht="14.4" customHeight="1" x14ac:dyDescent="0.3">
      <c r="A32" s="589" t="s">
        <v>620</v>
      </c>
      <c r="B32" s="590" t="s">
        <v>1342</v>
      </c>
      <c r="C32" s="590" t="s">
        <v>1231</v>
      </c>
      <c r="D32" s="590" t="s">
        <v>1232</v>
      </c>
      <c r="E32" s="590" t="s">
        <v>1233</v>
      </c>
      <c r="F32" s="607"/>
      <c r="G32" s="607"/>
      <c r="H32" s="595">
        <v>0</v>
      </c>
      <c r="I32" s="607">
        <v>1</v>
      </c>
      <c r="J32" s="607">
        <v>70.23</v>
      </c>
      <c r="K32" s="595">
        <v>1</v>
      </c>
      <c r="L32" s="607">
        <v>1</v>
      </c>
      <c r="M32" s="608">
        <v>70.23</v>
      </c>
    </row>
    <row r="33" spans="1:13" ht="14.4" customHeight="1" x14ac:dyDescent="0.3">
      <c r="A33" s="589" t="s">
        <v>620</v>
      </c>
      <c r="B33" s="590" t="s">
        <v>1343</v>
      </c>
      <c r="C33" s="590" t="s">
        <v>1253</v>
      </c>
      <c r="D33" s="590" t="s">
        <v>1254</v>
      </c>
      <c r="E33" s="590" t="s">
        <v>1255</v>
      </c>
      <c r="F33" s="607"/>
      <c r="G33" s="607"/>
      <c r="H33" s="595">
        <v>0</v>
      </c>
      <c r="I33" s="607">
        <v>1</v>
      </c>
      <c r="J33" s="607">
        <v>158.99</v>
      </c>
      <c r="K33" s="595">
        <v>1</v>
      </c>
      <c r="L33" s="607">
        <v>1</v>
      </c>
      <c r="M33" s="608">
        <v>158.99</v>
      </c>
    </row>
    <row r="34" spans="1:13" ht="14.4" customHeight="1" x14ac:dyDescent="0.3">
      <c r="A34" s="589" t="s">
        <v>620</v>
      </c>
      <c r="B34" s="590" t="s">
        <v>1344</v>
      </c>
      <c r="C34" s="590" t="s">
        <v>1245</v>
      </c>
      <c r="D34" s="590" t="s">
        <v>986</v>
      </c>
      <c r="E34" s="590" t="s">
        <v>1246</v>
      </c>
      <c r="F34" s="607"/>
      <c r="G34" s="607"/>
      <c r="H34" s="595">
        <v>0</v>
      </c>
      <c r="I34" s="607">
        <v>1</v>
      </c>
      <c r="J34" s="607">
        <v>170.43</v>
      </c>
      <c r="K34" s="595">
        <v>1</v>
      </c>
      <c r="L34" s="607">
        <v>1</v>
      </c>
      <c r="M34" s="608">
        <v>170.43</v>
      </c>
    </row>
    <row r="35" spans="1:13" ht="14.4" customHeight="1" x14ac:dyDescent="0.3">
      <c r="A35" s="589" t="s">
        <v>620</v>
      </c>
      <c r="B35" s="590" t="s">
        <v>1344</v>
      </c>
      <c r="C35" s="590" t="s">
        <v>1247</v>
      </c>
      <c r="D35" s="590" t="s">
        <v>986</v>
      </c>
      <c r="E35" s="590" t="s">
        <v>1248</v>
      </c>
      <c r="F35" s="607"/>
      <c r="G35" s="607"/>
      <c r="H35" s="595">
        <v>0</v>
      </c>
      <c r="I35" s="607">
        <v>1</v>
      </c>
      <c r="J35" s="607">
        <v>181.94</v>
      </c>
      <c r="K35" s="595">
        <v>1</v>
      </c>
      <c r="L35" s="607">
        <v>1</v>
      </c>
      <c r="M35" s="608">
        <v>181.94</v>
      </c>
    </row>
    <row r="36" spans="1:13" ht="14.4" customHeight="1" x14ac:dyDescent="0.3">
      <c r="A36" s="589" t="s">
        <v>620</v>
      </c>
      <c r="B36" s="590" t="s">
        <v>595</v>
      </c>
      <c r="C36" s="590" t="s">
        <v>596</v>
      </c>
      <c r="D36" s="590" t="s">
        <v>557</v>
      </c>
      <c r="E36" s="590" t="s">
        <v>597</v>
      </c>
      <c r="F36" s="607"/>
      <c r="G36" s="607"/>
      <c r="H36" s="595">
        <v>0</v>
      </c>
      <c r="I36" s="607">
        <v>4</v>
      </c>
      <c r="J36" s="607">
        <v>67.2</v>
      </c>
      <c r="K36" s="595">
        <v>1</v>
      </c>
      <c r="L36" s="607">
        <v>4</v>
      </c>
      <c r="M36" s="608">
        <v>67.2</v>
      </c>
    </row>
    <row r="37" spans="1:13" ht="14.4" customHeight="1" x14ac:dyDescent="0.3">
      <c r="A37" s="589" t="s">
        <v>620</v>
      </c>
      <c r="B37" s="590" t="s">
        <v>1336</v>
      </c>
      <c r="C37" s="590" t="s">
        <v>1157</v>
      </c>
      <c r="D37" s="590" t="s">
        <v>1158</v>
      </c>
      <c r="E37" s="590" t="s">
        <v>1159</v>
      </c>
      <c r="F37" s="607">
        <v>2</v>
      </c>
      <c r="G37" s="607">
        <v>308.72000000000003</v>
      </c>
      <c r="H37" s="595">
        <v>1</v>
      </c>
      <c r="I37" s="607"/>
      <c r="J37" s="607"/>
      <c r="K37" s="595">
        <v>0</v>
      </c>
      <c r="L37" s="607">
        <v>2</v>
      </c>
      <c r="M37" s="608">
        <v>308.72000000000003</v>
      </c>
    </row>
    <row r="38" spans="1:13" ht="14.4" customHeight="1" x14ac:dyDescent="0.3">
      <c r="A38" s="589" t="s">
        <v>620</v>
      </c>
      <c r="B38" s="590" t="s">
        <v>1336</v>
      </c>
      <c r="C38" s="590" t="s">
        <v>628</v>
      </c>
      <c r="D38" s="590" t="s">
        <v>629</v>
      </c>
      <c r="E38" s="590" t="s">
        <v>630</v>
      </c>
      <c r="F38" s="607"/>
      <c r="G38" s="607"/>
      <c r="H38" s="595">
        <v>0</v>
      </c>
      <c r="I38" s="607">
        <v>8</v>
      </c>
      <c r="J38" s="607">
        <v>1234.8800000000001</v>
      </c>
      <c r="K38" s="595">
        <v>1</v>
      </c>
      <c r="L38" s="607">
        <v>8</v>
      </c>
      <c r="M38" s="608">
        <v>1234.8800000000001</v>
      </c>
    </row>
    <row r="39" spans="1:13" ht="14.4" customHeight="1" x14ac:dyDescent="0.3">
      <c r="A39" s="589" t="s">
        <v>620</v>
      </c>
      <c r="B39" s="590" t="s">
        <v>1336</v>
      </c>
      <c r="C39" s="590" t="s">
        <v>1012</v>
      </c>
      <c r="D39" s="590" t="s">
        <v>1013</v>
      </c>
      <c r="E39" s="590" t="s">
        <v>1014</v>
      </c>
      <c r="F39" s="607"/>
      <c r="G39" s="607"/>
      <c r="H39" s="595">
        <v>0</v>
      </c>
      <c r="I39" s="607">
        <v>11</v>
      </c>
      <c r="J39" s="607">
        <v>1644.7200000000003</v>
      </c>
      <c r="K39" s="595">
        <v>1</v>
      </c>
      <c r="L39" s="607">
        <v>11</v>
      </c>
      <c r="M39" s="608">
        <v>1644.7200000000003</v>
      </c>
    </row>
    <row r="40" spans="1:13" ht="14.4" customHeight="1" x14ac:dyDescent="0.3">
      <c r="A40" s="589" t="s">
        <v>620</v>
      </c>
      <c r="B40" s="590" t="s">
        <v>1336</v>
      </c>
      <c r="C40" s="590" t="s">
        <v>1015</v>
      </c>
      <c r="D40" s="590" t="s">
        <v>1016</v>
      </c>
      <c r="E40" s="590" t="s">
        <v>1017</v>
      </c>
      <c r="F40" s="607">
        <v>3</v>
      </c>
      <c r="G40" s="607">
        <v>448.56000000000006</v>
      </c>
      <c r="H40" s="595">
        <v>1</v>
      </c>
      <c r="I40" s="607"/>
      <c r="J40" s="607"/>
      <c r="K40" s="595">
        <v>0</v>
      </c>
      <c r="L40" s="607">
        <v>3</v>
      </c>
      <c r="M40" s="608">
        <v>448.56000000000006</v>
      </c>
    </row>
    <row r="41" spans="1:13" ht="14.4" customHeight="1" x14ac:dyDescent="0.3">
      <c r="A41" s="589" t="s">
        <v>620</v>
      </c>
      <c r="B41" s="590" t="s">
        <v>1336</v>
      </c>
      <c r="C41" s="590" t="s">
        <v>1277</v>
      </c>
      <c r="D41" s="590" t="s">
        <v>1158</v>
      </c>
      <c r="E41" s="590" t="s">
        <v>1278</v>
      </c>
      <c r="F41" s="607">
        <v>1</v>
      </c>
      <c r="G41" s="607">
        <v>154.36000000000001</v>
      </c>
      <c r="H41" s="595">
        <v>1</v>
      </c>
      <c r="I41" s="607"/>
      <c r="J41" s="607"/>
      <c r="K41" s="595">
        <v>0</v>
      </c>
      <c r="L41" s="607">
        <v>1</v>
      </c>
      <c r="M41" s="608">
        <v>154.36000000000001</v>
      </c>
    </row>
    <row r="42" spans="1:13" ht="14.4" customHeight="1" x14ac:dyDescent="0.3">
      <c r="A42" s="589" t="s">
        <v>620</v>
      </c>
      <c r="B42" s="590" t="s">
        <v>1336</v>
      </c>
      <c r="C42" s="590" t="s">
        <v>850</v>
      </c>
      <c r="D42" s="590" t="s">
        <v>629</v>
      </c>
      <c r="E42" s="590" t="s">
        <v>851</v>
      </c>
      <c r="F42" s="607"/>
      <c r="G42" s="607"/>
      <c r="H42" s="595">
        <v>0</v>
      </c>
      <c r="I42" s="607">
        <v>2</v>
      </c>
      <c r="J42" s="607">
        <v>450.12</v>
      </c>
      <c r="K42" s="595">
        <v>1</v>
      </c>
      <c r="L42" s="607">
        <v>2</v>
      </c>
      <c r="M42" s="608">
        <v>450.12</v>
      </c>
    </row>
    <row r="43" spans="1:13" ht="14.4" customHeight="1" x14ac:dyDescent="0.3">
      <c r="A43" s="589" t="s">
        <v>620</v>
      </c>
      <c r="B43" s="590" t="s">
        <v>1336</v>
      </c>
      <c r="C43" s="590" t="s">
        <v>1279</v>
      </c>
      <c r="D43" s="590" t="s">
        <v>1158</v>
      </c>
      <c r="E43" s="590" t="s">
        <v>630</v>
      </c>
      <c r="F43" s="607">
        <v>3</v>
      </c>
      <c r="G43" s="607">
        <v>463.08000000000004</v>
      </c>
      <c r="H43" s="595">
        <v>1</v>
      </c>
      <c r="I43" s="607"/>
      <c r="J43" s="607"/>
      <c r="K43" s="595">
        <v>0</v>
      </c>
      <c r="L43" s="607">
        <v>3</v>
      </c>
      <c r="M43" s="608">
        <v>463.08000000000004</v>
      </c>
    </row>
    <row r="44" spans="1:13" ht="14.4" customHeight="1" x14ac:dyDescent="0.3">
      <c r="A44" s="589" t="s">
        <v>620</v>
      </c>
      <c r="B44" s="590" t="s">
        <v>1337</v>
      </c>
      <c r="C44" s="590" t="s">
        <v>873</v>
      </c>
      <c r="D44" s="590" t="s">
        <v>874</v>
      </c>
      <c r="E44" s="590" t="s">
        <v>750</v>
      </c>
      <c r="F44" s="607">
        <v>1</v>
      </c>
      <c r="G44" s="607">
        <v>170.52</v>
      </c>
      <c r="H44" s="595">
        <v>1</v>
      </c>
      <c r="I44" s="607"/>
      <c r="J44" s="607"/>
      <c r="K44" s="595">
        <v>0</v>
      </c>
      <c r="L44" s="607">
        <v>1</v>
      </c>
      <c r="M44" s="608">
        <v>170.52</v>
      </c>
    </row>
    <row r="45" spans="1:13" ht="14.4" customHeight="1" x14ac:dyDescent="0.3">
      <c r="A45" s="589" t="s">
        <v>620</v>
      </c>
      <c r="B45" s="590" t="s">
        <v>598</v>
      </c>
      <c r="C45" s="590" t="s">
        <v>784</v>
      </c>
      <c r="D45" s="590" t="s">
        <v>502</v>
      </c>
      <c r="E45" s="590" t="s">
        <v>785</v>
      </c>
      <c r="F45" s="607"/>
      <c r="G45" s="607"/>
      <c r="H45" s="595">
        <v>0</v>
      </c>
      <c r="I45" s="607">
        <v>2</v>
      </c>
      <c r="J45" s="607">
        <v>96.84</v>
      </c>
      <c r="K45" s="595">
        <v>1</v>
      </c>
      <c r="L45" s="607">
        <v>2</v>
      </c>
      <c r="M45" s="608">
        <v>96.84</v>
      </c>
    </row>
    <row r="46" spans="1:13" ht="14.4" customHeight="1" x14ac:dyDescent="0.3">
      <c r="A46" s="589" t="s">
        <v>620</v>
      </c>
      <c r="B46" s="590" t="s">
        <v>592</v>
      </c>
      <c r="C46" s="590" t="s">
        <v>593</v>
      </c>
      <c r="D46" s="590" t="s">
        <v>538</v>
      </c>
      <c r="E46" s="590" t="s">
        <v>594</v>
      </c>
      <c r="F46" s="607"/>
      <c r="G46" s="607"/>
      <c r="H46" s="595"/>
      <c r="I46" s="607">
        <v>97</v>
      </c>
      <c r="J46" s="607">
        <v>0</v>
      </c>
      <c r="K46" s="595"/>
      <c r="L46" s="607">
        <v>97</v>
      </c>
      <c r="M46" s="608">
        <v>0</v>
      </c>
    </row>
    <row r="47" spans="1:13" ht="14.4" customHeight="1" x14ac:dyDescent="0.3">
      <c r="A47" s="589" t="s">
        <v>620</v>
      </c>
      <c r="B47" s="590" t="s">
        <v>1338</v>
      </c>
      <c r="C47" s="590" t="s">
        <v>1267</v>
      </c>
      <c r="D47" s="590" t="s">
        <v>1268</v>
      </c>
      <c r="E47" s="590" t="s">
        <v>1269</v>
      </c>
      <c r="F47" s="607">
        <v>1</v>
      </c>
      <c r="G47" s="607">
        <v>0</v>
      </c>
      <c r="H47" s="595"/>
      <c r="I47" s="607"/>
      <c r="J47" s="607"/>
      <c r="K47" s="595"/>
      <c r="L47" s="607">
        <v>1</v>
      </c>
      <c r="M47" s="608">
        <v>0</v>
      </c>
    </row>
    <row r="48" spans="1:13" ht="14.4" customHeight="1" x14ac:dyDescent="0.3">
      <c r="A48" s="589" t="s">
        <v>620</v>
      </c>
      <c r="B48" s="590" t="s">
        <v>1345</v>
      </c>
      <c r="C48" s="590" t="s">
        <v>1206</v>
      </c>
      <c r="D48" s="590" t="s">
        <v>1207</v>
      </c>
      <c r="E48" s="590" t="s">
        <v>1208</v>
      </c>
      <c r="F48" s="607">
        <v>1</v>
      </c>
      <c r="G48" s="607">
        <v>176.32</v>
      </c>
      <c r="H48" s="595">
        <v>1</v>
      </c>
      <c r="I48" s="607"/>
      <c r="J48" s="607"/>
      <c r="K48" s="595">
        <v>0</v>
      </c>
      <c r="L48" s="607">
        <v>1</v>
      </c>
      <c r="M48" s="608">
        <v>176.32</v>
      </c>
    </row>
    <row r="49" spans="1:13" ht="14.4" customHeight="1" x14ac:dyDescent="0.3">
      <c r="A49" s="589" t="s">
        <v>620</v>
      </c>
      <c r="B49" s="590" t="s">
        <v>1345</v>
      </c>
      <c r="C49" s="590" t="s">
        <v>1209</v>
      </c>
      <c r="D49" s="590" t="s">
        <v>1210</v>
      </c>
      <c r="E49" s="590" t="s">
        <v>1211</v>
      </c>
      <c r="F49" s="607"/>
      <c r="G49" s="607"/>
      <c r="H49" s="595">
        <v>0</v>
      </c>
      <c r="I49" s="607">
        <v>1</v>
      </c>
      <c r="J49" s="607">
        <v>58.77</v>
      </c>
      <c r="K49" s="595">
        <v>1</v>
      </c>
      <c r="L49" s="607">
        <v>1</v>
      </c>
      <c r="M49" s="608">
        <v>58.77</v>
      </c>
    </row>
    <row r="50" spans="1:13" ht="14.4" customHeight="1" x14ac:dyDescent="0.3">
      <c r="A50" s="589" t="s">
        <v>620</v>
      </c>
      <c r="B50" s="590" t="s">
        <v>1339</v>
      </c>
      <c r="C50" s="590" t="s">
        <v>1111</v>
      </c>
      <c r="D50" s="590" t="s">
        <v>1112</v>
      </c>
      <c r="E50" s="590" t="s">
        <v>1113</v>
      </c>
      <c r="F50" s="607"/>
      <c r="G50" s="607"/>
      <c r="H50" s="595">
        <v>0</v>
      </c>
      <c r="I50" s="607">
        <v>1</v>
      </c>
      <c r="J50" s="607">
        <v>176.32</v>
      </c>
      <c r="K50" s="595">
        <v>1</v>
      </c>
      <c r="L50" s="607">
        <v>1</v>
      </c>
      <c r="M50" s="608">
        <v>176.32</v>
      </c>
    </row>
    <row r="51" spans="1:13" ht="14.4" customHeight="1" x14ac:dyDescent="0.3">
      <c r="A51" s="589" t="s">
        <v>620</v>
      </c>
      <c r="B51" s="590" t="s">
        <v>1340</v>
      </c>
      <c r="C51" s="590" t="s">
        <v>1212</v>
      </c>
      <c r="D51" s="590" t="s">
        <v>759</v>
      </c>
      <c r="E51" s="590" t="s">
        <v>1213</v>
      </c>
      <c r="F51" s="607">
        <v>1</v>
      </c>
      <c r="G51" s="607">
        <v>58.77</v>
      </c>
      <c r="H51" s="595">
        <v>1</v>
      </c>
      <c r="I51" s="607"/>
      <c r="J51" s="607"/>
      <c r="K51" s="595">
        <v>0</v>
      </c>
      <c r="L51" s="607">
        <v>1</v>
      </c>
      <c r="M51" s="608">
        <v>58.77</v>
      </c>
    </row>
    <row r="52" spans="1:13" ht="14.4" customHeight="1" x14ac:dyDescent="0.3">
      <c r="A52" s="589" t="s">
        <v>620</v>
      </c>
      <c r="B52" s="590" t="s">
        <v>1346</v>
      </c>
      <c r="C52" s="590" t="s">
        <v>1270</v>
      </c>
      <c r="D52" s="590" t="s">
        <v>843</v>
      </c>
      <c r="E52" s="590" t="s">
        <v>1271</v>
      </c>
      <c r="F52" s="607">
        <v>1</v>
      </c>
      <c r="G52" s="607">
        <v>33.549999999999997</v>
      </c>
      <c r="H52" s="595">
        <v>1</v>
      </c>
      <c r="I52" s="607"/>
      <c r="J52" s="607"/>
      <c r="K52" s="595">
        <v>0</v>
      </c>
      <c r="L52" s="607">
        <v>1</v>
      </c>
      <c r="M52" s="608">
        <v>33.549999999999997</v>
      </c>
    </row>
    <row r="53" spans="1:13" ht="14.4" customHeight="1" x14ac:dyDescent="0.3">
      <c r="A53" s="589" t="s">
        <v>620</v>
      </c>
      <c r="B53" s="590" t="s">
        <v>1346</v>
      </c>
      <c r="C53" s="590" t="s">
        <v>1272</v>
      </c>
      <c r="D53" s="590" t="s">
        <v>843</v>
      </c>
      <c r="E53" s="590" t="s">
        <v>1273</v>
      </c>
      <c r="F53" s="607">
        <v>2</v>
      </c>
      <c r="G53" s="607">
        <v>100.64</v>
      </c>
      <c r="H53" s="595">
        <v>1</v>
      </c>
      <c r="I53" s="607"/>
      <c r="J53" s="607"/>
      <c r="K53" s="595">
        <v>0</v>
      </c>
      <c r="L53" s="607">
        <v>2</v>
      </c>
      <c r="M53" s="608">
        <v>100.64</v>
      </c>
    </row>
    <row r="54" spans="1:13" ht="14.4" customHeight="1" x14ac:dyDescent="0.3">
      <c r="A54" s="589" t="s">
        <v>621</v>
      </c>
      <c r="B54" s="590" t="s">
        <v>1335</v>
      </c>
      <c r="C54" s="590" t="s">
        <v>902</v>
      </c>
      <c r="D54" s="590" t="s">
        <v>659</v>
      </c>
      <c r="E54" s="590" t="s">
        <v>903</v>
      </c>
      <c r="F54" s="607"/>
      <c r="G54" s="607"/>
      <c r="H54" s="595">
        <v>0</v>
      </c>
      <c r="I54" s="607">
        <v>7</v>
      </c>
      <c r="J54" s="607">
        <v>2577.12</v>
      </c>
      <c r="K54" s="595">
        <v>1</v>
      </c>
      <c r="L54" s="607">
        <v>7</v>
      </c>
      <c r="M54" s="608">
        <v>2577.12</v>
      </c>
    </row>
    <row r="55" spans="1:13" ht="14.4" customHeight="1" x14ac:dyDescent="0.3">
      <c r="A55" s="589" t="s">
        <v>621</v>
      </c>
      <c r="B55" s="590" t="s">
        <v>1335</v>
      </c>
      <c r="C55" s="590" t="s">
        <v>658</v>
      </c>
      <c r="D55" s="590" t="s">
        <v>659</v>
      </c>
      <c r="E55" s="590" t="s">
        <v>660</v>
      </c>
      <c r="F55" s="607"/>
      <c r="G55" s="607"/>
      <c r="H55" s="595">
        <v>0</v>
      </c>
      <c r="I55" s="607">
        <v>5</v>
      </c>
      <c r="J55" s="607">
        <v>2454.4499999999998</v>
      </c>
      <c r="K55" s="595">
        <v>1</v>
      </c>
      <c r="L55" s="607">
        <v>5</v>
      </c>
      <c r="M55" s="608">
        <v>2454.4499999999998</v>
      </c>
    </row>
    <row r="56" spans="1:13" ht="14.4" customHeight="1" x14ac:dyDescent="0.3">
      <c r="A56" s="589" t="s">
        <v>621</v>
      </c>
      <c r="B56" s="590" t="s">
        <v>1335</v>
      </c>
      <c r="C56" s="590" t="s">
        <v>978</v>
      </c>
      <c r="D56" s="590" t="s">
        <v>659</v>
      </c>
      <c r="E56" s="590" t="s">
        <v>836</v>
      </c>
      <c r="F56" s="607"/>
      <c r="G56" s="607"/>
      <c r="H56" s="595">
        <v>0</v>
      </c>
      <c r="I56" s="607">
        <v>1</v>
      </c>
      <c r="J56" s="607">
        <v>923.74</v>
      </c>
      <c r="K56" s="595">
        <v>1</v>
      </c>
      <c r="L56" s="607">
        <v>1</v>
      </c>
      <c r="M56" s="608">
        <v>923.74</v>
      </c>
    </row>
    <row r="57" spans="1:13" ht="14.4" customHeight="1" x14ac:dyDescent="0.3">
      <c r="A57" s="589" t="s">
        <v>621</v>
      </c>
      <c r="B57" s="590" t="s">
        <v>1335</v>
      </c>
      <c r="C57" s="590" t="s">
        <v>979</v>
      </c>
      <c r="D57" s="590" t="s">
        <v>659</v>
      </c>
      <c r="E57" s="590" t="s">
        <v>903</v>
      </c>
      <c r="F57" s="607"/>
      <c r="G57" s="607"/>
      <c r="H57" s="595">
        <v>0</v>
      </c>
      <c r="I57" s="607">
        <v>1</v>
      </c>
      <c r="J57" s="607">
        <v>368.16</v>
      </c>
      <c r="K57" s="595">
        <v>1</v>
      </c>
      <c r="L57" s="607">
        <v>1</v>
      </c>
      <c r="M57" s="608">
        <v>368.16</v>
      </c>
    </row>
    <row r="58" spans="1:13" ht="14.4" customHeight="1" x14ac:dyDescent="0.3">
      <c r="A58" s="589" t="s">
        <v>621</v>
      </c>
      <c r="B58" s="590" t="s">
        <v>1344</v>
      </c>
      <c r="C58" s="590" t="s">
        <v>985</v>
      </c>
      <c r="D58" s="590" t="s">
        <v>986</v>
      </c>
      <c r="E58" s="590" t="s">
        <v>987</v>
      </c>
      <c r="F58" s="607"/>
      <c r="G58" s="607"/>
      <c r="H58" s="595">
        <v>0</v>
      </c>
      <c r="I58" s="607">
        <v>1</v>
      </c>
      <c r="J58" s="607">
        <v>117.46</v>
      </c>
      <c r="K58" s="595">
        <v>1</v>
      </c>
      <c r="L58" s="607">
        <v>1</v>
      </c>
      <c r="M58" s="608">
        <v>117.46</v>
      </c>
    </row>
    <row r="59" spans="1:13" ht="14.4" customHeight="1" x14ac:dyDescent="0.3">
      <c r="A59" s="589" t="s">
        <v>621</v>
      </c>
      <c r="B59" s="590" t="s">
        <v>595</v>
      </c>
      <c r="C59" s="590" t="s">
        <v>596</v>
      </c>
      <c r="D59" s="590" t="s">
        <v>557</v>
      </c>
      <c r="E59" s="590" t="s">
        <v>597</v>
      </c>
      <c r="F59" s="607"/>
      <c r="G59" s="607"/>
      <c r="H59" s="595">
        <v>0</v>
      </c>
      <c r="I59" s="607">
        <v>5</v>
      </c>
      <c r="J59" s="607">
        <v>84</v>
      </c>
      <c r="K59" s="595">
        <v>1</v>
      </c>
      <c r="L59" s="607">
        <v>5</v>
      </c>
      <c r="M59" s="608">
        <v>84</v>
      </c>
    </row>
    <row r="60" spans="1:13" ht="14.4" customHeight="1" x14ac:dyDescent="0.3">
      <c r="A60" s="589" t="s">
        <v>621</v>
      </c>
      <c r="B60" s="590" t="s">
        <v>1336</v>
      </c>
      <c r="C60" s="590" t="s">
        <v>628</v>
      </c>
      <c r="D60" s="590" t="s">
        <v>629</v>
      </c>
      <c r="E60" s="590" t="s">
        <v>630</v>
      </c>
      <c r="F60" s="607"/>
      <c r="G60" s="607"/>
      <c r="H60" s="595">
        <v>0</v>
      </c>
      <c r="I60" s="607">
        <v>7</v>
      </c>
      <c r="J60" s="607">
        <v>1080.52</v>
      </c>
      <c r="K60" s="595">
        <v>1</v>
      </c>
      <c r="L60" s="607">
        <v>7</v>
      </c>
      <c r="M60" s="608">
        <v>1080.52</v>
      </c>
    </row>
    <row r="61" spans="1:13" ht="14.4" customHeight="1" x14ac:dyDescent="0.3">
      <c r="A61" s="589" t="s">
        <v>621</v>
      </c>
      <c r="B61" s="590" t="s">
        <v>1336</v>
      </c>
      <c r="C61" s="590" t="s">
        <v>1012</v>
      </c>
      <c r="D61" s="590" t="s">
        <v>1013</v>
      </c>
      <c r="E61" s="590" t="s">
        <v>1014</v>
      </c>
      <c r="F61" s="607"/>
      <c r="G61" s="607"/>
      <c r="H61" s="595">
        <v>0</v>
      </c>
      <c r="I61" s="607">
        <v>5</v>
      </c>
      <c r="J61" s="607">
        <v>747.6</v>
      </c>
      <c r="K61" s="595">
        <v>1</v>
      </c>
      <c r="L61" s="607">
        <v>5</v>
      </c>
      <c r="M61" s="608">
        <v>747.6</v>
      </c>
    </row>
    <row r="62" spans="1:13" ht="14.4" customHeight="1" x14ac:dyDescent="0.3">
      <c r="A62" s="589" t="s">
        <v>621</v>
      </c>
      <c r="B62" s="590" t="s">
        <v>1336</v>
      </c>
      <c r="C62" s="590" t="s">
        <v>1015</v>
      </c>
      <c r="D62" s="590" t="s">
        <v>1016</v>
      </c>
      <c r="E62" s="590" t="s">
        <v>1017</v>
      </c>
      <c r="F62" s="607">
        <v>3</v>
      </c>
      <c r="G62" s="607">
        <v>448.56000000000006</v>
      </c>
      <c r="H62" s="595">
        <v>1</v>
      </c>
      <c r="I62" s="607"/>
      <c r="J62" s="607"/>
      <c r="K62" s="595">
        <v>0</v>
      </c>
      <c r="L62" s="607">
        <v>3</v>
      </c>
      <c r="M62" s="608">
        <v>448.56000000000006</v>
      </c>
    </row>
    <row r="63" spans="1:13" ht="14.4" customHeight="1" x14ac:dyDescent="0.3">
      <c r="A63" s="589" t="s">
        <v>621</v>
      </c>
      <c r="B63" s="590" t="s">
        <v>1347</v>
      </c>
      <c r="C63" s="590" t="s">
        <v>972</v>
      </c>
      <c r="D63" s="590" t="s">
        <v>645</v>
      </c>
      <c r="E63" s="590" t="s">
        <v>973</v>
      </c>
      <c r="F63" s="607">
        <v>1</v>
      </c>
      <c r="G63" s="607">
        <v>53.97</v>
      </c>
      <c r="H63" s="595">
        <v>1</v>
      </c>
      <c r="I63" s="607"/>
      <c r="J63" s="607"/>
      <c r="K63" s="595">
        <v>0</v>
      </c>
      <c r="L63" s="607">
        <v>1</v>
      </c>
      <c r="M63" s="608">
        <v>53.97</v>
      </c>
    </row>
    <row r="64" spans="1:13" ht="14.4" customHeight="1" x14ac:dyDescent="0.3">
      <c r="A64" s="589" t="s">
        <v>621</v>
      </c>
      <c r="B64" s="590" t="s">
        <v>592</v>
      </c>
      <c r="C64" s="590" t="s">
        <v>593</v>
      </c>
      <c r="D64" s="590" t="s">
        <v>538</v>
      </c>
      <c r="E64" s="590" t="s">
        <v>594</v>
      </c>
      <c r="F64" s="607"/>
      <c r="G64" s="607"/>
      <c r="H64" s="595"/>
      <c r="I64" s="607">
        <v>9</v>
      </c>
      <c r="J64" s="607">
        <v>0</v>
      </c>
      <c r="K64" s="595"/>
      <c r="L64" s="607">
        <v>9</v>
      </c>
      <c r="M64" s="608">
        <v>0</v>
      </c>
    </row>
    <row r="65" spans="1:13" ht="14.4" customHeight="1" x14ac:dyDescent="0.3">
      <c r="A65" s="589" t="s">
        <v>621</v>
      </c>
      <c r="B65" s="590" t="s">
        <v>1348</v>
      </c>
      <c r="C65" s="590" t="s">
        <v>989</v>
      </c>
      <c r="D65" s="590" t="s">
        <v>990</v>
      </c>
      <c r="E65" s="590" t="s">
        <v>991</v>
      </c>
      <c r="F65" s="607"/>
      <c r="G65" s="607"/>
      <c r="H65" s="595">
        <v>0</v>
      </c>
      <c r="I65" s="607">
        <v>1</v>
      </c>
      <c r="J65" s="607">
        <v>597.88</v>
      </c>
      <c r="K65" s="595">
        <v>1</v>
      </c>
      <c r="L65" s="607">
        <v>1</v>
      </c>
      <c r="M65" s="608">
        <v>597.88</v>
      </c>
    </row>
    <row r="66" spans="1:13" ht="14.4" customHeight="1" x14ac:dyDescent="0.3">
      <c r="A66" s="589" t="s">
        <v>621</v>
      </c>
      <c r="B66" s="590" t="s">
        <v>1338</v>
      </c>
      <c r="C66" s="590" t="s">
        <v>1004</v>
      </c>
      <c r="D66" s="590" t="s">
        <v>919</v>
      </c>
      <c r="E66" s="590" t="s">
        <v>1005</v>
      </c>
      <c r="F66" s="607"/>
      <c r="G66" s="607"/>
      <c r="H66" s="595"/>
      <c r="I66" s="607">
        <v>1</v>
      </c>
      <c r="J66" s="607">
        <v>0</v>
      </c>
      <c r="K66" s="595"/>
      <c r="L66" s="607">
        <v>1</v>
      </c>
      <c r="M66" s="608">
        <v>0</v>
      </c>
    </row>
    <row r="67" spans="1:13" ht="14.4" customHeight="1" x14ac:dyDescent="0.3">
      <c r="A67" s="589" t="s">
        <v>621</v>
      </c>
      <c r="B67" s="590" t="s">
        <v>1349</v>
      </c>
      <c r="C67" s="590" t="s">
        <v>957</v>
      </c>
      <c r="D67" s="590" t="s">
        <v>958</v>
      </c>
      <c r="E67" s="590" t="s">
        <v>959</v>
      </c>
      <c r="F67" s="607"/>
      <c r="G67" s="607"/>
      <c r="H67" s="595">
        <v>0</v>
      </c>
      <c r="I67" s="607">
        <v>1</v>
      </c>
      <c r="J67" s="607">
        <v>123.2</v>
      </c>
      <c r="K67" s="595">
        <v>1</v>
      </c>
      <c r="L67" s="607">
        <v>1</v>
      </c>
      <c r="M67" s="608">
        <v>123.2</v>
      </c>
    </row>
    <row r="68" spans="1:13" ht="14.4" customHeight="1" x14ac:dyDescent="0.3">
      <c r="A68" s="589" t="s">
        <v>621</v>
      </c>
      <c r="B68" s="590" t="s">
        <v>1350</v>
      </c>
      <c r="C68" s="590" t="s">
        <v>1001</v>
      </c>
      <c r="D68" s="590" t="s">
        <v>1002</v>
      </c>
      <c r="E68" s="590" t="s">
        <v>1003</v>
      </c>
      <c r="F68" s="607"/>
      <c r="G68" s="607"/>
      <c r="H68" s="595">
        <v>0</v>
      </c>
      <c r="I68" s="607">
        <v>1</v>
      </c>
      <c r="J68" s="607">
        <v>10325.280000000001</v>
      </c>
      <c r="K68" s="595">
        <v>1</v>
      </c>
      <c r="L68" s="607">
        <v>1</v>
      </c>
      <c r="M68" s="608">
        <v>10325.280000000001</v>
      </c>
    </row>
    <row r="69" spans="1:13" ht="14.4" customHeight="1" x14ac:dyDescent="0.3">
      <c r="A69" s="589" t="s">
        <v>621</v>
      </c>
      <c r="B69" s="590" t="s">
        <v>1351</v>
      </c>
      <c r="C69" s="590" t="s">
        <v>1007</v>
      </c>
      <c r="D69" s="590" t="s">
        <v>1008</v>
      </c>
      <c r="E69" s="590" t="s">
        <v>1009</v>
      </c>
      <c r="F69" s="607"/>
      <c r="G69" s="607"/>
      <c r="H69" s="595">
        <v>0</v>
      </c>
      <c r="I69" s="607">
        <v>1</v>
      </c>
      <c r="J69" s="607">
        <v>1887.9</v>
      </c>
      <c r="K69" s="595">
        <v>1</v>
      </c>
      <c r="L69" s="607">
        <v>1</v>
      </c>
      <c r="M69" s="608">
        <v>1887.9</v>
      </c>
    </row>
    <row r="70" spans="1:13" ht="14.4" customHeight="1" x14ac:dyDescent="0.3">
      <c r="A70" s="589" t="s">
        <v>622</v>
      </c>
      <c r="B70" s="590" t="s">
        <v>1335</v>
      </c>
      <c r="C70" s="590" t="s">
        <v>658</v>
      </c>
      <c r="D70" s="590" t="s">
        <v>659</v>
      </c>
      <c r="E70" s="590" t="s">
        <v>660</v>
      </c>
      <c r="F70" s="607"/>
      <c r="G70" s="607"/>
      <c r="H70" s="595">
        <v>0</v>
      </c>
      <c r="I70" s="607">
        <v>3</v>
      </c>
      <c r="J70" s="607">
        <v>1472.67</v>
      </c>
      <c r="K70" s="595">
        <v>1</v>
      </c>
      <c r="L70" s="607">
        <v>3</v>
      </c>
      <c r="M70" s="608">
        <v>1472.67</v>
      </c>
    </row>
    <row r="71" spans="1:13" ht="14.4" customHeight="1" x14ac:dyDescent="0.3">
      <c r="A71" s="589" t="s">
        <v>622</v>
      </c>
      <c r="B71" s="590" t="s">
        <v>595</v>
      </c>
      <c r="C71" s="590" t="s">
        <v>596</v>
      </c>
      <c r="D71" s="590" t="s">
        <v>557</v>
      </c>
      <c r="E71" s="590" t="s">
        <v>597</v>
      </c>
      <c r="F71" s="607"/>
      <c r="G71" s="607"/>
      <c r="H71" s="595">
        <v>0</v>
      </c>
      <c r="I71" s="607">
        <v>6</v>
      </c>
      <c r="J71" s="607">
        <v>100.80000000000001</v>
      </c>
      <c r="K71" s="595">
        <v>1</v>
      </c>
      <c r="L71" s="607">
        <v>6</v>
      </c>
      <c r="M71" s="608">
        <v>100.80000000000001</v>
      </c>
    </row>
    <row r="72" spans="1:13" ht="14.4" customHeight="1" x14ac:dyDescent="0.3">
      <c r="A72" s="589" t="s">
        <v>622</v>
      </c>
      <c r="B72" s="590" t="s">
        <v>595</v>
      </c>
      <c r="C72" s="590" t="s">
        <v>655</v>
      </c>
      <c r="D72" s="590" t="s">
        <v>557</v>
      </c>
      <c r="E72" s="590" t="s">
        <v>656</v>
      </c>
      <c r="F72" s="607"/>
      <c r="G72" s="607"/>
      <c r="H72" s="595">
        <v>0</v>
      </c>
      <c r="I72" s="607">
        <v>1</v>
      </c>
      <c r="J72" s="607">
        <v>84.03</v>
      </c>
      <c r="K72" s="595">
        <v>1</v>
      </c>
      <c r="L72" s="607">
        <v>1</v>
      </c>
      <c r="M72" s="608">
        <v>84.03</v>
      </c>
    </row>
    <row r="73" spans="1:13" ht="14.4" customHeight="1" x14ac:dyDescent="0.3">
      <c r="A73" s="589" t="s">
        <v>622</v>
      </c>
      <c r="B73" s="590" t="s">
        <v>1336</v>
      </c>
      <c r="C73" s="590" t="s">
        <v>628</v>
      </c>
      <c r="D73" s="590" t="s">
        <v>629</v>
      </c>
      <c r="E73" s="590" t="s">
        <v>630</v>
      </c>
      <c r="F73" s="607"/>
      <c r="G73" s="607"/>
      <c r="H73" s="595">
        <v>0</v>
      </c>
      <c r="I73" s="607">
        <v>1</v>
      </c>
      <c r="J73" s="607">
        <v>154.36000000000001</v>
      </c>
      <c r="K73" s="595">
        <v>1</v>
      </c>
      <c r="L73" s="607">
        <v>1</v>
      </c>
      <c r="M73" s="608">
        <v>154.36000000000001</v>
      </c>
    </row>
    <row r="74" spans="1:13" ht="14.4" customHeight="1" x14ac:dyDescent="0.3">
      <c r="A74" s="589" t="s">
        <v>622</v>
      </c>
      <c r="B74" s="590" t="s">
        <v>598</v>
      </c>
      <c r="C74" s="590" t="s">
        <v>599</v>
      </c>
      <c r="D74" s="590" t="s">
        <v>502</v>
      </c>
      <c r="E74" s="590" t="s">
        <v>600</v>
      </c>
      <c r="F74" s="607"/>
      <c r="G74" s="607"/>
      <c r="H74" s="595">
        <v>0</v>
      </c>
      <c r="I74" s="607">
        <v>2</v>
      </c>
      <c r="J74" s="607">
        <v>41.84</v>
      </c>
      <c r="K74" s="595">
        <v>1</v>
      </c>
      <c r="L74" s="607">
        <v>2</v>
      </c>
      <c r="M74" s="608">
        <v>41.84</v>
      </c>
    </row>
    <row r="75" spans="1:13" ht="14.4" customHeight="1" x14ac:dyDescent="0.3">
      <c r="A75" s="589" t="s">
        <v>622</v>
      </c>
      <c r="B75" s="590" t="s">
        <v>592</v>
      </c>
      <c r="C75" s="590" t="s">
        <v>593</v>
      </c>
      <c r="D75" s="590" t="s">
        <v>538</v>
      </c>
      <c r="E75" s="590" t="s">
        <v>594</v>
      </c>
      <c r="F75" s="607"/>
      <c r="G75" s="607"/>
      <c r="H75" s="595"/>
      <c r="I75" s="607">
        <v>1</v>
      </c>
      <c r="J75" s="607">
        <v>0</v>
      </c>
      <c r="K75" s="595"/>
      <c r="L75" s="607">
        <v>1</v>
      </c>
      <c r="M75" s="608">
        <v>0</v>
      </c>
    </row>
    <row r="76" spans="1:13" ht="14.4" customHeight="1" x14ac:dyDescent="0.3">
      <c r="A76" s="589" t="s">
        <v>623</v>
      </c>
      <c r="B76" s="590" t="s">
        <v>1337</v>
      </c>
      <c r="C76" s="590" t="s">
        <v>748</v>
      </c>
      <c r="D76" s="590" t="s">
        <v>749</v>
      </c>
      <c r="E76" s="590" t="s">
        <v>750</v>
      </c>
      <c r="F76" s="607"/>
      <c r="G76" s="607"/>
      <c r="H76" s="595">
        <v>0</v>
      </c>
      <c r="I76" s="607">
        <v>1</v>
      </c>
      <c r="J76" s="607">
        <v>170.52</v>
      </c>
      <c r="K76" s="595">
        <v>1</v>
      </c>
      <c r="L76" s="607">
        <v>1</v>
      </c>
      <c r="M76" s="608">
        <v>170.52</v>
      </c>
    </row>
    <row r="77" spans="1:13" ht="14.4" customHeight="1" x14ac:dyDescent="0.3">
      <c r="A77" s="589" t="s">
        <v>623</v>
      </c>
      <c r="B77" s="590" t="s">
        <v>592</v>
      </c>
      <c r="C77" s="590" t="s">
        <v>593</v>
      </c>
      <c r="D77" s="590" t="s">
        <v>538</v>
      </c>
      <c r="E77" s="590" t="s">
        <v>594</v>
      </c>
      <c r="F77" s="607"/>
      <c r="G77" s="607"/>
      <c r="H77" s="595"/>
      <c r="I77" s="607">
        <v>1</v>
      </c>
      <c r="J77" s="607">
        <v>0</v>
      </c>
      <c r="K77" s="595"/>
      <c r="L77" s="607">
        <v>1</v>
      </c>
      <c r="M77" s="608">
        <v>0</v>
      </c>
    </row>
    <row r="78" spans="1:13" ht="14.4" customHeight="1" x14ac:dyDescent="0.3">
      <c r="A78" s="589" t="s">
        <v>624</v>
      </c>
      <c r="B78" s="590" t="s">
        <v>1335</v>
      </c>
      <c r="C78" s="590" t="s">
        <v>902</v>
      </c>
      <c r="D78" s="590" t="s">
        <v>659</v>
      </c>
      <c r="E78" s="590" t="s">
        <v>903</v>
      </c>
      <c r="F78" s="607"/>
      <c r="G78" s="607"/>
      <c r="H78" s="595">
        <v>0</v>
      </c>
      <c r="I78" s="607">
        <v>1</v>
      </c>
      <c r="J78" s="607">
        <v>368.16</v>
      </c>
      <c r="K78" s="595">
        <v>1</v>
      </c>
      <c r="L78" s="607">
        <v>1</v>
      </c>
      <c r="M78" s="608">
        <v>368.16</v>
      </c>
    </row>
    <row r="79" spans="1:13" ht="14.4" customHeight="1" x14ac:dyDescent="0.3">
      <c r="A79" s="589" t="s">
        <v>624</v>
      </c>
      <c r="B79" s="590" t="s">
        <v>595</v>
      </c>
      <c r="C79" s="590" t="s">
        <v>596</v>
      </c>
      <c r="D79" s="590" t="s">
        <v>557</v>
      </c>
      <c r="E79" s="590" t="s">
        <v>597</v>
      </c>
      <c r="F79" s="607"/>
      <c r="G79" s="607"/>
      <c r="H79" s="595">
        <v>0</v>
      </c>
      <c r="I79" s="607">
        <v>3</v>
      </c>
      <c r="J79" s="607">
        <v>50.400000000000006</v>
      </c>
      <c r="K79" s="595">
        <v>1</v>
      </c>
      <c r="L79" s="607">
        <v>3</v>
      </c>
      <c r="M79" s="608">
        <v>50.400000000000006</v>
      </c>
    </row>
    <row r="80" spans="1:13" ht="14.4" customHeight="1" x14ac:dyDescent="0.3">
      <c r="A80" s="589" t="s">
        <v>624</v>
      </c>
      <c r="B80" s="590" t="s">
        <v>1337</v>
      </c>
      <c r="C80" s="590" t="s">
        <v>873</v>
      </c>
      <c r="D80" s="590" t="s">
        <v>874</v>
      </c>
      <c r="E80" s="590" t="s">
        <v>750</v>
      </c>
      <c r="F80" s="607">
        <v>1</v>
      </c>
      <c r="G80" s="607">
        <v>170.52</v>
      </c>
      <c r="H80" s="595">
        <v>1</v>
      </c>
      <c r="I80" s="607"/>
      <c r="J80" s="607"/>
      <c r="K80" s="595">
        <v>0</v>
      </c>
      <c r="L80" s="607">
        <v>1</v>
      </c>
      <c r="M80" s="608">
        <v>170.52</v>
      </c>
    </row>
    <row r="81" spans="1:13" ht="14.4" customHeight="1" x14ac:dyDescent="0.3">
      <c r="A81" s="589" t="s">
        <v>624</v>
      </c>
      <c r="B81" s="590" t="s">
        <v>1338</v>
      </c>
      <c r="C81" s="590" t="s">
        <v>918</v>
      </c>
      <c r="D81" s="590" t="s">
        <v>919</v>
      </c>
      <c r="E81" s="590" t="s">
        <v>920</v>
      </c>
      <c r="F81" s="607"/>
      <c r="G81" s="607"/>
      <c r="H81" s="595"/>
      <c r="I81" s="607">
        <v>3</v>
      </c>
      <c r="J81" s="607">
        <v>0</v>
      </c>
      <c r="K81" s="595"/>
      <c r="L81" s="607">
        <v>3</v>
      </c>
      <c r="M81" s="608">
        <v>0</v>
      </c>
    </row>
    <row r="82" spans="1:13" ht="14.4" customHeight="1" x14ac:dyDescent="0.3">
      <c r="A82" s="589" t="s">
        <v>625</v>
      </c>
      <c r="B82" s="590" t="s">
        <v>1335</v>
      </c>
      <c r="C82" s="590" t="s">
        <v>782</v>
      </c>
      <c r="D82" s="590" t="s">
        <v>659</v>
      </c>
      <c r="E82" s="590" t="s">
        <v>783</v>
      </c>
      <c r="F82" s="607"/>
      <c r="G82" s="607"/>
      <c r="H82" s="595">
        <v>0</v>
      </c>
      <c r="I82" s="607">
        <v>1</v>
      </c>
      <c r="J82" s="607">
        <v>736.33</v>
      </c>
      <c r="K82" s="595">
        <v>1</v>
      </c>
      <c r="L82" s="607">
        <v>1</v>
      </c>
      <c r="M82" s="608">
        <v>736.33</v>
      </c>
    </row>
    <row r="83" spans="1:13" ht="14.4" customHeight="1" x14ac:dyDescent="0.3">
      <c r="A83" s="589" t="s">
        <v>625</v>
      </c>
      <c r="B83" s="590" t="s">
        <v>595</v>
      </c>
      <c r="C83" s="590" t="s">
        <v>596</v>
      </c>
      <c r="D83" s="590" t="s">
        <v>557</v>
      </c>
      <c r="E83" s="590" t="s">
        <v>597</v>
      </c>
      <c r="F83" s="607"/>
      <c r="G83" s="607"/>
      <c r="H83" s="595">
        <v>0</v>
      </c>
      <c r="I83" s="607">
        <v>9</v>
      </c>
      <c r="J83" s="607">
        <v>151.20000000000002</v>
      </c>
      <c r="K83" s="595">
        <v>1</v>
      </c>
      <c r="L83" s="607">
        <v>9</v>
      </c>
      <c r="M83" s="608">
        <v>151.20000000000002</v>
      </c>
    </row>
    <row r="84" spans="1:13" ht="14.4" customHeight="1" x14ac:dyDescent="0.3">
      <c r="A84" s="589" t="s">
        <v>625</v>
      </c>
      <c r="B84" s="590" t="s">
        <v>1336</v>
      </c>
      <c r="C84" s="590" t="s">
        <v>628</v>
      </c>
      <c r="D84" s="590" t="s">
        <v>629</v>
      </c>
      <c r="E84" s="590" t="s">
        <v>630</v>
      </c>
      <c r="F84" s="607"/>
      <c r="G84" s="607"/>
      <c r="H84" s="595">
        <v>0</v>
      </c>
      <c r="I84" s="607">
        <v>7</v>
      </c>
      <c r="J84" s="607">
        <v>1080.52</v>
      </c>
      <c r="K84" s="595">
        <v>1</v>
      </c>
      <c r="L84" s="607">
        <v>7</v>
      </c>
      <c r="M84" s="608">
        <v>1080.52</v>
      </c>
    </row>
    <row r="85" spans="1:13" ht="14.4" customHeight="1" x14ac:dyDescent="0.3">
      <c r="A85" s="589" t="s">
        <v>625</v>
      </c>
      <c r="B85" s="590" t="s">
        <v>1337</v>
      </c>
      <c r="C85" s="590" t="s">
        <v>748</v>
      </c>
      <c r="D85" s="590" t="s">
        <v>749</v>
      </c>
      <c r="E85" s="590" t="s">
        <v>750</v>
      </c>
      <c r="F85" s="607"/>
      <c r="G85" s="607"/>
      <c r="H85" s="595">
        <v>0</v>
      </c>
      <c r="I85" s="607">
        <v>2</v>
      </c>
      <c r="J85" s="607">
        <v>341.04</v>
      </c>
      <c r="K85" s="595">
        <v>1</v>
      </c>
      <c r="L85" s="607">
        <v>2</v>
      </c>
      <c r="M85" s="608">
        <v>341.04</v>
      </c>
    </row>
    <row r="86" spans="1:13" ht="14.4" customHeight="1" x14ac:dyDescent="0.3">
      <c r="A86" s="589" t="s">
        <v>625</v>
      </c>
      <c r="B86" s="590" t="s">
        <v>1352</v>
      </c>
      <c r="C86" s="590" t="s">
        <v>775</v>
      </c>
      <c r="D86" s="590" t="s">
        <v>776</v>
      </c>
      <c r="E86" s="590" t="s">
        <v>777</v>
      </c>
      <c r="F86" s="607">
        <v>1</v>
      </c>
      <c r="G86" s="607">
        <v>98.75</v>
      </c>
      <c r="H86" s="595">
        <v>1</v>
      </c>
      <c r="I86" s="607"/>
      <c r="J86" s="607"/>
      <c r="K86" s="595">
        <v>0</v>
      </c>
      <c r="L86" s="607">
        <v>1</v>
      </c>
      <c r="M86" s="608">
        <v>98.75</v>
      </c>
    </row>
    <row r="87" spans="1:13" ht="14.4" customHeight="1" x14ac:dyDescent="0.3">
      <c r="A87" s="589" t="s">
        <v>625</v>
      </c>
      <c r="B87" s="590" t="s">
        <v>598</v>
      </c>
      <c r="C87" s="590" t="s">
        <v>784</v>
      </c>
      <c r="D87" s="590" t="s">
        <v>502</v>
      </c>
      <c r="E87" s="590" t="s">
        <v>785</v>
      </c>
      <c r="F87" s="607"/>
      <c r="G87" s="607"/>
      <c r="H87" s="595">
        <v>0</v>
      </c>
      <c r="I87" s="607">
        <v>1</v>
      </c>
      <c r="J87" s="607">
        <v>48.42</v>
      </c>
      <c r="K87" s="595">
        <v>1</v>
      </c>
      <c r="L87" s="607">
        <v>1</v>
      </c>
      <c r="M87" s="608">
        <v>48.42</v>
      </c>
    </row>
    <row r="88" spans="1:13" ht="14.4" customHeight="1" x14ac:dyDescent="0.3">
      <c r="A88" s="589" t="s">
        <v>625</v>
      </c>
      <c r="B88" s="590" t="s">
        <v>592</v>
      </c>
      <c r="C88" s="590" t="s">
        <v>593</v>
      </c>
      <c r="D88" s="590" t="s">
        <v>538</v>
      </c>
      <c r="E88" s="590" t="s">
        <v>594</v>
      </c>
      <c r="F88" s="607"/>
      <c r="G88" s="607"/>
      <c r="H88" s="595"/>
      <c r="I88" s="607">
        <v>4</v>
      </c>
      <c r="J88" s="607">
        <v>0</v>
      </c>
      <c r="K88" s="595"/>
      <c r="L88" s="607">
        <v>4</v>
      </c>
      <c r="M88" s="608">
        <v>0</v>
      </c>
    </row>
    <row r="89" spans="1:13" ht="14.4" customHeight="1" x14ac:dyDescent="0.3">
      <c r="A89" s="589" t="s">
        <v>625</v>
      </c>
      <c r="B89" s="590" t="s">
        <v>1353</v>
      </c>
      <c r="C89" s="590" t="s">
        <v>787</v>
      </c>
      <c r="D89" s="590" t="s">
        <v>788</v>
      </c>
      <c r="E89" s="590" t="s">
        <v>789</v>
      </c>
      <c r="F89" s="607"/>
      <c r="G89" s="607"/>
      <c r="H89" s="595">
        <v>0</v>
      </c>
      <c r="I89" s="607">
        <v>1</v>
      </c>
      <c r="J89" s="607">
        <v>63.75</v>
      </c>
      <c r="K89" s="595">
        <v>1</v>
      </c>
      <c r="L89" s="607">
        <v>1</v>
      </c>
      <c r="M89" s="608">
        <v>63.75</v>
      </c>
    </row>
    <row r="90" spans="1:13" ht="14.4" customHeight="1" x14ac:dyDescent="0.3">
      <c r="A90" s="589" t="s">
        <v>626</v>
      </c>
      <c r="B90" s="590" t="s">
        <v>1335</v>
      </c>
      <c r="C90" s="590" t="s">
        <v>832</v>
      </c>
      <c r="D90" s="590" t="s">
        <v>833</v>
      </c>
      <c r="E90" s="590" t="s">
        <v>834</v>
      </c>
      <c r="F90" s="607"/>
      <c r="G90" s="607"/>
      <c r="H90" s="595">
        <v>0</v>
      </c>
      <c r="I90" s="607">
        <v>1</v>
      </c>
      <c r="J90" s="607">
        <v>1385.62</v>
      </c>
      <c r="K90" s="595">
        <v>1</v>
      </c>
      <c r="L90" s="607">
        <v>1</v>
      </c>
      <c r="M90" s="608">
        <v>1385.62</v>
      </c>
    </row>
    <row r="91" spans="1:13" ht="14.4" customHeight="1" x14ac:dyDescent="0.3">
      <c r="A91" s="589" t="s">
        <v>626</v>
      </c>
      <c r="B91" s="590" t="s">
        <v>1335</v>
      </c>
      <c r="C91" s="590" t="s">
        <v>835</v>
      </c>
      <c r="D91" s="590" t="s">
        <v>659</v>
      </c>
      <c r="E91" s="590" t="s">
        <v>836</v>
      </c>
      <c r="F91" s="607"/>
      <c r="G91" s="607"/>
      <c r="H91" s="595">
        <v>0</v>
      </c>
      <c r="I91" s="607">
        <v>8</v>
      </c>
      <c r="J91" s="607">
        <v>7389.92</v>
      </c>
      <c r="K91" s="595">
        <v>1</v>
      </c>
      <c r="L91" s="607">
        <v>8</v>
      </c>
      <c r="M91" s="608">
        <v>7389.92</v>
      </c>
    </row>
    <row r="92" spans="1:13" ht="14.4" customHeight="1" x14ac:dyDescent="0.3">
      <c r="A92" s="589" t="s">
        <v>626</v>
      </c>
      <c r="B92" s="590" t="s">
        <v>1354</v>
      </c>
      <c r="C92" s="590" t="s">
        <v>838</v>
      </c>
      <c r="D92" s="590" t="s">
        <v>839</v>
      </c>
      <c r="E92" s="590" t="s">
        <v>840</v>
      </c>
      <c r="F92" s="607"/>
      <c r="G92" s="607"/>
      <c r="H92" s="595">
        <v>0</v>
      </c>
      <c r="I92" s="607">
        <v>2</v>
      </c>
      <c r="J92" s="607">
        <v>437.24</v>
      </c>
      <c r="K92" s="595">
        <v>1</v>
      </c>
      <c r="L92" s="607">
        <v>2</v>
      </c>
      <c r="M92" s="608">
        <v>437.24</v>
      </c>
    </row>
    <row r="93" spans="1:13" ht="14.4" customHeight="1" x14ac:dyDescent="0.3">
      <c r="A93" s="589" t="s">
        <v>626</v>
      </c>
      <c r="B93" s="590" t="s">
        <v>595</v>
      </c>
      <c r="C93" s="590" t="s">
        <v>596</v>
      </c>
      <c r="D93" s="590" t="s">
        <v>557</v>
      </c>
      <c r="E93" s="590" t="s">
        <v>597</v>
      </c>
      <c r="F93" s="607"/>
      <c r="G93" s="607"/>
      <c r="H93" s="595">
        <v>0</v>
      </c>
      <c r="I93" s="607">
        <v>5</v>
      </c>
      <c r="J93" s="607">
        <v>84</v>
      </c>
      <c r="K93" s="595">
        <v>1</v>
      </c>
      <c r="L93" s="607">
        <v>5</v>
      </c>
      <c r="M93" s="608">
        <v>84</v>
      </c>
    </row>
    <row r="94" spans="1:13" ht="14.4" customHeight="1" x14ac:dyDescent="0.3">
      <c r="A94" s="589" t="s">
        <v>626</v>
      </c>
      <c r="B94" s="590" t="s">
        <v>1336</v>
      </c>
      <c r="C94" s="590" t="s">
        <v>628</v>
      </c>
      <c r="D94" s="590" t="s">
        <v>629</v>
      </c>
      <c r="E94" s="590" t="s">
        <v>630</v>
      </c>
      <c r="F94" s="607"/>
      <c r="G94" s="607"/>
      <c r="H94" s="595">
        <v>0</v>
      </c>
      <c r="I94" s="607">
        <v>4</v>
      </c>
      <c r="J94" s="607">
        <v>617.44000000000005</v>
      </c>
      <c r="K94" s="595">
        <v>1</v>
      </c>
      <c r="L94" s="607">
        <v>4</v>
      </c>
      <c r="M94" s="608">
        <v>617.44000000000005</v>
      </c>
    </row>
    <row r="95" spans="1:13" ht="14.4" customHeight="1" thickBot="1" x14ac:dyDescent="0.35">
      <c r="A95" s="597" t="s">
        <v>626</v>
      </c>
      <c r="B95" s="598" t="s">
        <v>1336</v>
      </c>
      <c r="C95" s="598" t="s">
        <v>850</v>
      </c>
      <c r="D95" s="598" t="s">
        <v>629</v>
      </c>
      <c r="E95" s="598" t="s">
        <v>851</v>
      </c>
      <c r="F95" s="609"/>
      <c r="G95" s="609"/>
      <c r="H95" s="603">
        <v>0</v>
      </c>
      <c r="I95" s="609">
        <v>1</v>
      </c>
      <c r="J95" s="609">
        <v>225.06</v>
      </c>
      <c r="K95" s="603">
        <v>1</v>
      </c>
      <c r="L95" s="609">
        <v>1</v>
      </c>
      <c r="M95" s="610">
        <v>225.06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474</v>
      </c>
      <c r="B5" s="488" t="s">
        <v>475</v>
      </c>
      <c r="C5" s="489" t="s">
        <v>476</v>
      </c>
      <c r="D5" s="489" t="s">
        <v>476</v>
      </c>
      <c r="E5" s="489"/>
      <c r="F5" s="489" t="s">
        <v>476</v>
      </c>
      <c r="G5" s="489" t="s">
        <v>476</v>
      </c>
      <c r="H5" s="489" t="s">
        <v>476</v>
      </c>
      <c r="I5" s="490" t="s">
        <v>476</v>
      </c>
      <c r="J5" s="491" t="s">
        <v>68</v>
      </c>
    </row>
    <row r="6" spans="1:10" ht="14.4" customHeight="1" x14ac:dyDescent="0.3">
      <c r="A6" s="487" t="s">
        <v>474</v>
      </c>
      <c r="B6" s="488" t="s">
        <v>1356</v>
      </c>
      <c r="C6" s="489">
        <v>30.972900000000003</v>
      </c>
      <c r="D6" s="489">
        <v>24.078750000000003</v>
      </c>
      <c r="E6" s="489"/>
      <c r="F6" s="489">
        <v>24.022829999999999</v>
      </c>
      <c r="G6" s="489">
        <v>33.333332031250002</v>
      </c>
      <c r="H6" s="489">
        <v>-9.3105020312500031</v>
      </c>
      <c r="I6" s="490">
        <v>0.72068492815175489</v>
      </c>
      <c r="J6" s="491" t="s">
        <v>1</v>
      </c>
    </row>
    <row r="7" spans="1:10" ht="14.4" customHeight="1" x14ac:dyDescent="0.3">
      <c r="A7" s="487" t="s">
        <v>474</v>
      </c>
      <c r="B7" s="488" t="s">
        <v>1357</v>
      </c>
      <c r="C7" s="489">
        <v>86.360399999999998</v>
      </c>
      <c r="D7" s="489">
        <v>0</v>
      </c>
      <c r="E7" s="489"/>
      <c r="F7" s="489">
        <v>71.392570000000006</v>
      </c>
      <c r="G7" s="489">
        <v>66.666664062500004</v>
      </c>
      <c r="H7" s="489">
        <v>4.7259059375000021</v>
      </c>
      <c r="I7" s="490">
        <v>1.0708885918315856</v>
      </c>
      <c r="J7" s="491" t="s">
        <v>1</v>
      </c>
    </row>
    <row r="8" spans="1:10" ht="14.4" customHeight="1" x14ac:dyDescent="0.3">
      <c r="A8" s="487" t="s">
        <v>474</v>
      </c>
      <c r="B8" s="488" t="s">
        <v>1358</v>
      </c>
      <c r="C8" s="489">
        <v>278.79399999999998</v>
      </c>
      <c r="D8" s="489">
        <v>650.93299999999999</v>
      </c>
      <c r="E8" s="489"/>
      <c r="F8" s="489">
        <v>790.20030999999994</v>
      </c>
      <c r="G8" s="489">
        <v>933.2</v>
      </c>
      <c r="H8" s="489">
        <v>-142.9996900000001</v>
      </c>
      <c r="I8" s="490">
        <v>0.84676415559365614</v>
      </c>
      <c r="J8" s="491" t="s">
        <v>1</v>
      </c>
    </row>
    <row r="9" spans="1:10" ht="14.4" customHeight="1" x14ac:dyDescent="0.3">
      <c r="A9" s="487" t="s">
        <v>474</v>
      </c>
      <c r="B9" s="488" t="s">
        <v>1359</v>
      </c>
      <c r="C9" s="489">
        <v>8.2280000000000006E-2</v>
      </c>
      <c r="D9" s="489">
        <v>0</v>
      </c>
      <c r="E9" s="489"/>
      <c r="F9" s="489">
        <v>0</v>
      </c>
      <c r="G9" s="489">
        <v>13.333333007812501</v>
      </c>
      <c r="H9" s="489">
        <v>-13.333333007812501</v>
      </c>
      <c r="I9" s="490">
        <v>0</v>
      </c>
      <c r="J9" s="491" t="s">
        <v>1</v>
      </c>
    </row>
    <row r="10" spans="1:10" ht="14.4" customHeight="1" x14ac:dyDescent="0.3">
      <c r="A10" s="487" t="s">
        <v>474</v>
      </c>
      <c r="B10" s="488" t="s">
        <v>1360</v>
      </c>
      <c r="C10" s="489">
        <v>100.82993999999999</v>
      </c>
      <c r="D10" s="489">
        <v>175.77913999999998</v>
      </c>
      <c r="E10" s="489"/>
      <c r="F10" s="489">
        <v>266.35757999999993</v>
      </c>
      <c r="G10" s="489">
        <v>253.18372802734373</v>
      </c>
      <c r="H10" s="489">
        <v>13.173851972656195</v>
      </c>
      <c r="I10" s="490">
        <v>1.0520327750732599</v>
      </c>
      <c r="J10" s="491" t="s">
        <v>1</v>
      </c>
    </row>
    <row r="11" spans="1:10" ht="14.4" customHeight="1" x14ac:dyDescent="0.3">
      <c r="A11" s="487" t="s">
        <v>474</v>
      </c>
      <c r="B11" s="488" t="s">
        <v>1361</v>
      </c>
      <c r="C11" s="489">
        <v>188.02825999999999</v>
      </c>
      <c r="D11" s="489">
        <v>108.97277000000001</v>
      </c>
      <c r="E11" s="489"/>
      <c r="F11" s="489">
        <v>148.34494999999998</v>
      </c>
      <c r="G11" s="489">
        <v>216.66667578125001</v>
      </c>
      <c r="H11" s="489">
        <v>-68.321725781250024</v>
      </c>
      <c r="I11" s="490">
        <v>0.68466897119781966</v>
      </c>
      <c r="J11" s="491" t="s">
        <v>1</v>
      </c>
    </row>
    <row r="12" spans="1:10" ht="14.4" customHeight="1" x14ac:dyDescent="0.3">
      <c r="A12" s="487" t="s">
        <v>474</v>
      </c>
      <c r="B12" s="488" t="s">
        <v>1362</v>
      </c>
      <c r="C12" s="489">
        <v>8.1700000000000009E-2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476</v>
      </c>
      <c r="J12" s="491" t="s">
        <v>1</v>
      </c>
    </row>
    <row r="13" spans="1:10" ht="14.4" customHeight="1" x14ac:dyDescent="0.3">
      <c r="A13" s="487" t="s">
        <v>474</v>
      </c>
      <c r="B13" s="488" t="s">
        <v>1363</v>
      </c>
      <c r="C13" s="489">
        <v>317.22174000000001</v>
      </c>
      <c r="D13" s="489">
        <v>325.25925000000001</v>
      </c>
      <c r="E13" s="489"/>
      <c r="F13" s="489">
        <v>302.76832999999993</v>
      </c>
      <c r="G13" s="489">
        <v>407.94673022460938</v>
      </c>
      <c r="H13" s="489">
        <v>-105.17840022460945</v>
      </c>
      <c r="I13" s="490">
        <v>0.74217614106944851</v>
      </c>
      <c r="J13" s="491" t="s">
        <v>1</v>
      </c>
    </row>
    <row r="14" spans="1:10" ht="14.4" customHeight="1" x14ac:dyDescent="0.3">
      <c r="A14" s="487" t="s">
        <v>474</v>
      </c>
      <c r="B14" s="488" t="s">
        <v>1364</v>
      </c>
      <c r="C14" s="489">
        <v>0.91955999999999993</v>
      </c>
      <c r="D14" s="489">
        <v>1.5329999999999999</v>
      </c>
      <c r="E14" s="489"/>
      <c r="F14" s="489">
        <v>1.6435599999999999</v>
      </c>
      <c r="G14" s="489">
        <v>3.3333334350585937</v>
      </c>
      <c r="H14" s="489">
        <v>-1.6897734350585938</v>
      </c>
      <c r="I14" s="490">
        <v>0.49306798495275922</v>
      </c>
      <c r="J14" s="491" t="s">
        <v>1</v>
      </c>
    </row>
    <row r="15" spans="1:10" ht="14.4" customHeight="1" x14ac:dyDescent="0.3">
      <c r="A15" s="487" t="s">
        <v>474</v>
      </c>
      <c r="B15" s="488" t="s">
        <v>1365</v>
      </c>
      <c r="C15" s="489">
        <v>28.932400000000001</v>
      </c>
      <c r="D15" s="489">
        <v>19.802659999999999</v>
      </c>
      <c r="E15" s="489"/>
      <c r="F15" s="489">
        <v>30.496839999999999</v>
      </c>
      <c r="G15" s="489">
        <v>39.915173828124999</v>
      </c>
      <c r="H15" s="489">
        <v>-9.4183338281250002</v>
      </c>
      <c r="I15" s="490">
        <v>0.76404126739669465</v>
      </c>
      <c r="J15" s="491" t="s">
        <v>1</v>
      </c>
    </row>
    <row r="16" spans="1:10" ht="14.4" customHeight="1" x14ac:dyDescent="0.3">
      <c r="A16" s="487" t="s">
        <v>474</v>
      </c>
      <c r="B16" s="488" t="s">
        <v>1366</v>
      </c>
      <c r="C16" s="489">
        <v>0</v>
      </c>
      <c r="D16" s="489">
        <v>0.91830000000000001</v>
      </c>
      <c r="E16" s="489"/>
      <c r="F16" s="489">
        <v>0</v>
      </c>
      <c r="G16" s="489">
        <v>0.66666668701171872</v>
      </c>
      <c r="H16" s="489">
        <v>-0.66666668701171872</v>
      </c>
      <c r="I16" s="490">
        <v>0</v>
      </c>
      <c r="J16" s="491" t="s">
        <v>1</v>
      </c>
    </row>
    <row r="17" spans="1:10" ht="14.4" customHeight="1" x14ac:dyDescent="0.3">
      <c r="A17" s="487" t="s">
        <v>474</v>
      </c>
      <c r="B17" s="488" t="s">
        <v>1367</v>
      </c>
      <c r="C17" s="489">
        <v>46.046010000000017</v>
      </c>
      <c r="D17" s="489">
        <v>51.8063</v>
      </c>
      <c r="E17" s="489"/>
      <c r="F17" s="489">
        <v>57.998579999999997</v>
      </c>
      <c r="G17" s="489">
        <v>86.666664062500004</v>
      </c>
      <c r="H17" s="489">
        <v>-28.668084062500007</v>
      </c>
      <c r="I17" s="490">
        <v>0.66921440472399041</v>
      </c>
      <c r="J17" s="491" t="s">
        <v>1</v>
      </c>
    </row>
    <row r="18" spans="1:10" ht="14.4" customHeight="1" x14ac:dyDescent="0.3">
      <c r="A18" s="487" t="s">
        <v>474</v>
      </c>
      <c r="B18" s="488" t="s">
        <v>480</v>
      </c>
      <c r="C18" s="489">
        <v>1078.26919</v>
      </c>
      <c r="D18" s="489">
        <v>1359.0831699999999</v>
      </c>
      <c r="E18" s="489"/>
      <c r="F18" s="489">
        <v>1693.2255499999997</v>
      </c>
      <c r="G18" s="489">
        <v>2054.9123011474612</v>
      </c>
      <c r="H18" s="489">
        <v>-361.68675114746156</v>
      </c>
      <c r="I18" s="490">
        <v>0.82398920336138137</v>
      </c>
      <c r="J18" s="491" t="s">
        <v>481</v>
      </c>
    </row>
    <row r="20" spans="1:10" ht="14.4" customHeight="1" x14ac:dyDescent="0.3">
      <c r="A20" s="487" t="s">
        <v>474</v>
      </c>
      <c r="B20" s="488" t="s">
        <v>475</v>
      </c>
      <c r="C20" s="489" t="s">
        <v>476</v>
      </c>
      <c r="D20" s="489" t="s">
        <v>476</v>
      </c>
      <c r="E20" s="489"/>
      <c r="F20" s="489" t="s">
        <v>476</v>
      </c>
      <c r="G20" s="489" t="s">
        <v>476</v>
      </c>
      <c r="H20" s="489" t="s">
        <v>476</v>
      </c>
      <c r="I20" s="490" t="s">
        <v>476</v>
      </c>
      <c r="J20" s="491" t="s">
        <v>68</v>
      </c>
    </row>
    <row r="21" spans="1:10" ht="14.4" customHeight="1" x14ac:dyDescent="0.3">
      <c r="A21" s="487" t="s">
        <v>482</v>
      </c>
      <c r="B21" s="488" t="s">
        <v>483</v>
      </c>
      <c r="C21" s="489" t="s">
        <v>476</v>
      </c>
      <c r="D21" s="489" t="s">
        <v>476</v>
      </c>
      <c r="E21" s="489"/>
      <c r="F21" s="489" t="s">
        <v>476</v>
      </c>
      <c r="G21" s="489" t="s">
        <v>476</v>
      </c>
      <c r="H21" s="489" t="s">
        <v>476</v>
      </c>
      <c r="I21" s="490" t="s">
        <v>476</v>
      </c>
      <c r="J21" s="491" t="s">
        <v>0</v>
      </c>
    </row>
    <row r="22" spans="1:10" ht="14.4" customHeight="1" x14ac:dyDescent="0.3">
      <c r="A22" s="487" t="s">
        <v>482</v>
      </c>
      <c r="B22" s="488" t="s">
        <v>1359</v>
      </c>
      <c r="C22" s="489">
        <v>0</v>
      </c>
      <c r="D22" s="489">
        <v>0</v>
      </c>
      <c r="E22" s="489"/>
      <c r="F22" s="489">
        <v>0</v>
      </c>
      <c r="G22" s="489">
        <v>13</v>
      </c>
      <c r="H22" s="489">
        <v>-13</v>
      </c>
      <c r="I22" s="490">
        <v>0</v>
      </c>
      <c r="J22" s="491" t="s">
        <v>1</v>
      </c>
    </row>
    <row r="23" spans="1:10" ht="14.4" customHeight="1" x14ac:dyDescent="0.3">
      <c r="A23" s="487" t="s">
        <v>482</v>
      </c>
      <c r="B23" s="488" t="s">
        <v>1360</v>
      </c>
      <c r="C23" s="489">
        <v>71.987049999999996</v>
      </c>
      <c r="D23" s="489">
        <v>150.97811999999999</v>
      </c>
      <c r="E23" s="489"/>
      <c r="F23" s="489">
        <v>176.18381999999991</v>
      </c>
      <c r="G23" s="489">
        <v>185</v>
      </c>
      <c r="H23" s="489">
        <v>-8.8161800000000881</v>
      </c>
      <c r="I23" s="490">
        <v>0.95234497297297249</v>
      </c>
      <c r="J23" s="491" t="s">
        <v>1</v>
      </c>
    </row>
    <row r="24" spans="1:10" ht="14.4" customHeight="1" x14ac:dyDescent="0.3">
      <c r="A24" s="487" t="s">
        <v>482</v>
      </c>
      <c r="B24" s="488" t="s">
        <v>1361</v>
      </c>
      <c r="C24" s="489">
        <v>22.663620000000002</v>
      </c>
      <c r="D24" s="489">
        <v>29.509150000000002</v>
      </c>
      <c r="E24" s="489"/>
      <c r="F24" s="489">
        <v>15.893840000000003</v>
      </c>
      <c r="G24" s="489">
        <v>38</v>
      </c>
      <c r="H24" s="489">
        <v>-22.106159999999996</v>
      </c>
      <c r="I24" s="490">
        <v>0.41825894736842112</v>
      </c>
      <c r="J24" s="491" t="s">
        <v>1</v>
      </c>
    </row>
    <row r="25" spans="1:10" ht="14.4" customHeight="1" x14ac:dyDescent="0.3">
      <c r="A25" s="487" t="s">
        <v>482</v>
      </c>
      <c r="B25" s="488" t="s">
        <v>1362</v>
      </c>
      <c r="C25" s="489">
        <v>8.1700000000000009E-2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476</v>
      </c>
      <c r="J25" s="491" t="s">
        <v>1</v>
      </c>
    </row>
    <row r="26" spans="1:10" ht="14.4" customHeight="1" x14ac:dyDescent="0.3">
      <c r="A26" s="487" t="s">
        <v>482</v>
      </c>
      <c r="B26" s="488" t="s">
        <v>1363</v>
      </c>
      <c r="C26" s="489">
        <v>9.4684699999999999</v>
      </c>
      <c r="D26" s="489">
        <v>4.1547200000000002</v>
      </c>
      <c r="E26" s="489"/>
      <c r="F26" s="489">
        <v>0</v>
      </c>
      <c r="G26" s="489">
        <v>3</v>
      </c>
      <c r="H26" s="489">
        <v>-3</v>
      </c>
      <c r="I26" s="490">
        <v>0</v>
      </c>
      <c r="J26" s="491" t="s">
        <v>1</v>
      </c>
    </row>
    <row r="27" spans="1:10" ht="14.4" customHeight="1" x14ac:dyDescent="0.3">
      <c r="A27" s="487" t="s">
        <v>482</v>
      </c>
      <c r="B27" s="488" t="s">
        <v>1364</v>
      </c>
      <c r="C27" s="489">
        <v>0.39200000000000002</v>
      </c>
      <c r="D27" s="489">
        <v>0.45</v>
      </c>
      <c r="E27" s="489"/>
      <c r="F27" s="489">
        <v>0.41399999999999998</v>
      </c>
      <c r="G27" s="489">
        <v>1</v>
      </c>
      <c r="H27" s="489">
        <v>-0.58600000000000008</v>
      </c>
      <c r="I27" s="490">
        <v>0.41399999999999998</v>
      </c>
      <c r="J27" s="491" t="s">
        <v>1</v>
      </c>
    </row>
    <row r="28" spans="1:10" ht="14.4" customHeight="1" x14ac:dyDescent="0.3">
      <c r="A28" s="487" t="s">
        <v>482</v>
      </c>
      <c r="B28" s="488" t="s">
        <v>1365</v>
      </c>
      <c r="C28" s="489">
        <v>7.7649999999999997</v>
      </c>
      <c r="D28" s="489">
        <v>7.5466600000000001</v>
      </c>
      <c r="E28" s="489"/>
      <c r="F28" s="489">
        <v>14.032840000000002</v>
      </c>
      <c r="G28" s="489">
        <v>14</v>
      </c>
      <c r="H28" s="489">
        <v>3.2840000000001979E-2</v>
      </c>
      <c r="I28" s="490">
        <v>1.0023457142857144</v>
      </c>
      <c r="J28" s="491" t="s">
        <v>1</v>
      </c>
    </row>
    <row r="29" spans="1:10" ht="14.4" customHeight="1" x14ac:dyDescent="0.3">
      <c r="A29" s="487" t="s">
        <v>482</v>
      </c>
      <c r="B29" s="488" t="s">
        <v>484</v>
      </c>
      <c r="C29" s="489">
        <v>112.35783999999998</v>
      </c>
      <c r="D29" s="489">
        <v>192.63864999999998</v>
      </c>
      <c r="E29" s="489"/>
      <c r="F29" s="489">
        <v>206.5244999999999</v>
      </c>
      <c r="G29" s="489">
        <v>254</v>
      </c>
      <c r="H29" s="489">
        <v>-47.475500000000096</v>
      </c>
      <c r="I29" s="490">
        <v>0.81308858267716499</v>
      </c>
      <c r="J29" s="491" t="s">
        <v>485</v>
      </c>
    </row>
    <row r="30" spans="1:10" ht="14.4" customHeight="1" x14ac:dyDescent="0.3">
      <c r="A30" s="487" t="s">
        <v>476</v>
      </c>
      <c r="B30" s="488" t="s">
        <v>476</v>
      </c>
      <c r="C30" s="489" t="s">
        <v>476</v>
      </c>
      <c r="D30" s="489" t="s">
        <v>476</v>
      </c>
      <c r="E30" s="489"/>
      <c r="F30" s="489" t="s">
        <v>476</v>
      </c>
      <c r="G30" s="489" t="s">
        <v>476</v>
      </c>
      <c r="H30" s="489" t="s">
        <v>476</v>
      </c>
      <c r="I30" s="490" t="s">
        <v>476</v>
      </c>
      <c r="J30" s="491" t="s">
        <v>486</v>
      </c>
    </row>
    <row r="31" spans="1:10" ht="14.4" customHeight="1" x14ac:dyDescent="0.3">
      <c r="A31" s="487" t="s">
        <v>487</v>
      </c>
      <c r="B31" s="488" t="s">
        <v>488</v>
      </c>
      <c r="C31" s="489" t="s">
        <v>476</v>
      </c>
      <c r="D31" s="489" t="s">
        <v>476</v>
      </c>
      <c r="E31" s="489"/>
      <c r="F31" s="489" t="s">
        <v>476</v>
      </c>
      <c r="G31" s="489" t="s">
        <v>476</v>
      </c>
      <c r="H31" s="489" t="s">
        <v>476</v>
      </c>
      <c r="I31" s="490" t="s">
        <v>476</v>
      </c>
      <c r="J31" s="491" t="s">
        <v>0</v>
      </c>
    </row>
    <row r="32" spans="1:10" ht="14.4" customHeight="1" x14ac:dyDescent="0.3">
      <c r="A32" s="487" t="s">
        <v>487</v>
      </c>
      <c r="B32" s="488" t="s">
        <v>1357</v>
      </c>
      <c r="C32" s="489">
        <v>86.360399999999998</v>
      </c>
      <c r="D32" s="489">
        <v>0</v>
      </c>
      <c r="E32" s="489"/>
      <c r="F32" s="489">
        <v>71.392570000000006</v>
      </c>
      <c r="G32" s="489">
        <v>67</v>
      </c>
      <c r="H32" s="489">
        <v>4.3925700000000063</v>
      </c>
      <c r="I32" s="490">
        <v>1.0655607462686567</v>
      </c>
      <c r="J32" s="491" t="s">
        <v>1</v>
      </c>
    </row>
    <row r="33" spans="1:10" ht="14.4" customHeight="1" x14ac:dyDescent="0.3">
      <c r="A33" s="487" t="s">
        <v>487</v>
      </c>
      <c r="B33" s="488" t="s">
        <v>1358</v>
      </c>
      <c r="C33" s="489">
        <v>278.79399999999998</v>
      </c>
      <c r="D33" s="489">
        <v>650.93299999999999</v>
      </c>
      <c r="E33" s="489"/>
      <c r="F33" s="489">
        <v>790.20030999999994</v>
      </c>
      <c r="G33" s="489">
        <v>933</v>
      </c>
      <c r="H33" s="489">
        <v>-142.79969000000006</v>
      </c>
      <c r="I33" s="490">
        <v>0.84694566988210074</v>
      </c>
      <c r="J33" s="491" t="s">
        <v>1</v>
      </c>
    </row>
    <row r="34" spans="1:10" ht="14.4" customHeight="1" x14ac:dyDescent="0.3">
      <c r="A34" s="487" t="s">
        <v>487</v>
      </c>
      <c r="B34" s="488" t="s">
        <v>1359</v>
      </c>
      <c r="C34" s="489">
        <v>8.2280000000000006E-2</v>
      </c>
      <c r="D34" s="489">
        <v>0</v>
      </c>
      <c r="E34" s="489"/>
      <c r="F34" s="489">
        <v>0</v>
      </c>
      <c r="G34" s="489">
        <v>0</v>
      </c>
      <c r="H34" s="489">
        <v>0</v>
      </c>
      <c r="I34" s="490" t="s">
        <v>476</v>
      </c>
      <c r="J34" s="491" t="s">
        <v>1</v>
      </c>
    </row>
    <row r="35" spans="1:10" ht="14.4" customHeight="1" x14ac:dyDescent="0.3">
      <c r="A35" s="487" t="s">
        <v>487</v>
      </c>
      <c r="B35" s="488" t="s">
        <v>1360</v>
      </c>
      <c r="C35" s="489">
        <v>28.842890000000001</v>
      </c>
      <c r="D35" s="489">
        <v>24.801020000000001</v>
      </c>
      <c r="E35" s="489"/>
      <c r="F35" s="489">
        <v>73.682040000000001</v>
      </c>
      <c r="G35" s="489">
        <v>62</v>
      </c>
      <c r="H35" s="489">
        <v>11.682040000000001</v>
      </c>
      <c r="I35" s="490">
        <v>1.18842</v>
      </c>
      <c r="J35" s="491" t="s">
        <v>1</v>
      </c>
    </row>
    <row r="36" spans="1:10" ht="14.4" customHeight="1" x14ac:dyDescent="0.3">
      <c r="A36" s="487" t="s">
        <v>487</v>
      </c>
      <c r="B36" s="488" t="s">
        <v>1361</v>
      </c>
      <c r="C36" s="489">
        <v>75.767759999999996</v>
      </c>
      <c r="D36" s="489">
        <v>39.5471</v>
      </c>
      <c r="E36" s="489"/>
      <c r="F36" s="489">
        <v>44.471400000000003</v>
      </c>
      <c r="G36" s="489">
        <v>66</v>
      </c>
      <c r="H36" s="489">
        <v>-21.528599999999997</v>
      </c>
      <c r="I36" s="490">
        <v>0.67380909090909091</v>
      </c>
      <c r="J36" s="491" t="s">
        <v>1</v>
      </c>
    </row>
    <row r="37" spans="1:10" ht="14.4" customHeight="1" x14ac:dyDescent="0.3">
      <c r="A37" s="487" t="s">
        <v>487</v>
      </c>
      <c r="B37" s="488" t="s">
        <v>1363</v>
      </c>
      <c r="C37" s="489">
        <v>111.13181999999998</v>
      </c>
      <c r="D37" s="489">
        <v>112.90586000000002</v>
      </c>
      <c r="E37" s="489"/>
      <c r="F37" s="489">
        <v>127.73500999999997</v>
      </c>
      <c r="G37" s="489">
        <v>146</v>
      </c>
      <c r="H37" s="489">
        <v>-18.264990000000026</v>
      </c>
      <c r="I37" s="490">
        <v>0.87489732876712312</v>
      </c>
      <c r="J37" s="491" t="s">
        <v>1</v>
      </c>
    </row>
    <row r="38" spans="1:10" ht="14.4" customHeight="1" x14ac:dyDescent="0.3">
      <c r="A38" s="487" t="s">
        <v>487</v>
      </c>
      <c r="B38" s="488" t="s">
        <v>1364</v>
      </c>
      <c r="C38" s="489">
        <v>0.52755999999999992</v>
      </c>
      <c r="D38" s="489">
        <v>1.083</v>
      </c>
      <c r="E38" s="489"/>
      <c r="F38" s="489">
        <v>1.22956</v>
      </c>
      <c r="G38" s="489">
        <v>3</v>
      </c>
      <c r="H38" s="489">
        <v>-1.77044</v>
      </c>
      <c r="I38" s="490">
        <v>0.40985333333333335</v>
      </c>
      <c r="J38" s="491" t="s">
        <v>1</v>
      </c>
    </row>
    <row r="39" spans="1:10" ht="14.4" customHeight="1" x14ac:dyDescent="0.3">
      <c r="A39" s="487" t="s">
        <v>487</v>
      </c>
      <c r="B39" s="488" t="s">
        <v>1365</v>
      </c>
      <c r="C39" s="489">
        <v>21.167400000000001</v>
      </c>
      <c r="D39" s="489">
        <v>12.256</v>
      </c>
      <c r="E39" s="489"/>
      <c r="F39" s="489">
        <v>16.463999999999999</v>
      </c>
      <c r="G39" s="489">
        <v>26</v>
      </c>
      <c r="H39" s="489">
        <v>-9.5360000000000014</v>
      </c>
      <c r="I39" s="490">
        <v>0.63323076923076915</v>
      </c>
      <c r="J39" s="491" t="s">
        <v>1</v>
      </c>
    </row>
    <row r="40" spans="1:10" ht="14.4" customHeight="1" x14ac:dyDescent="0.3">
      <c r="A40" s="487" t="s">
        <v>487</v>
      </c>
      <c r="B40" s="488" t="s">
        <v>1366</v>
      </c>
      <c r="C40" s="489">
        <v>0</v>
      </c>
      <c r="D40" s="489">
        <v>0.91830000000000001</v>
      </c>
      <c r="E40" s="489"/>
      <c r="F40" s="489">
        <v>0</v>
      </c>
      <c r="G40" s="489">
        <v>1</v>
      </c>
      <c r="H40" s="489">
        <v>-1</v>
      </c>
      <c r="I40" s="490">
        <v>0</v>
      </c>
      <c r="J40" s="491" t="s">
        <v>1</v>
      </c>
    </row>
    <row r="41" spans="1:10" ht="14.4" customHeight="1" x14ac:dyDescent="0.3">
      <c r="A41" s="487" t="s">
        <v>487</v>
      </c>
      <c r="B41" s="488" t="s">
        <v>489</v>
      </c>
      <c r="C41" s="489">
        <v>602.67411000000004</v>
      </c>
      <c r="D41" s="489">
        <v>842.44427999999994</v>
      </c>
      <c r="E41" s="489"/>
      <c r="F41" s="489">
        <v>1125.1748899999998</v>
      </c>
      <c r="G41" s="489">
        <v>1303</v>
      </c>
      <c r="H41" s="489">
        <v>-177.82511000000022</v>
      </c>
      <c r="I41" s="490">
        <v>0.8635263929393705</v>
      </c>
      <c r="J41" s="491" t="s">
        <v>485</v>
      </c>
    </row>
    <row r="42" spans="1:10" ht="14.4" customHeight="1" x14ac:dyDescent="0.3">
      <c r="A42" s="487" t="s">
        <v>476</v>
      </c>
      <c r="B42" s="488" t="s">
        <v>476</v>
      </c>
      <c r="C42" s="489" t="s">
        <v>476</v>
      </c>
      <c r="D42" s="489" t="s">
        <v>476</v>
      </c>
      <c r="E42" s="489"/>
      <c r="F42" s="489" t="s">
        <v>476</v>
      </c>
      <c r="G42" s="489" t="s">
        <v>476</v>
      </c>
      <c r="H42" s="489" t="s">
        <v>476</v>
      </c>
      <c r="I42" s="490" t="s">
        <v>476</v>
      </c>
      <c r="J42" s="491" t="s">
        <v>486</v>
      </c>
    </row>
    <row r="43" spans="1:10" ht="14.4" customHeight="1" x14ac:dyDescent="0.3">
      <c r="A43" s="487" t="s">
        <v>490</v>
      </c>
      <c r="B43" s="488" t="s">
        <v>491</v>
      </c>
      <c r="C43" s="489" t="s">
        <v>476</v>
      </c>
      <c r="D43" s="489" t="s">
        <v>476</v>
      </c>
      <c r="E43" s="489"/>
      <c r="F43" s="489" t="s">
        <v>476</v>
      </c>
      <c r="G43" s="489" t="s">
        <v>476</v>
      </c>
      <c r="H43" s="489" t="s">
        <v>476</v>
      </c>
      <c r="I43" s="490" t="s">
        <v>476</v>
      </c>
      <c r="J43" s="491" t="s">
        <v>0</v>
      </c>
    </row>
    <row r="44" spans="1:10" ht="14.4" customHeight="1" x14ac:dyDescent="0.3">
      <c r="A44" s="487" t="s">
        <v>490</v>
      </c>
      <c r="B44" s="488" t="s">
        <v>1356</v>
      </c>
      <c r="C44" s="489">
        <v>30.972900000000003</v>
      </c>
      <c r="D44" s="489">
        <v>24.078750000000003</v>
      </c>
      <c r="E44" s="489"/>
      <c r="F44" s="489">
        <v>24.022829999999999</v>
      </c>
      <c r="G44" s="489">
        <v>33</v>
      </c>
      <c r="H44" s="489">
        <v>-8.977170000000001</v>
      </c>
      <c r="I44" s="490">
        <v>0.72796454545454548</v>
      </c>
      <c r="J44" s="491" t="s">
        <v>1</v>
      </c>
    </row>
    <row r="45" spans="1:10" ht="14.4" customHeight="1" x14ac:dyDescent="0.3">
      <c r="A45" s="487" t="s">
        <v>490</v>
      </c>
      <c r="B45" s="488" t="s">
        <v>1360</v>
      </c>
      <c r="C45" s="489">
        <v>0</v>
      </c>
      <c r="D45" s="489">
        <v>0</v>
      </c>
      <c r="E45" s="489"/>
      <c r="F45" s="489">
        <v>16.491720000000001</v>
      </c>
      <c r="G45" s="489">
        <v>6</v>
      </c>
      <c r="H45" s="489">
        <v>10.491720000000001</v>
      </c>
      <c r="I45" s="490">
        <v>2.7486200000000003</v>
      </c>
      <c r="J45" s="491" t="s">
        <v>1</v>
      </c>
    </row>
    <row r="46" spans="1:10" ht="14.4" customHeight="1" x14ac:dyDescent="0.3">
      <c r="A46" s="487" t="s">
        <v>490</v>
      </c>
      <c r="B46" s="488" t="s">
        <v>1361</v>
      </c>
      <c r="C46" s="489">
        <v>89.596879999999985</v>
      </c>
      <c r="D46" s="489">
        <v>39.916520000000006</v>
      </c>
      <c r="E46" s="489"/>
      <c r="F46" s="489">
        <v>87.979709999999983</v>
      </c>
      <c r="G46" s="489">
        <v>114</v>
      </c>
      <c r="H46" s="489">
        <v>-26.020290000000017</v>
      </c>
      <c r="I46" s="490">
        <v>0.77175184210526304</v>
      </c>
      <c r="J46" s="491" t="s">
        <v>1</v>
      </c>
    </row>
    <row r="47" spans="1:10" ht="14.4" customHeight="1" x14ac:dyDescent="0.3">
      <c r="A47" s="487" t="s">
        <v>490</v>
      </c>
      <c r="B47" s="488" t="s">
        <v>1363</v>
      </c>
      <c r="C47" s="489">
        <v>196.62145000000001</v>
      </c>
      <c r="D47" s="489">
        <v>208.19866999999999</v>
      </c>
      <c r="E47" s="489"/>
      <c r="F47" s="489">
        <v>175.03331999999997</v>
      </c>
      <c r="G47" s="489">
        <v>259</v>
      </c>
      <c r="H47" s="489">
        <v>-83.966680000000025</v>
      </c>
      <c r="I47" s="490">
        <v>0.67580432432432425</v>
      </c>
      <c r="J47" s="491" t="s">
        <v>1</v>
      </c>
    </row>
    <row r="48" spans="1:10" ht="14.4" customHeight="1" x14ac:dyDescent="0.3">
      <c r="A48" s="487" t="s">
        <v>490</v>
      </c>
      <c r="B48" s="488" t="s">
        <v>1367</v>
      </c>
      <c r="C48" s="489">
        <v>46.046010000000017</v>
      </c>
      <c r="D48" s="489">
        <v>51.8063</v>
      </c>
      <c r="E48" s="489"/>
      <c r="F48" s="489">
        <v>57.998579999999997</v>
      </c>
      <c r="G48" s="489">
        <v>87</v>
      </c>
      <c r="H48" s="489">
        <v>-29.001420000000003</v>
      </c>
      <c r="I48" s="490">
        <v>0.66665034482758612</v>
      </c>
      <c r="J48" s="491" t="s">
        <v>1</v>
      </c>
    </row>
    <row r="49" spans="1:10" ht="14.4" customHeight="1" x14ac:dyDescent="0.3">
      <c r="A49" s="487" t="s">
        <v>490</v>
      </c>
      <c r="B49" s="488" t="s">
        <v>492</v>
      </c>
      <c r="C49" s="489">
        <v>363.23724000000004</v>
      </c>
      <c r="D49" s="489">
        <v>324.00024000000002</v>
      </c>
      <c r="E49" s="489"/>
      <c r="F49" s="489">
        <v>361.52615999999995</v>
      </c>
      <c r="G49" s="489">
        <v>498</v>
      </c>
      <c r="H49" s="489">
        <v>-136.47384000000005</v>
      </c>
      <c r="I49" s="490">
        <v>0.72595614457831315</v>
      </c>
      <c r="J49" s="491" t="s">
        <v>485</v>
      </c>
    </row>
    <row r="50" spans="1:10" ht="14.4" customHeight="1" x14ac:dyDescent="0.3">
      <c r="A50" s="487" t="s">
        <v>476</v>
      </c>
      <c r="B50" s="488" t="s">
        <v>476</v>
      </c>
      <c r="C50" s="489" t="s">
        <v>476</v>
      </c>
      <c r="D50" s="489" t="s">
        <v>476</v>
      </c>
      <c r="E50" s="489"/>
      <c r="F50" s="489" t="s">
        <v>476</v>
      </c>
      <c r="G50" s="489" t="s">
        <v>476</v>
      </c>
      <c r="H50" s="489" t="s">
        <v>476</v>
      </c>
      <c r="I50" s="490" t="s">
        <v>476</v>
      </c>
      <c r="J50" s="491" t="s">
        <v>486</v>
      </c>
    </row>
    <row r="51" spans="1:10" ht="14.4" customHeight="1" x14ac:dyDescent="0.3">
      <c r="A51" s="487" t="s">
        <v>474</v>
      </c>
      <c r="B51" s="488" t="s">
        <v>480</v>
      </c>
      <c r="C51" s="489">
        <v>1078.26919</v>
      </c>
      <c r="D51" s="489">
        <v>1359.0831699999999</v>
      </c>
      <c r="E51" s="489"/>
      <c r="F51" s="489">
        <v>1693.2255499999997</v>
      </c>
      <c r="G51" s="489">
        <v>2055</v>
      </c>
      <c r="H51" s="489">
        <v>-361.77445000000034</v>
      </c>
      <c r="I51" s="490">
        <v>0.82395403892944019</v>
      </c>
      <c r="J51" s="491" t="s">
        <v>481</v>
      </c>
    </row>
  </sheetData>
  <mergeCells count="3">
    <mergeCell ref="A1:I1"/>
    <mergeCell ref="F3:I3"/>
    <mergeCell ref="C4:D4"/>
  </mergeCells>
  <conditionalFormatting sqref="F19 F52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1">
    <cfRule type="expression" dxfId="11" priority="6">
      <formula>$H20&gt;0</formula>
    </cfRule>
  </conditionalFormatting>
  <conditionalFormatting sqref="A20:A51">
    <cfRule type="expression" dxfId="10" priority="5">
      <formula>AND($J20&lt;&gt;"mezeraKL",$J20&lt;&gt;"")</formula>
    </cfRule>
  </conditionalFormatting>
  <conditionalFormatting sqref="I20:I51">
    <cfRule type="expression" dxfId="9" priority="7">
      <formula>$I20&gt;1</formula>
    </cfRule>
  </conditionalFormatting>
  <conditionalFormatting sqref="B20:B51">
    <cfRule type="expression" dxfId="8" priority="4">
      <formula>OR($J20="NS",$J20="SumaNS",$J20="Účet")</formula>
    </cfRule>
  </conditionalFormatting>
  <conditionalFormatting sqref="A20:D51 F20:I51">
    <cfRule type="expression" dxfId="7" priority="8">
      <formula>AND($J20&lt;&gt;"",$J20&lt;&gt;"mezeraKL")</formula>
    </cfRule>
  </conditionalFormatting>
  <conditionalFormatting sqref="B20:D51 F20:I51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1 F20:I51">
    <cfRule type="expression" dxfId="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1837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15.125783229882703</v>
      </c>
      <c r="J3" s="98">
        <f>SUBTOTAL(9,J5:J1048576)</f>
        <v>111943</v>
      </c>
      <c r="K3" s="99">
        <f>SUBTOTAL(9,K5:K1048576)</f>
        <v>1693225.5521027595</v>
      </c>
    </row>
    <row r="4" spans="1:11" s="208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2" t="s">
        <v>474</v>
      </c>
      <c r="B5" s="583" t="s">
        <v>475</v>
      </c>
      <c r="C5" s="586" t="s">
        <v>482</v>
      </c>
      <c r="D5" s="620" t="s">
        <v>483</v>
      </c>
      <c r="E5" s="586" t="s">
        <v>1368</v>
      </c>
      <c r="F5" s="620" t="s">
        <v>1369</v>
      </c>
      <c r="G5" s="586" t="s">
        <v>1370</v>
      </c>
      <c r="H5" s="586" t="s">
        <v>1371</v>
      </c>
      <c r="I5" s="116">
        <v>713.5625</v>
      </c>
      <c r="J5" s="116">
        <v>20</v>
      </c>
      <c r="K5" s="606">
        <v>14271.229858398438</v>
      </c>
    </row>
    <row r="6" spans="1:11" ht="14.4" customHeight="1" x14ac:dyDescent="0.3">
      <c r="A6" s="589" t="s">
        <v>474</v>
      </c>
      <c r="B6" s="590" t="s">
        <v>475</v>
      </c>
      <c r="C6" s="593" t="s">
        <v>482</v>
      </c>
      <c r="D6" s="621" t="s">
        <v>483</v>
      </c>
      <c r="E6" s="593" t="s">
        <v>1368</v>
      </c>
      <c r="F6" s="621" t="s">
        <v>1369</v>
      </c>
      <c r="G6" s="593" t="s">
        <v>1372</v>
      </c>
      <c r="H6" s="593" t="s">
        <v>1373</v>
      </c>
      <c r="I6" s="607">
        <v>0.43000000715255737</v>
      </c>
      <c r="J6" s="607">
        <v>5000</v>
      </c>
      <c r="K6" s="608">
        <v>2150</v>
      </c>
    </row>
    <row r="7" spans="1:11" ht="14.4" customHeight="1" x14ac:dyDescent="0.3">
      <c r="A7" s="589" t="s">
        <v>474</v>
      </c>
      <c r="B7" s="590" t="s">
        <v>475</v>
      </c>
      <c r="C7" s="593" t="s">
        <v>482</v>
      </c>
      <c r="D7" s="621" t="s">
        <v>483</v>
      </c>
      <c r="E7" s="593" t="s">
        <v>1368</v>
      </c>
      <c r="F7" s="621" t="s">
        <v>1369</v>
      </c>
      <c r="G7" s="593" t="s">
        <v>1374</v>
      </c>
      <c r="H7" s="593" t="s">
        <v>1375</v>
      </c>
      <c r="I7" s="607">
        <v>0.87999999523162842</v>
      </c>
      <c r="J7" s="607">
        <v>6200</v>
      </c>
      <c r="K7" s="608">
        <v>5456</v>
      </c>
    </row>
    <row r="8" spans="1:11" ht="14.4" customHeight="1" x14ac:dyDescent="0.3">
      <c r="A8" s="589" t="s">
        <v>474</v>
      </c>
      <c r="B8" s="590" t="s">
        <v>475</v>
      </c>
      <c r="C8" s="593" t="s">
        <v>482</v>
      </c>
      <c r="D8" s="621" t="s">
        <v>483</v>
      </c>
      <c r="E8" s="593" t="s">
        <v>1368</v>
      </c>
      <c r="F8" s="621" t="s">
        <v>1369</v>
      </c>
      <c r="G8" s="593" t="s">
        <v>1376</v>
      </c>
      <c r="H8" s="593" t="s">
        <v>1377</v>
      </c>
      <c r="I8" s="607">
        <v>3.0099999904632568</v>
      </c>
      <c r="J8" s="607">
        <v>2200</v>
      </c>
      <c r="K8" s="608">
        <v>6622.0001983642578</v>
      </c>
    </row>
    <row r="9" spans="1:11" ht="14.4" customHeight="1" x14ac:dyDescent="0.3">
      <c r="A9" s="589" t="s">
        <v>474</v>
      </c>
      <c r="B9" s="590" t="s">
        <v>475</v>
      </c>
      <c r="C9" s="593" t="s">
        <v>482</v>
      </c>
      <c r="D9" s="621" t="s">
        <v>483</v>
      </c>
      <c r="E9" s="593" t="s">
        <v>1368</v>
      </c>
      <c r="F9" s="621" t="s">
        <v>1369</v>
      </c>
      <c r="G9" s="593" t="s">
        <v>1378</v>
      </c>
      <c r="H9" s="593" t="s">
        <v>1379</v>
      </c>
      <c r="I9" s="607">
        <v>0.47199999690055849</v>
      </c>
      <c r="J9" s="607">
        <v>11000</v>
      </c>
      <c r="K9" s="608">
        <v>5184.5999908447266</v>
      </c>
    </row>
    <row r="10" spans="1:11" ht="14.4" customHeight="1" x14ac:dyDescent="0.3">
      <c r="A10" s="589" t="s">
        <v>474</v>
      </c>
      <c r="B10" s="590" t="s">
        <v>475</v>
      </c>
      <c r="C10" s="593" t="s">
        <v>482</v>
      </c>
      <c r="D10" s="621" t="s">
        <v>483</v>
      </c>
      <c r="E10" s="593" t="s">
        <v>1368</v>
      </c>
      <c r="F10" s="621" t="s">
        <v>1369</v>
      </c>
      <c r="G10" s="593" t="s">
        <v>1380</v>
      </c>
      <c r="H10" s="593" t="s">
        <v>1381</v>
      </c>
      <c r="I10" s="607">
        <v>1.1699999570846558</v>
      </c>
      <c r="J10" s="607">
        <v>2600</v>
      </c>
      <c r="K10" s="608">
        <v>3042</v>
      </c>
    </row>
    <row r="11" spans="1:11" ht="14.4" customHeight="1" x14ac:dyDescent="0.3">
      <c r="A11" s="589" t="s">
        <v>474</v>
      </c>
      <c r="B11" s="590" t="s">
        <v>475</v>
      </c>
      <c r="C11" s="593" t="s">
        <v>482</v>
      </c>
      <c r="D11" s="621" t="s">
        <v>483</v>
      </c>
      <c r="E11" s="593" t="s">
        <v>1368</v>
      </c>
      <c r="F11" s="621" t="s">
        <v>1369</v>
      </c>
      <c r="G11" s="593" t="s">
        <v>1382</v>
      </c>
      <c r="H11" s="593" t="s">
        <v>1383</v>
      </c>
      <c r="I11" s="607">
        <v>164.22000122070313</v>
      </c>
      <c r="J11" s="607">
        <v>12</v>
      </c>
      <c r="K11" s="608">
        <v>1970.6400146484375</v>
      </c>
    </row>
    <row r="12" spans="1:11" ht="14.4" customHeight="1" x14ac:dyDescent="0.3">
      <c r="A12" s="589" t="s">
        <v>474</v>
      </c>
      <c r="B12" s="590" t="s">
        <v>475</v>
      </c>
      <c r="C12" s="593" t="s">
        <v>482</v>
      </c>
      <c r="D12" s="621" t="s">
        <v>483</v>
      </c>
      <c r="E12" s="593" t="s">
        <v>1368</v>
      </c>
      <c r="F12" s="621" t="s">
        <v>1369</v>
      </c>
      <c r="G12" s="593" t="s">
        <v>1384</v>
      </c>
      <c r="H12" s="593" t="s">
        <v>1385</v>
      </c>
      <c r="I12" s="607">
        <v>40.340000152587891</v>
      </c>
      <c r="J12" s="607">
        <v>230</v>
      </c>
      <c r="K12" s="608">
        <v>9277.7901611328125</v>
      </c>
    </row>
    <row r="13" spans="1:11" ht="14.4" customHeight="1" x14ac:dyDescent="0.3">
      <c r="A13" s="589" t="s">
        <v>474</v>
      </c>
      <c r="B13" s="590" t="s">
        <v>475</v>
      </c>
      <c r="C13" s="593" t="s">
        <v>482</v>
      </c>
      <c r="D13" s="621" t="s">
        <v>483</v>
      </c>
      <c r="E13" s="593" t="s">
        <v>1368</v>
      </c>
      <c r="F13" s="621" t="s">
        <v>1369</v>
      </c>
      <c r="G13" s="593" t="s">
        <v>1386</v>
      </c>
      <c r="H13" s="593" t="s">
        <v>1387</v>
      </c>
      <c r="I13" s="607">
        <v>67.05999755859375</v>
      </c>
      <c r="J13" s="607">
        <v>110</v>
      </c>
      <c r="K13" s="608">
        <v>7376.969970703125</v>
      </c>
    </row>
    <row r="14" spans="1:11" ht="14.4" customHeight="1" x14ac:dyDescent="0.3">
      <c r="A14" s="589" t="s">
        <v>474</v>
      </c>
      <c r="B14" s="590" t="s">
        <v>475</v>
      </c>
      <c r="C14" s="593" t="s">
        <v>482</v>
      </c>
      <c r="D14" s="621" t="s">
        <v>483</v>
      </c>
      <c r="E14" s="593" t="s">
        <v>1368</v>
      </c>
      <c r="F14" s="621" t="s">
        <v>1369</v>
      </c>
      <c r="G14" s="593" t="s">
        <v>1388</v>
      </c>
      <c r="H14" s="593" t="s">
        <v>1389</v>
      </c>
      <c r="I14" s="607">
        <v>131.49000549316406</v>
      </c>
      <c r="J14" s="607">
        <v>10</v>
      </c>
      <c r="K14" s="608">
        <v>1314.9000244140625</v>
      </c>
    </row>
    <row r="15" spans="1:11" ht="14.4" customHeight="1" x14ac:dyDescent="0.3">
      <c r="A15" s="589" t="s">
        <v>474</v>
      </c>
      <c r="B15" s="590" t="s">
        <v>475</v>
      </c>
      <c r="C15" s="593" t="s">
        <v>482</v>
      </c>
      <c r="D15" s="621" t="s">
        <v>483</v>
      </c>
      <c r="E15" s="593" t="s">
        <v>1368</v>
      </c>
      <c r="F15" s="621" t="s">
        <v>1369</v>
      </c>
      <c r="G15" s="593" t="s">
        <v>1390</v>
      </c>
      <c r="H15" s="593" t="s">
        <v>1391</v>
      </c>
      <c r="I15" s="607">
        <v>642.09002685546875</v>
      </c>
      <c r="J15" s="607">
        <v>2</v>
      </c>
      <c r="K15" s="608">
        <v>1284.1800537109375</v>
      </c>
    </row>
    <row r="16" spans="1:11" ht="14.4" customHeight="1" x14ac:dyDescent="0.3">
      <c r="A16" s="589" t="s">
        <v>474</v>
      </c>
      <c r="B16" s="590" t="s">
        <v>475</v>
      </c>
      <c r="C16" s="593" t="s">
        <v>482</v>
      </c>
      <c r="D16" s="621" t="s">
        <v>483</v>
      </c>
      <c r="E16" s="593" t="s">
        <v>1368</v>
      </c>
      <c r="F16" s="621" t="s">
        <v>1369</v>
      </c>
      <c r="G16" s="593" t="s">
        <v>1392</v>
      </c>
      <c r="H16" s="593" t="s">
        <v>1393</v>
      </c>
      <c r="I16" s="607">
        <v>355.35000610351563</v>
      </c>
      <c r="J16" s="607">
        <v>6</v>
      </c>
      <c r="K16" s="608">
        <v>2132.1000366210938</v>
      </c>
    </row>
    <row r="17" spans="1:11" ht="14.4" customHeight="1" x14ac:dyDescent="0.3">
      <c r="A17" s="589" t="s">
        <v>474</v>
      </c>
      <c r="B17" s="590" t="s">
        <v>475</v>
      </c>
      <c r="C17" s="593" t="s">
        <v>482</v>
      </c>
      <c r="D17" s="621" t="s">
        <v>483</v>
      </c>
      <c r="E17" s="593" t="s">
        <v>1368</v>
      </c>
      <c r="F17" s="621" t="s">
        <v>1369</v>
      </c>
      <c r="G17" s="593" t="s">
        <v>1394</v>
      </c>
      <c r="H17" s="593" t="s">
        <v>1395</v>
      </c>
      <c r="I17" s="607">
        <v>109.59999847412109</v>
      </c>
      <c r="J17" s="607">
        <v>10</v>
      </c>
      <c r="K17" s="608">
        <v>1095.969970703125</v>
      </c>
    </row>
    <row r="18" spans="1:11" ht="14.4" customHeight="1" x14ac:dyDescent="0.3">
      <c r="A18" s="589" t="s">
        <v>474</v>
      </c>
      <c r="B18" s="590" t="s">
        <v>475</v>
      </c>
      <c r="C18" s="593" t="s">
        <v>482</v>
      </c>
      <c r="D18" s="621" t="s">
        <v>483</v>
      </c>
      <c r="E18" s="593" t="s">
        <v>1368</v>
      </c>
      <c r="F18" s="621" t="s">
        <v>1369</v>
      </c>
      <c r="G18" s="593" t="s">
        <v>1396</v>
      </c>
      <c r="H18" s="593" t="s">
        <v>1397</v>
      </c>
      <c r="I18" s="607">
        <v>7.5399999618530273</v>
      </c>
      <c r="J18" s="607">
        <v>10</v>
      </c>
      <c r="K18" s="608">
        <v>75.419998168945313</v>
      </c>
    </row>
    <row r="19" spans="1:11" ht="14.4" customHeight="1" x14ac:dyDescent="0.3">
      <c r="A19" s="589" t="s">
        <v>474</v>
      </c>
      <c r="B19" s="590" t="s">
        <v>475</v>
      </c>
      <c r="C19" s="593" t="s">
        <v>482</v>
      </c>
      <c r="D19" s="621" t="s">
        <v>483</v>
      </c>
      <c r="E19" s="593" t="s">
        <v>1368</v>
      </c>
      <c r="F19" s="621" t="s">
        <v>1369</v>
      </c>
      <c r="G19" s="593" t="s">
        <v>1398</v>
      </c>
      <c r="H19" s="593" t="s">
        <v>1399</v>
      </c>
      <c r="I19" s="607">
        <v>497.70999145507813</v>
      </c>
      <c r="J19" s="607">
        <v>1</v>
      </c>
      <c r="K19" s="608">
        <v>497.70999145507813</v>
      </c>
    </row>
    <row r="20" spans="1:11" ht="14.4" customHeight="1" x14ac:dyDescent="0.3">
      <c r="A20" s="589" t="s">
        <v>474</v>
      </c>
      <c r="B20" s="590" t="s">
        <v>475</v>
      </c>
      <c r="C20" s="593" t="s">
        <v>482</v>
      </c>
      <c r="D20" s="621" t="s">
        <v>483</v>
      </c>
      <c r="E20" s="593" t="s">
        <v>1368</v>
      </c>
      <c r="F20" s="621" t="s">
        <v>1369</v>
      </c>
      <c r="G20" s="593" t="s">
        <v>1400</v>
      </c>
      <c r="H20" s="593" t="s">
        <v>1401</v>
      </c>
      <c r="I20" s="607">
        <v>20.110000610351563</v>
      </c>
      <c r="J20" s="607">
        <v>25</v>
      </c>
      <c r="K20" s="608">
        <v>502.80999755859375</v>
      </c>
    </row>
    <row r="21" spans="1:11" ht="14.4" customHeight="1" x14ac:dyDescent="0.3">
      <c r="A21" s="589" t="s">
        <v>474</v>
      </c>
      <c r="B21" s="590" t="s">
        <v>475</v>
      </c>
      <c r="C21" s="593" t="s">
        <v>482</v>
      </c>
      <c r="D21" s="621" t="s">
        <v>483</v>
      </c>
      <c r="E21" s="593" t="s">
        <v>1368</v>
      </c>
      <c r="F21" s="621" t="s">
        <v>1369</v>
      </c>
      <c r="G21" s="593" t="s">
        <v>1402</v>
      </c>
      <c r="H21" s="593" t="s">
        <v>1403</v>
      </c>
      <c r="I21" s="607">
        <v>235.1300048828125</v>
      </c>
      <c r="J21" s="607">
        <v>10</v>
      </c>
      <c r="K21" s="608">
        <v>2351.300048828125</v>
      </c>
    </row>
    <row r="22" spans="1:11" ht="14.4" customHeight="1" x14ac:dyDescent="0.3">
      <c r="A22" s="589" t="s">
        <v>474</v>
      </c>
      <c r="B22" s="590" t="s">
        <v>475</v>
      </c>
      <c r="C22" s="593" t="s">
        <v>482</v>
      </c>
      <c r="D22" s="621" t="s">
        <v>483</v>
      </c>
      <c r="E22" s="593" t="s">
        <v>1368</v>
      </c>
      <c r="F22" s="621" t="s">
        <v>1369</v>
      </c>
      <c r="G22" s="593" t="s">
        <v>1404</v>
      </c>
      <c r="H22" s="593" t="s">
        <v>1405</v>
      </c>
      <c r="I22" s="607">
        <v>154.97999572753906</v>
      </c>
      <c r="J22" s="607">
        <v>4</v>
      </c>
      <c r="K22" s="608">
        <v>619.9000244140625</v>
      </c>
    </row>
    <row r="23" spans="1:11" ht="14.4" customHeight="1" x14ac:dyDescent="0.3">
      <c r="A23" s="589" t="s">
        <v>474</v>
      </c>
      <c r="B23" s="590" t="s">
        <v>475</v>
      </c>
      <c r="C23" s="593" t="s">
        <v>482</v>
      </c>
      <c r="D23" s="621" t="s">
        <v>483</v>
      </c>
      <c r="E23" s="593" t="s">
        <v>1368</v>
      </c>
      <c r="F23" s="621" t="s">
        <v>1369</v>
      </c>
      <c r="G23" s="593" t="s">
        <v>1406</v>
      </c>
      <c r="H23" s="593" t="s">
        <v>1407</v>
      </c>
      <c r="I23" s="607">
        <v>22.149999618530273</v>
      </c>
      <c r="J23" s="607">
        <v>70</v>
      </c>
      <c r="K23" s="608">
        <v>1550.5</v>
      </c>
    </row>
    <row r="24" spans="1:11" ht="14.4" customHeight="1" x14ac:dyDescent="0.3">
      <c r="A24" s="589" t="s">
        <v>474</v>
      </c>
      <c r="B24" s="590" t="s">
        <v>475</v>
      </c>
      <c r="C24" s="593" t="s">
        <v>482</v>
      </c>
      <c r="D24" s="621" t="s">
        <v>483</v>
      </c>
      <c r="E24" s="593" t="s">
        <v>1368</v>
      </c>
      <c r="F24" s="621" t="s">
        <v>1369</v>
      </c>
      <c r="G24" s="593" t="s">
        <v>1408</v>
      </c>
      <c r="H24" s="593" t="s">
        <v>1409</v>
      </c>
      <c r="I24" s="607">
        <v>2.880000114440918</v>
      </c>
      <c r="J24" s="607">
        <v>500</v>
      </c>
      <c r="K24" s="608">
        <v>1439.5</v>
      </c>
    </row>
    <row r="25" spans="1:11" ht="14.4" customHeight="1" x14ac:dyDescent="0.3">
      <c r="A25" s="589" t="s">
        <v>474</v>
      </c>
      <c r="B25" s="590" t="s">
        <v>475</v>
      </c>
      <c r="C25" s="593" t="s">
        <v>482</v>
      </c>
      <c r="D25" s="621" t="s">
        <v>483</v>
      </c>
      <c r="E25" s="593" t="s">
        <v>1368</v>
      </c>
      <c r="F25" s="621" t="s">
        <v>1369</v>
      </c>
      <c r="G25" s="593" t="s">
        <v>1410</v>
      </c>
      <c r="H25" s="593" t="s">
        <v>1411</v>
      </c>
      <c r="I25" s="607">
        <v>4.7899999618530273</v>
      </c>
      <c r="J25" s="607">
        <v>972</v>
      </c>
      <c r="K25" s="608">
        <v>4656.7200317382813</v>
      </c>
    </row>
    <row r="26" spans="1:11" ht="14.4" customHeight="1" x14ac:dyDescent="0.3">
      <c r="A26" s="589" t="s">
        <v>474</v>
      </c>
      <c r="B26" s="590" t="s">
        <v>475</v>
      </c>
      <c r="C26" s="593" t="s">
        <v>482</v>
      </c>
      <c r="D26" s="621" t="s">
        <v>483</v>
      </c>
      <c r="E26" s="593" t="s">
        <v>1368</v>
      </c>
      <c r="F26" s="621" t="s">
        <v>1369</v>
      </c>
      <c r="G26" s="593" t="s">
        <v>1412</v>
      </c>
      <c r="H26" s="593" t="s">
        <v>1413</v>
      </c>
      <c r="I26" s="607">
        <v>16.329999923706055</v>
      </c>
      <c r="J26" s="607">
        <v>240</v>
      </c>
      <c r="K26" s="608">
        <v>3919.2000427246094</v>
      </c>
    </row>
    <row r="27" spans="1:11" ht="14.4" customHeight="1" x14ac:dyDescent="0.3">
      <c r="A27" s="589" t="s">
        <v>474</v>
      </c>
      <c r="B27" s="590" t="s">
        <v>475</v>
      </c>
      <c r="C27" s="593" t="s">
        <v>482</v>
      </c>
      <c r="D27" s="621" t="s">
        <v>483</v>
      </c>
      <c r="E27" s="593" t="s">
        <v>1368</v>
      </c>
      <c r="F27" s="621" t="s">
        <v>1369</v>
      </c>
      <c r="G27" s="593" t="s">
        <v>1414</v>
      </c>
      <c r="H27" s="593" t="s">
        <v>1415</v>
      </c>
      <c r="I27" s="607">
        <v>18.75</v>
      </c>
      <c r="J27" s="607">
        <v>10</v>
      </c>
      <c r="K27" s="608">
        <v>187.52999877929688</v>
      </c>
    </row>
    <row r="28" spans="1:11" ht="14.4" customHeight="1" x14ac:dyDescent="0.3">
      <c r="A28" s="589" t="s">
        <v>474</v>
      </c>
      <c r="B28" s="590" t="s">
        <v>475</v>
      </c>
      <c r="C28" s="593" t="s">
        <v>482</v>
      </c>
      <c r="D28" s="621" t="s">
        <v>483</v>
      </c>
      <c r="E28" s="593" t="s">
        <v>1368</v>
      </c>
      <c r="F28" s="621" t="s">
        <v>1369</v>
      </c>
      <c r="G28" s="593" t="s">
        <v>1416</v>
      </c>
      <c r="H28" s="593" t="s">
        <v>1417</v>
      </c>
      <c r="I28" s="607">
        <v>9.7799997329711914</v>
      </c>
      <c r="J28" s="607">
        <v>50</v>
      </c>
      <c r="K28" s="608">
        <v>489</v>
      </c>
    </row>
    <row r="29" spans="1:11" ht="14.4" customHeight="1" x14ac:dyDescent="0.3">
      <c r="A29" s="589" t="s">
        <v>474</v>
      </c>
      <c r="B29" s="590" t="s">
        <v>475</v>
      </c>
      <c r="C29" s="593" t="s">
        <v>482</v>
      </c>
      <c r="D29" s="621" t="s">
        <v>483</v>
      </c>
      <c r="E29" s="593" t="s">
        <v>1368</v>
      </c>
      <c r="F29" s="621" t="s">
        <v>1369</v>
      </c>
      <c r="G29" s="593" t="s">
        <v>1418</v>
      </c>
      <c r="H29" s="593" t="s">
        <v>1419</v>
      </c>
      <c r="I29" s="607">
        <v>8.1599998474121094</v>
      </c>
      <c r="J29" s="607">
        <v>100</v>
      </c>
      <c r="K29" s="608">
        <v>816</v>
      </c>
    </row>
    <row r="30" spans="1:11" ht="14.4" customHeight="1" x14ac:dyDescent="0.3">
      <c r="A30" s="589" t="s">
        <v>474</v>
      </c>
      <c r="B30" s="590" t="s">
        <v>475</v>
      </c>
      <c r="C30" s="593" t="s">
        <v>482</v>
      </c>
      <c r="D30" s="621" t="s">
        <v>483</v>
      </c>
      <c r="E30" s="593" t="s">
        <v>1368</v>
      </c>
      <c r="F30" s="621" t="s">
        <v>1369</v>
      </c>
      <c r="G30" s="593" t="s">
        <v>1420</v>
      </c>
      <c r="H30" s="593" t="s">
        <v>1421</v>
      </c>
      <c r="I30" s="607">
        <v>123.40000152587891</v>
      </c>
      <c r="J30" s="607">
        <v>15</v>
      </c>
      <c r="K30" s="608">
        <v>1851.0400390625</v>
      </c>
    </row>
    <row r="31" spans="1:11" ht="14.4" customHeight="1" x14ac:dyDescent="0.3">
      <c r="A31" s="589" t="s">
        <v>474</v>
      </c>
      <c r="B31" s="590" t="s">
        <v>475</v>
      </c>
      <c r="C31" s="593" t="s">
        <v>482</v>
      </c>
      <c r="D31" s="621" t="s">
        <v>483</v>
      </c>
      <c r="E31" s="593" t="s">
        <v>1368</v>
      </c>
      <c r="F31" s="621" t="s">
        <v>1369</v>
      </c>
      <c r="G31" s="593" t="s">
        <v>1422</v>
      </c>
      <c r="H31" s="593" t="s">
        <v>1423</v>
      </c>
      <c r="I31" s="607">
        <v>133.77000427246094</v>
      </c>
      <c r="J31" s="607">
        <v>15</v>
      </c>
      <c r="K31" s="608">
        <v>2006.52001953125</v>
      </c>
    </row>
    <row r="32" spans="1:11" ht="14.4" customHeight="1" x14ac:dyDescent="0.3">
      <c r="A32" s="589" t="s">
        <v>474</v>
      </c>
      <c r="B32" s="590" t="s">
        <v>475</v>
      </c>
      <c r="C32" s="593" t="s">
        <v>482</v>
      </c>
      <c r="D32" s="621" t="s">
        <v>483</v>
      </c>
      <c r="E32" s="593" t="s">
        <v>1368</v>
      </c>
      <c r="F32" s="621" t="s">
        <v>1369</v>
      </c>
      <c r="G32" s="593" t="s">
        <v>1424</v>
      </c>
      <c r="H32" s="593" t="s">
        <v>1425</v>
      </c>
      <c r="I32" s="607">
        <v>33.799999237060547</v>
      </c>
      <c r="J32" s="607">
        <v>20</v>
      </c>
      <c r="K32" s="608">
        <v>675.969970703125</v>
      </c>
    </row>
    <row r="33" spans="1:11" ht="14.4" customHeight="1" x14ac:dyDescent="0.3">
      <c r="A33" s="589" t="s">
        <v>474</v>
      </c>
      <c r="B33" s="590" t="s">
        <v>475</v>
      </c>
      <c r="C33" s="593" t="s">
        <v>482</v>
      </c>
      <c r="D33" s="621" t="s">
        <v>483</v>
      </c>
      <c r="E33" s="593" t="s">
        <v>1368</v>
      </c>
      <c r="F33" s="621" t="s">
        <v>1369</v>
      </c>
      <c r="G33" s="593" t="s">
        <v>1426</v>
      </c>
      <c r="H33" s="593" t="s">
        <v>1427</v>
      </c>
      <c r="I33" s="607">
        <v>1392.5799560546875</v>
      </c>
      <c r="J33" s="607">
        <v>8</v>
      </c>
      <c r="K33" s="608">
        <v>11140.6396484375</v>
      </c>
    </row>
    <row r="34" spans="1:11" ht="14.4" customHeight="1" x14ac:dyDescent="0.3">
      <c r="A34" s="589" t="s">
        <v>474</v>
      </c>
      <c r="B34" s="590" t="s">
        <v>475</v>
      </c>
      <c r="C34" s="593" t="s">
        <v>482</v>
      </c>
      <c r="D34" s="621" t="s">
        <v>483</v>
      </c>
      <c r="E34" s="593" t="s">
        <v>1368</v>
      </c>
      <c r="F34" s="621" t="s">
        <v>1369</v>
      </c>
      <c r="G34" s="593" t="s">
        <v>1428</v>
      </c>
      <c r="H34" s="593" t="s">
        <v>1429</v>
      </c>
      <c r="I34" s="607">
        <v>139.17499542236328</v>
      </c>
      <c r="J34" s="607">
        <v>24</v>
      </c>
      <c r="K34" s="608">
        <v>3340.1998901367188</v>
      </c>
    </row>
    <row r="35" spans="1:11" ht="14.4" customHeight="1" x14ac:dyDescent="0.3">
      <c r="A35" s="589" t="s">
        <v>474</v>
      </c>
      <c r="B35" s="590" t="s">
        <v>475</v>
      </c>
      <c r="C35" s="593" t="s">
        <v>482</v>
      </c>
      <c r="D35" s="621" t="s">
        <v>483</v>
      </c>
      <c r="E35" s="593" t="s">
        <v>1368</v>
      </c>
      <c r="F35" s="621" t="s">
        <v>1369</v>
      </c>
      <c r="G35" s="593" t="s">
        <v>1430</v>
      </c>
      <c r="H35" s="593" t="s">
        <v>1431</v>
      </c>
      <c r="I35" s="607">
        <v>5.630000114440918</v>
      </c>
      <c r="J35" s="607">
        <v>100</v>
      </c>
      <c r="K35" s="608">
        <v>563</v>
      </c>
    </row>
    <row r="36" spans="1:11" ht="14.4" customHeight="1" x14ac:dyDescent="0.3">
      <c r="A36" s="589" t="s">
        <v>474</v>
      </c>
      <c r="B36" s="590" t="s">
        <v>475</v>
      </c>
      <c r="C36" s="593" t="s">
        <v>482</v>
      </c>
      <c r="D36" s="621" t="s">
        <v>483</v>
      </c>
      <c r="E36" s="593" t="s">
        <v>1368</v>
      </c>
      <c r="F36" s="621" t="s">
        <v>1369</v>
      </c>
      <c r="G36" s="593" t="s">
        <v>1432</v>
      </c>
      <c r="H36" s="593" t="s">
        <v>1433</v>
      </c>
      <c r="I36" s="607">
        <v>2.190000057220459</v>
      </c>
      <c r="J36" s="607">
        <v>200</v>
      </c>
      <c r="K36" s="608">
        <v>437.99998474121094</v>
      </c>
    </row>
    <row r="37" spans="1:11" ht="14.4" customHeight="1" x14ac:dyDescent="0.3">
      <c r="A37" s="589" t="s">
        <v>474</v>
      </c>
      <c r="B37" s="590" t="s">
        <v>475</v>
      </c>
      <c r="C37" s="593" t="s">
        <v>482</v>
      </c>
      <c r="D37" s="621" t="s">
        <v>483</v>
      </c>
      <c r="E37" s="593" t="s">
        <v>1368</v>
      </c>
      <c r="F37" s="621" t="s">
        <v>1369</v>
      </c>
      <c r="G37" s="593" t="s">
        <v>1434</v>
      </c>
      <c r="H37" s="593" t="s">
        <v>1435</v>
      </c>
      <c r="I37" s="607">
        <v>3.4500000476837158</v>
      </c>
      <c r="J37" s="607">
        <v>100</v>
      </c>
      <c r="K37" s="608">
        <v>345</v>
      </c>
    </row>
    <row r="38" spans="1:11" ht="14.4" customHeight="1" x14ac:dyDescent="0.3">
      <c r="A38" s="589" t="s">
        <v>474</v>
      </c>
      <c r="B38" s="590" t="s">
        <v>475</v>
      </c>
      <c r="C38" s="593" t="s">
        <v>482</v>
      </c>
      <c r="D38" s="621" t="s">
        <v>483</v>
      </c>
      <c r="E38" s="593" t="s">
        <v>1368</v>
      </c>
      <c r="F38" s="621" t="s">
        <v>1369</v>
      </c>
      <c r="G38" s="593" t="s">
        <v>1436</v>
      </c>
      <c r="H38" s="593" t="s">
        <v>1437</v>
      </c>
      <c r="I38" s="607">
        <v>13.020000457763672</v>
      </c>
      <c r="J38" s="607">
        <v>1</v>
      </c>
      <c r="K38" s="608">
        <v>13.020000457763672</v>
      </c>
    </row>
    <row r="39" spans="1:11" ht="14.4" customHeight="1" x14ac:dyDescent="0.3">
      <c r="A39" s="589" t="s">
        <v>474</v>
      </c>
      <c r="B39" s="590" t="s">
        <v>475</v>
      </c>
      <c r="C39" s="593" t="s">
        <v>482</v>
      </c>
      <c r="D39" s="621" t="s">
        <v>483</v>
      </c>
      <c r="E39" s="593" t="s">
        <v>1368</v>
      </c>
      <c r="F39" s="621" t="s">
        <v>1369</v>
      </c>
      <c r="G39" s="593" t="s">
        <v>1438</v>
      </c>
      <c r="H39" s="593" t="s">
        <v>1439</v>
      </c>
      <c r="I39" s="607">
        <v>0.9100000262260437</v>
      </c>
      <c r="J39" s="607">
        <v>750</v>
      </c>
      <c r="K39" s="608">
        <v>683.09999084472656</v>
      </c>
    </row>
    <row r="40" spans="1:11" ht="14.4" customHeight="1" x14ac:dyDescent="0.3">
      <c r="A40" s="589" t="s">
        <v>474</v>
      </c>
      <c r="B40" s="590" t="s">
        <v>475</v>
      </c>
      <c r="C40" s="593" t="s">
        <v>482</v>
      </c>
      <c r="D40" s="621" t="s">
        <v>483</v>
      </c>
      <c r="E40" s="593" t="s">
        <v>1368</v>
      </c>
      <c r="F40" s="621" t="s">
        <v>1369</v>
      </c>
      <c r="G40" s="593" t="s">
        <v>1440</v>
      </c>
      <c r="H40" s="593" t="s">
        <v>1441</v>
      </c>
      <c r="I40" s="607">
        <v>0.8520000219345093</v>
      </c>
      <c r="J40" s="607">
        <v>1600</v>
      </c>
      <c r="K40" s="608">
        <v>1365</v>
      </c>
    </row>
    <row r="41" spans="1:11" ht="14.4" customHeight="1" x14ac:dyDescent="0.3">
      <c r="A41" s="589" t="s">
        <v>474</v>
      </c>
      <c r="B41" s="590" t="s">
        <v>475</v>
      </c>
      <c r="C41" s="593" t="s">
        <v>482</v>
      </c>
      <c r="D41" s="621" t="s">
        <v>483</v>
      </c>
      <c r="E41" s="593" t="s">
        <v>1368</v>
      </c>
      <c r="F41" s="621" t="s">
        <v>1369</v>
      </c>
      <c r="G41" s="593" t="s">
        <v>1442</v>
      </c>
      <c r="H41" s="593" t="s">
        <v>1443</v>
      </c>
      <c r="I41" s="607">
        <v>1.5199999809265137</v>
      </c>
      <c r="J41" s="607">
        <v>900</v>
      </c>
      <c r="K41" s="608">
        <v>1368</v>
      </c>
    </row>
    <row r="42" spans="1:11" ht="14.4" customHeight="1" x14ac:dyDescent="0.3">
      <c r="A42" s="589" t="s">
        <v>474</v>
      </c>
      <c r="B42" s="590" t="s">
        <v>475</v>
      </c>
      <c r="C42" s="593" t="s">
        <v>482</v>
      </c>
      <c r="D42" s="621" t="s">
        <v>483</v>
      </c>
      <c r="E42" s="593" t="s">
        <v>1368</v>
      </c>
      <c r="F42" s="621" t="s">
        <v>1369</v>
      </c>
      <c r="G42" s="593" t="s">
        <v>1444</v>
      </c>
      <c r="H42" s="593" t="s">
        <v>1445</v>
      </c>
      <c r="I42" s="607">
        <v>2.0699999332427979</v>
      </c>
      <c r="J42" s="607">
        <v>400</v>
      </c>
      <c r="K42" s="608">
        <v>828</v>
      </c>
    </row>
    <row r="43" spans="1:11" ht="14.4" customHeight="1" x14ac:dyDescent="0.3">
      <c r="A43" s="589" t="s">
        <v>474</v>
      </c>
      <c r="B43" s="590" t="s">
        <v>475</v>
      </c>
      <c r="C43" s="593" t="s">
        <v>482</v>
      </c>
      <c r="D43" s="621" t="s">
        <v>483</v>
      </c>
      <c r="E43" s="593" t="s">
        <v>1368</v>
      </c>
      <c r="F43" s="621" t="s">
        <v>1369</v>
      </c>
      <c r="G43" s="593" t="s">
        <v>1446</v>
      </c>
      <c r="H43" s="593" t="s">
        <v>1447</v>
      </c>
      <c r="I43" s="607">
        <v>3.3599998950958252</v>
      </c>
      <c r="J43" s="607">
        <v>400</v>
      </c>
      <c r="K43" s="608">
        <v>1344</v>
      </c>
    </row>
    <row r="44" spans="1:11" ht="14.4" customHeight="1" x14ac:dyDescent="0.3">
      <c r="A44" s="589" t="s">
        <v>474</v>
      </c>
      <c r="B44" s="590" t="s">
        <v>475</v>
      </c>
      <c r="C44" s="593" t="s">
        <v>482</v>
      </c>
      <c r="D44" s="621" t="s">
        <v>483</v>
      </c>
      <c r="E44" s="593" t="s">
        <v>1368</v>
      </c>
      <c r="F44" s="621" t="s">
        <v>1369</v>
      </c>
      <c r="G44" s="593" t="s">
        <v>1448</v>
      </c>
      <c r="H44" s="593" t="s">
        <v>1449</v>
      </c>
      <c r="I44" s="607">
        <v>0.56999999284744263</v>
      </c>
      <c r="J44" s="607">
        <v>600</v>
      </c>
      <c r="K44" s="608">
        <v>341.79999542236328</v>
      </c>
    </row>
    <row r="45" spans="1:11" ht="14.4" customHeight="1" x14ac:dyDescent="0.3">
      <c r="A45" s="589" t="s">
        <v>474</v>
      </c>
      <c r="B45" s="590" t="s">
        <v>475</v>
      </c>
      <c r="C45" s="593" t="s">
        <v>482</v>
      </c>
      <c r="D45" s="621" t="s">
        <v>483</v>
      </c>
      <c r="E45" s="593" t="s">
        <v>1368</v>
      </c>
      <c r="F45" s="621" t="s">
        <v>1369</v>
      </c>
      <c r="G45" s="593" t="s">
        <v>1450</v>
      </c>
      <c r="H45" s="593" t="s">
        <v>1451</v>
      </c>
      <c r="I45" s="607">
        <v>7.5100002288818359</v>
      </c>
      <c r="J45" s="607">
        <v>30</v>
      </c>
      <c r="K45" s="608">
        <v>225.30000305175781</v>
      </c>
    </row>
    <row r="46" spans="1:11" ht="14.4" customHeight="1" x14ac:dyDescent="0.3">
      <c r="A46" s="589" t="s">
        <v>474</v>
      </c>
      <c r="B46" s="590" t="s">
        <v>475</v>
      </c>
      <c r="C46" s="593" t="s">
        <v>482</v>
      </c>
      <c r="D46" s="621" t="s">
        <v>483</v>
      </c>
      <c r="E46" s="593" t="s">
        <v>1368</v>
      </c>
      <c r="F46" s="621" t="s">
        <v>1369</v>
      </c>
      <c r="G46" s="593" t="s">
        <v>1452</v>
      </c>
      <c r="H46" s="593" t="s">
        <v>1453</v>
      </c>
      <c r="I46" s="607">
        <v>61.213333129882813</v>
      </c>
      <c r="J46" s="607">
        <v>17</v>
      </c>
      <c r="K46" s="608">
        <v>1040.6300048828125</v>
      </c>
    </row>
    <row r="47" spans="1:11" ht="14.4" customHeight="1" x14ac:dyDescent="0.3">
      <c r="A47" s="589" t="s">
        <v>474</v>
      </c>
      <c r="B47" s="590" t="s">
        <v>475</v>
      </c>
      <c r="C47" s="593" t="s">
        <v>482</v>
      </c>
      <c r="D47" s="621" t="s">
        <v>483</v>
      </c>
      <c r="E47" s="593" t="s">
        <v>1368</v>
      </c>
      <c r="F47" s="621" t="s">
        <v>1369</v>
      </c>
      <c r="G47" s="593" t="s">
        <v>1454</v>
      </c>
      <c r="H47" s="593" t="s">
        <v>1455</v>
      </c>
      <c r="I47" s="607">
        <v>26.170000076293945</v>
      </c>
      <c r="J47" s="607">
        <v>24</v>
      </c>
      <c r="K47" s="608">
        <v>628.09000587463379</v>
      </c>
    </row>
    <row r="48" spans="1:11" ht="14.4" customHeight="1" x14ac:dyDescent="0.3">
      <c r="A48" s="589" t="s">
        <v>474</v>
      </c>
      <c r="B48" s="590" t="s">
        <v>475</v>
      </c>
      <c r="C48" s="593" t="s">
        <v>482</v>
      </c>
      <c r="D48" s="621" t="s">
        <v>483</v>
      </c>
      <c r="E48" s="593" t="s">
        <v>1368</v>
      </c>
      <c r="F48" s="621" t="s">
        <v>1369</v>
      </c>
      <c r="G48" s="593" t="s">
        <v>1456</v>
      </c>
      <c r="H48" s="593" t="s">
        <v>1457</v>
      </c>
      <c r="I48" s="607">
        <v>23.917500019073486</v>
      </c>
      <c r="J48" s="607">
        <v>90</v>
      </c>
      <c r="K48" s="608">
        <v>2152.7099304199219</v>
      </c>
    </row>
    <row r="49" spans="1:11" ht="14.4" customHeight="1" x14ac:dyDescent="0.3">
      <c r="A49" s="589" t="s">
        <v>474</v>
      </c>
      <c r="B49" s="590" t="s">
        <v>475</v>
      </c>
      <c r="C49" s="593" t="s">
        <v>482</v>
      </c>
      <c r="D49" s="621" t="s">
        <v>483</v>
      </c>
      <c r="E49" s="593" t="s">
        <v>1368</v>
      </c>
      <c r="F49" s="621" t="s">
        <v>1369</v>
      </c>
      <c r="G49" s="593" t="s">
        <v>1458</v>
      </c>
      <c r="H49" s="593" t="s">
        <v>1459</v>
      </c>
      <c r="I49" s="607">
        <v>0.37999999523162842</v>
      </c>
      <c r="J49" s="607">
        <v>30</v>
      </c>
      <c r="K49" s="608">
        <v>11.399999618530273</v>
      </c>
    </row>
    <row r="50" spans="1:11" ht="14.4" customHeight="1" x14ac:dyDescent="0.3">
      <c r="A50" s="589" t="s">
        <v>474</v>
      </c>
      <c r="B50" s="590" t="s">
        <v>475</v>
      </c>
      <c r="C50" s="593" t="s">
        <v>482</v>
      </c>
      <c r="D50" s="621" t="s">
        <v>483</v>
      </c>
      <c r="E50" s="593" t="s">
        <v>1368</v>
      </c>
      <c r="F50" s="621" t="s">
        <v>1369</v>
      </c>
      <c r="G50" s="593" t="s">
        <v>1460</v>
      </c>
      <c r="H50" s="593" t="s">
        <v>1461</v>
      </c>
      <c r="I50" s="607">
        <v>61.959999084472656</v>
      </c>
      <c r="J50" s="607">
        <v>24</v>
      </c>
      <c r="K50" s="608">
        <v>1487.02001953125</v>
      </c>
    </row>
    <row r="51" spans="1:11" ht="14.4" customHeight="1" x14ac:dyDescent="0.3">
      <c r="A51" s="589" t="s">
        <v>474</v>
      </c>
      <c r="B51" s="590" t="s">
        <v>475</v>
      </c>
      <c r="C51" s="593" t="s">
        <v>482</v>
      </c>
      <c r="D51" s="621" t="s">
        <v>483</v>
      </c>
      <c r="E51" s="593" t="s">
        <v>1368</v>
      </c>
      <c r="F51" s="621" t="s">
        <v>1369</v>
      </c>
      <c r="G51" s="593" t="s">
        <v>1462</v>
      </c>
      <c r="H51" s="593" t="s">
        <v>1463</v>
      </c>
      <c r="I51" s="607">
        <v>12.162499904632568</v>
      </c>
      <c r="J51" s="607">
        <v>144</v>
      </c>
      <c r="K51" s="608">
        <v>1751.5999603271484</v>
      </c>
    </row>
    <row r="52" spans="1:11" ht="14.4" customHeight="1" x14ac:dyDescent="0.3">
      <c r="A52" s="589" t="s">
        <v>474</v>
      </c>
      <c r="B52" s="590" t="s">
        <v>475</v>
      </c>
      <c r="C52" s="593" t="s">
        <v>482</v>
      </c>
      <c r="D52" s="621" t="s">
        <v>483</v>
      </c>
      <c r="E52" s="593" t="s">
        <v>1368</v>
      </c>
      <c r="F52" s="621" t="s">
        <v>1369</v>
      </c>
      <c r="G52" s="593" t="s">
        <v>1464</v>
      </c>
      <c r="H52" s="593" t="s">
        <v>1465</v>
      </c>
      <c r="I52" s="607">
        <v>3.2699999809265137</v>
      </c>
      <c r="J52" s="607">
        <v>200</v>
      </c>
      <c r="K52" s="608">
        <v>654</v>
      </c>
    </row>
    <row r="53" spans="1:11" ht="14.4" customHeight="1" x14ac:dyDescent="0.3">
      <c r="A53" s="589" t="s">
        <v>474</v>
      </c>
      <c r="B53" s="590" t="s">
        <v>475</v>
      </c>
      <c r="C53" s="593" t="s">
        <v>482</v>
      </c>
      <c r="D53" s="621" t="s">
        <v>483</v>
      </c>
      <c r="E53" s="593" t="s">
        <v>1368</v>
      </c>
      <c r="F53" s="621" t="s">
        <v>1369</v>
      </c>
      <c r="G53" s="593" t="s">
        <v>1466</v>
      </c>
      <c r="H53" s="593" t="s">
        <v>1467</v>
      </c>
      <c r="I53" s="607">
        <v>3.9633333683013916</v>
      </c>
      <c r="J53" s="607">
        <v>800</v>
      </c>
      <c r="K53" s="608">
        <v>3172</v>
      </c>
    </row>
    <row r="54" spans="1:11" ht="14.4" customHeight="1" x14ac:dyDescent="0.3">
      <c r="A54" s="589" t="s">
        <v>474</v>
      </c>
      <c r="B54" s="590" t="s">
        <v>475</v>
      </c>
      <c r="C54" s="593" t="s">
        <v>482</v>
      </c>
      <c r="D54" s="621" t="s">
        <v>483</v>
      </c>
      <c r="E54" s="593" t="s">
        <v>1368</v>
      </c>
      <c r="F54" s="621" t="s">
        <v>1369</v>
      </c>
      <c r="G54" s="593" t="s">
        <v>1468</v>
      </c>
      <c r="H54" s="593" t="s">
        <v>1469</v>
      </c>
      <c r="I54" s="607">
        <v>4.4899997711181641</v>
      </c>
      <c r="J54" s="607">
        <v>800</v>
      </c>
      <c r="K54" s="608">
        <v>3592</v>
      </c>
    </row>
    <row r="55" spans="1:11" ht="14.4" customHeight="1" x14ac:dyDescent="0.3">
      <c r="A55" s="589" t="s">
        <v>474</v>
      </c>
      <c r="B55" s="590" t="s">
        <v>475</v>
      </c>
      <c r="C55" s="593" t="s">
        <v>482</v>
      </c>
      <c r="D55" s="621" t="s">
        <v>483</v>
      </c>
      <c r="E55" s="593" t="s">
        <v>1368</v>
      </c>
      <c r="F55" s="621" t="s">
        <v>1369</v>
      </c>
      <c r="G55" s="593" t="s">
        <v>1470</v>
      </c>
      <c r="H55" s="593" t="s">
        <v>1471</v>
      </c>
      <c r="I55" s="607">
        <v>22.299999237060547</v>
      </c>
      <c r="J55" s="607">
        <v>20</v>
      </c>
      <c r="K55" s="608">
        <v>445.97999572753906</v>
      </c>
    </row>
    <row r="56" spans="1:11" ht="14.4" customHeight="1" x14ac:dyDescent="0.3">
      <c r="A56" s="589" t="s">
        <v>474</v>
      </c>
      <c r="B56" s="590" t="s">
        <v>475</v>
      </c>
      <c r="C56" s="593" t="s">
        <v>482</v>
      </c>
      <c r="D56" s="621" t="s">
        <v>483</v>
      </c>
      <c r="E56" s="593" t="s">
        <v>1368</v>
      </c>
      <c r="F56" s="621" t="s">
        <v>1369</v>
      </c>
      <c r="G56" s="593" t="s">
        <v>1472</v>
      </c>
      <c r="H56" s="593" t="s">
        <v>1473</v>
      </c>
      <c r="I56" s="607">
        <v>6.929999828338623</v>
      </c>
      <c r="J56" s="607">
        <v>2</v>
      </c>
      <c r="K56" s="608">
        <v>13.850000381469727</v>
      </c>
    </row>
    <row r="57" spans="1:11" ht="14.4" customHeight="1" x14ac:dyDescent="0.3">
      <c r="A57" s="589" t="s">
        <v>474</v>
      </c>
      <c r="B57" s="590" t="s">
        <v>475</v>
      </c>
      <c r="C57" s="593" t="s">
        <v>482</v>
      </c>
      <c r="D57" s="621" t="s">
        <v>483</v>
      </c>
      <c r="E57" s="593" t="s">
        <v>1368</v>
      </c>
      <c r="F57" s="621" t="s">
        <v>1369</v>
      </c>
      <c r="G57" s="593" t="s">
        <v>1474</v>
      </c>
      <c r="H57" s="593" t="s">
        <v>1475</v>
      </c>
      <c r="I57" s="607">
        <v>8.1700000762939453</v>
      </c>
      <c r="J57" s="607">
        <v>2</v>
      </c>
      <c r="K57" s="608">
        <v>16.340000152587891</v>
      </c>
    </row>
    <row r="58" spans="1:11" ht="14.4" customHeight="1" x14ac:dyDescent="0.3">
      <c r="A58" s="589" t="s">
        <v>474</v>
      </c>
      <c r="B58" s="590" t="s">
        <v>475</v>
      </c>
      <c r="C58" s="593" t="s">
        <v>482</v>
      </c>
      <c r="D58" s="621" t="s">
        <v>483</v>
      </c>
      <c r="E58" s="593" t="s">
        <v>1368</v>
      </c>
      <c r="F58" s="621" t="s">
        <v>1369</v>
      </c>
      <c r="G58" s="593" t="s">
        <v>1476</v>
      </c>
      <c r="H58" s="593" t="s">
        <v>1477</v>
      </c>
      <c r="I58" s="607">
        <v>9.380000114440918</v>
      </c>
      <c r="J58" s="607">
        <v>1</v>
      </c>
      <c r="K58" s="608">
        <v>9.380000114440918</v>
      </c>
    </row>
    <row r="59" spans="1:11" ht="14.4" customHeight="1" x14ac:dyDescent="0.3">
      <c r="A59" s="589" t="s">
        <v>474</v>
      </c>
      <c r="B59" s="590" t="s">
        <v>475</v>
      </c>
      <c r="C59" s="593" t="s">
        <v>482</v>
      </c>
      <c r="D59" s="621" t="s">
        <v>483</v>
      </c>
      <c r="E59" s="593" t="s">
        <v>1368</v>
      </c>
      <c r="F59" s="621" t="s">
        <v>1369</v>
      </c>
      <c r="G59" s="593" t="s">
        <v>1478</v>
      </c>
      <c r="H59" s="593" t="s">
        <v>1479</v>
      </c>
      <c r="I59" s="607">
        <v>16.466667175292969</v>
      </c>
      <c r="J59" s="607">
        <v>60</v>
      </c>
      <c r="K59" s="608">
        <v>963.17999267578125</v>
      </c>
    </row>
    <row r="60" spans="1:11" ht="14.4" customHeight="1" x14ac:dyDescent="0.3">
      <c r="A60" s="589" t="s">
        <v>474</v>
      </c>
      <c r="B60" s="590" t="s">
        <v>475</v>
      </c>
      <c r="C60" s="593" t="s">
        <v>482</v>
      </c>
      <c r="D60" s="621" t="s">
        <v>483</v>
      </c>
      <c r="E60" s="593" t="s">
        <v>1368</v>
      </c>
      <c r="F60" s="621" t="s">
        <v>1369</v>
      </c>
      <c r="G60" s="593" t="s">
        <v>1480</v>
      </c>
      <c r="H60" s="593" t="s">
        <v>1481</v>
      </c>
      <c r="I60" s="607">
        <v>17.81749963760376</v>
      </c>
      <c r="J60" s="607">
        <v>60</v>
      </c>
      <c r="K60" s="608">
        <v>1055.2999877929688</v>
      </c>
    </row>
    <row r="61" spans="1:11" ht="14.4" customHeight="1" x14ac:dyDescent="0.3">
      <c r="A61" s="589" t="s">
        <v>474</v>
      </c>
      <c r="B61" s="590" t="s">
        <v>475</v>
      </c>
      <c r="C61" s="593" t="s">
        <v>482</v>
      </c>
      <c r="D61" s="621" t="s">
        <v>483</v>
      </c>
      <c r="E61" s="593" t="s">
        <v>1368</v>
      </c>
      <c r="F61" s="621" t="s">
        <v>1369</v>
      </c>
      <c r="G61" s="593" t="s">
        <v>1482</v>
      </c>
      <c r="H61" s="593" t="s">
        <v>1483</v>
      </c>
      <c r="I61" s="607">
        <v>11.5</v>
      </c>
      <c r="J61" s="607">
        <v>15</v>
      </c>
      <c r="K61" s="608">
        <v>172.5</v>
      </c>
    </row>
    <row r="62" spans="1:11" ht="14.4" customHeight="1" x14ac:dyDescent="0.3">
      <c r="A62" s="589" t="s">
        <v>474</v>
      </c>
      <c r="B62" s="590" t="s">
        <v>475</v>
      </c>
      <c r="C62" s="593" t="s">
        <v>482</v>
      </c>
      <c r="D62" s="621" t="s">
        <v>483</v>
      </c>
      <c r="E62" s="593" t="s">
        <v>1368</v>
      </c>
      <c r="F62" s="621" t="s">
        <v>1369</v>
      </c>
      <c r="G62" s="593" t="s">
        <v>1484</v>
      </c>
      <c r="H62" s="593" t="s">
        <v>1485</v>
      </c>
      <c r="I62" s="607">
        <v>72.220001220703125</v>
      </c>
      <c r="J62" s="607">
        <v>2</v>
      </c>
      <c r="K62" s="608">
        <v>144.44000244140625</v>
      </c>
    </row>
    <row r="63" spans="1:11" ht="14.4" customHeight="1" x14ac:dyDescent="0.3">
      <c r="A63" s="589" t="s">
        <v>474</v>
      </c>
      <c r="B63" s="590" t="s">
        <v>475</v>
      </c>
      <c r="C63" s="593" t="s">
        <v>482</v>
      </c>
      <c r="D63" s="621" t="s">
        <v>483</v>
      </c>
      <c r="E63" s="593" t="s">
        <v>1368</v>
      </c>
      <c r="F63" s="621" t="s">
        <v>1369</v>
      </c>
      <c r="G63" s="593" t="s">
        <v>1486</v>
      </c>
      <c r="H63" s="593" t="s">
        <v>1487</v>
      </c>
      <c r="I63" s="607">
        <v>139.14999389648438</v>
      </c>
      <c r="J63" s="607">
        <v>1</v>
      </c>
      <c r="K63" s="608">
        <v>139.14999389648438</v>
      </c>
    </row>
    <row r="64" spans="1:11" ht="14.4" customHeight="1" x14ac:dyDescent="0.3">
      <c r="A64" s="589" t="s">
        <v>474</v>
      </c>
      <c r="B64" s="590" t="s">
        <v>475</v>
      </c>
      <c r="C64" s="593" t="s">
        <v>482</v>
      </c>
      <c r="D64" s="621" t="s">
        <v>483</v>
      </c>
      <c r="E64" s="593" t="s">
        <v>1368</v>
      </c>
      <c r="F64" s="621" t="s">
        <v>1369</v>
      </c>
      <c r="G64" s="593" t="s">
        <v>1488</v>
      </c>
      <c r="H64" s="593" t="s">
        <v>1489</v>
      </c>
      <c r="I64" s="607">
        <v>899.84002685546875</v>
      </c>
      <c r="J64" s="607">
        <v>3</v>
      </c>
      <c r="K64" s="608">
        <v>2699.52001953125</v>
      </c>
    </row>
    <row r="65" spans="1:11" ht="14.4" customHeight="1" x14ac:dyDescent="0.3">
      <c r="A65" s="589" t="s">
        <v>474</v>
      </c>
      <c r="B65" s="590" t="s">
        <v>475</v>
      </c>
      <c r="C65" s="593" t="s">
        <v>482</v>
      </c>
      <c r="D65" s="621" t="s">
        <v>483</v>
      </c>
      <c r="E65" s="593" t="s">
        <v>1368</v>
      </c>
      <c r="F65" s="621" t="s">
        <v>1369</v>
      </c>
      <c r="G65" s="593" t="s">
        <v>1490</v>
      </c>
      <c r="H65" s="593" t="s">
        <v>1491</v>
      </c>
      <c r="I65" s="607">
        <v>1083.8800048828125</v>
      </c>
      <c r="J65" s="607">
        <v>10</v>
      </c>
      <c r="K65" s="608">
        <v>10838.7998046875</v>
      </c>
    </row>
    <row r="66" spans="1:11" ht="14.4" customHeight="1" x14ac:dyDescent="0.3">
      <c r="A66" s="589" t="s">
        <v>474</v>
      </c>
      <c r="B66" s="590" t="s">
        <v>475</v>
      </c>
      <c r="C66" s="593" t="s">
        <v>482</v>
      </c>
      <c r="D66" s="621" t="s">
        <v>483</v>
      </c>
      <c r="E66" s="593" t="s">
        <v>1368</v>
      </c>
      <c r="F66" s="621" t="s">
        <v>1369</v>
      </c>
      <c r="G66" s="593" t="s">
        <v>1492</v>
      </c>
      <c r="H66" s="593" t="s">
        <v>1493</v>
      </c>
      <c r="I66" s="607">
        <v>7.809999942779541</v>
      </c>
      <c r="J66" s="607">
        <v>1200</v>
      </c>
      <c r="K66" s="608">
        <v>9377.099609375</v>
      </c>
    </row>
    <row r="67" spans="1:11" ht="14.4" customHeight="1" x14ac:dyDescent="0.3">
      <c r="A67" s="589" t="s">
        <v>474</v>
      </c>
      <c r="B67" s="590" t="s">
        <v>475</v>
      </c>
      <c r="C67" s="593" t="s">
        <v>482</v>
      </c>
      <c r="D67" s="621" t="s">
        <v>483</v>
      </c>
      <c r="E67" s="593" t="s">
        <v>1368</v>
      </c>
      <c r="F67" s="621" t="s">
        <v>1369</v>
      </c>
      <c r="G67" s="593" t="s">
        <v>1494</v>
      </c>
      <c r="H67" s="593" t="s">
        <v>1495</v>
      </c>
      <c r="I67" s="607">
        <v>9.1099996566772461</v>
      </c>
      <c r="J67" s="607">
        <v>600</v>
      </c>
      <c r="K67" s="608">
        <v>5464.7999267578125</v>
      </c>
    </row>
    <row r="68" spans="1:11" ht="14.4" customHeight="1" x14ac:dyDescent="0.3">
      <c r="A68" s="589" t="s">
        <v>474</v>
      </c>
      <c r="B68" s="590" t="s">
        <v>475</v>
      </c>
      <c r="C68" s="593" t="s">
        <v>482</v>
      </c>
      <c r="D68" s="621" t="s">
        <v>483</v>
      </c>
      <c r="E68" s="593" t="s">
        <v>1368</v>
      </c>
      <c r="F68" s="621" t="s">
        <v>1369</v>
      </c>
      <c r="G68" s="593" t="s">
        <v>1496</v>
      </c>
      <c r="H68" s="593" t="s">
        <v>1497</v>
      </c>
      <c r="I68" s="607">
        <v>10.659999847412109</v>
      </c>
      <c r="J68" s="607">
        <v>900</v>
      </c>
      <c r="K68" s="608">
        <v>9596.51025390625</v>
      </c>
    </row>
    <row r="69" spans="1:11" ht="14.4" customHeight="1" x14ac:dyDescent="0.3">
      <c r="A69" s="589" t="s">
        <v>474</v>
      </c>
      <c r="B69" s="590" t="s">
        <v>475</v>
      </c>
      <c r="C69" s="593" t="s">
        <v>482</v>
      </c>
      <c r="D69" s="621" t="s">
        <v>483</v>
      </c>
      <c r="E69" s="593" t="s">
        <v>1368</v>
      </c>
      <c r="F69" s="621" t="s">
        <v>1369</v>
      </c>
      <c r="G69" s="593" t="s">
        <v>1498</v>
      </c>
      <c r="H69" s="593" t="s">
        <v>1499</v>
      </c>
      <c r="I69" s="607">
        <v>2.7400000095367432</v>
      </c>
      <c r="J69" s="607">
        <v>15</v>
      </c>
      <c r="K69" s="608">
        <v>41.099998474121094</v>
      </c>
    </row>
    <row r="70" spans="1:11" ht="14.4" customHeight="1" x14ac:dyDescent="0.3">
      <c r="A70" s="589" t="s">
        <v>474</v>
      </c>
      <c r="B70" s="590" t="s">
        <v>475</v>
      </c>
      <c r="C70" s="593" t="s">
        <v>482</v>
      </c>
      <c r="D70" s="621" t="s">
        <v>483</v>
      </c>
      <c r="E70" s="593" t="s">
        <v>1368</v>
      </c>
      <c r="F70" s="621" t="s">
        <v>1369</v>
      </c>
      <c r="G70" s="593" t="s">
        <v>1500</v>
      </c>
      <c r="H70" s="593" t="s">
        <v>1501</v>
      </c>
      <c r="I70" s="607">
        <v>591.69000244140625</v>
      </c>
      <c r="J70" s="607">
        <v>13</v>
      </c>
      <c r="K70" s="608">
        <v>7691.9698486328125</v>
      </c>
    </row>
    <row r="71" spans="1:11" ht="14.4" customHeight="1" x14ac:dyDescent="0.3">
      <c r="A71" s="589" t="s">
        <v>474</v>
      </c>
      <c r="B71" s="590" t="s">
        <v>475</v>
      </c>
      <c r="C71" s="593" t="s">
        <v>482</v>
      </c>
      <c r="D71" s="621" t="s">
        <v>483</v>
      </c>
      <c r="E71" s="593" t="s">
        <v>1368</v>
      </c>
      <c r="F71" s="621" t="s">
        <v>1369</v>
      </c>
      <c r="G71" s="593" t="s">
        <v>1502</v>
      </c>
      <c r="H71" s="593" t="s">
        <v>1503</v>
      </c>
      <c r="I71" s="607">
        <v>104.59999847412109</v>
      </c>
      <c r="J71" s="607">
        <v>2</v>
      </c>
      <c r="K71" s="608">
        <v>209.19999694824219</v>
      </c>
    </row>
    <row r="72" spans="1:11" ht="14.4" customHeight="1" x14ac:dyDescent="0.3">
      <c r="A72" s="589" t="s">
        <v>474</v>
      </c>
      <c r="B72" s="590" t="s">
        <v>475</v>
      </c>
      <c r="C72" s="593" t="s">
        <v>482</v>
      </c>
      <c r="D72" s="621" t="s">
        <v>483</v>
      </c>
      <c r="E72" s="593" t="s">
        <v>1368</v>
      </c>
      <c r="F72" s="621" t="s">
        <v>1369</v>
      </c>
      <c r="G72" s="593" t="s">
        <v>1504</v>
      </c>
      <c r="H72" s="593" t="s">
        <v>1505</v>
      </c>
      <c r="I72" s="607">
        <v>11.739999771118164</v>
      </c>
      <c r="J72" s="607">
        <v>50</v>
      </c>
      <c r="K72" s="608">
        <v>586.8900146484375</v>
      </c>
    </row>
    <row r="73" spans="1:11" ht="14.4" customHeight="1" x14ac:dyDescent="0.3">
      <c r="A73" s="589" t="s">
        <v>474</v>
      </c>
      <c r="B73" s="590" t="s">
        <v>475</v>
      </c>
      <c r="C73" s="593" t="s">
        <v>482</v>
      </c>
      <c r="D73" s="621" t="s">
        <v>483</v>
      </c>
      <c r="E73" s="593" t="s">
        <v>1368</v>
      </c>
      <c r="F73" s="621" t="s">
        <v>1369</v>
      </c>
      <c r="G73" s="593" t="s">
        <v>1506</v>
      </c>
      <c r="H73" s="593" t="s">
        <v>1507</v>
      </c>
      <c r="I73" s="607">
        <v>1.1699999570846558</v>
      </c>
      <c r="J73" s="607">
        <v>3000</v>
      </c>
      <c r="K73" s="608">
        <v>3514.5</v>
      </c>
    </row>
    <row r="74" spans="1:11" ht="14.4" customHeight="1" x14ac:dyDescent="0.3">
      <c r="A74" s="589" t="s">
        <v>474</v>
      </c>
      <c r="B74" s="590" t="s">
        <v>475</v>
      </c>
      <c r="C74" s="593" t="s">
        <v>482</v>
      </c>
      <c r="D74" s="621" t="s">
        <v>483</v>
      </c>
      <c r="E74" s="593" t="s">
        <v>1368</v>
      </c>
      <c r="F74" s="621" t="s">
        <v>1369</v>
      </c>
      <c r="G74" s="593" t="s">
        <v>1508</v>
      </c>
      <c r="H74" s="593" t="s">
        <v>1509</v>
      </c>
      <c r="I74" s="607">
        <v>1.1875</v>
      </c>
      <c r="J74" s="607">
        <v>3000</v>
      </c>
      <c r="K74" s="608">
        <v>3586.5</v>
      </c>
    </row>
    <row r="75" spans="1:11" ht="14.4" customHeight="1" x14ac:dyDescent="0.3">
      <c r="A75" s="589" t="s">
        <v>474</v>
      </c>
      <c r="B75" s="590" t="s">
        <v>475</v>
      </c>
      <c r="C75" s="593" t="s">
        <v>482</v>
      </c>
      <c r="D75" s="621" t="s">
        <v>483</v>
      </c>
      <c r="E75" s="593" t="s">
        <v>1368</v>
      </c>
      <c r="F75" s="621" t="s">
        <v>1369</v>
      </c>
      <c r="G75" s="593" t="s">
        <v>1510</v>
      </c>
      <c r="H75" s="593" t="s">
        <v>1511</v>
      </c>
      <c r="I75" s="607">
        <v>314.79998779296875</v>
      </c>
      <c r="J75" s="607">
        <v>1</v>
      </c>
      <c r="K75" s="608">
        <v>314.79998779296875</v>
      </c>
    </row>
    <row r="76" spans="1:11" ht="14.4" customHeight="1" x14ac:dyDescent="0.3">
      <c r="A76" s="589" t="s">
        <v>474</v>
      </c>
      <c r="B76" s="590" t="s">
        <v>475</v>
      </c>
      <c r="C76" s="593" t="s">
        <v>482</v>
      </c>
      <c r="D76" s="621" t="s">
        <v>483</v>
      </c>
      <c r="E76" s="593" t="s">
        <v>1512</v>
      </c>
      <c r="F76" s="621" t="s">
        <v>1513</v>
      </c>
      <c r="G76" s="593" t="s">
        <v>1514</v>
      </c>
      <c r="H76" s="593" t="s">
        <v>1515</v>
      </c>
      <c r="I76" s="607">
        <v>2.8399999141693115</v>
      </c>
      <c r="J76" s="607">
        <v>200</v>
      </c>
      <c r="K76" s="608">
        <v>568.70001220703125</v>
      </c>
    </row>
    <row r="77" spans="1:11" ht="14.4" customHeight="1" x14ac:dyDescent="0.3">
      <c r="A77" s="589" t="s">
        <v>474</v>
      </c>
      <c r="B77" s="590" t="s">
        <v>475</v>
      </c>
      <c r="C77" s="593" t="s">
        <v>482</v>
      </c>
      <c r="D77" s="621" t="s">
        <v>483</v>
      </c>
      <c r="E77" s="593" t="s">
        <v>1512</v>
      </c>
      <c r="F77" s="621" t="s">
        <v>1513</v>
      </c>
      <c r="G77" s="593" t="s">
        <v>1516</v>
      </c>
      <c r="H77" s="593" t="s">
        <v>1517</v>
      </c>
      <c r="I77" s="607">
        <v>8.4700002670288086</v>
      </c>
      <c r="J77" s="607">
        <v>10</v>
      </c>
      <c r="K77" s="608">
        <v>84.699996948242188</v>
      </c>
    </row>
    <row r="78" spans="1:11" ht="14.4" customHeight="1" x14ac:dyDescent="0.3">
      <c r="A78" s="589" t="s">
        <v>474</v>
      </c>
      <c r="B78" s="590" t="s">
        <v>475</v>
      </c>
      <c r="C78" s="593" t="s">
        <v>482</v>
      </c>
      <c r="D78" s="621" t="s">
        <v>483</v>
      </c>
      <c r="E78" s="593" t="s">
        <v>1512</v>
      </c>
      <c r="F78" s="621" t="s">
        <v>1513</v>
      </c>
      <c r="G78" s="593" t="s">
        <v>1518</v>
      </c>
      <c r="H78" s="593" t="s">
        <v>1519</v>
      </c>
      <c r="I78" s="607">
        <v>9.9999997764825821E-3</v>
      </c>
      <c r="J78" s="607">
        <v>20</v>
      </c>
      <c r="K78" s="608">
        <v>0.20000000298023224</v>
      </c>
    </row>
    <row r="79" spans="1:11" ht="14.4" customHeight="1" x14ac:dyDescent="0.3">
      <c r="A79" s="589" t="s">
        <v>474</v>
      </c>
      <c r="B79" s="590" t="s">
        <v>475</v>
      </c>
      <c r="C79" s="593" t="s">
        <v>482</v>
      </c>
      <c r="D79" s="621" t="s">
        <v>483</v>
      </c>
      <c r="E79" s="593" t="s">
        <v>1512</v>
      </c>
      <c r="F79" s="621" t="s">
        <v>1513</v>
      </c>
      <c r="G79" s="593" t="s">
        <v>1520</v>
      </c>
      <c r="H79" s="593" t="s">
        <v>1521</v>
      </c>
      <c r="I79" s="607">
        <v>37.080001831054688</v>
      </c>
      <c r="J79" s="607">
        <v>30</v>
      </c>
      <c r="K79" s="608">
        <v>1112.4000244140625</v>
      </c>
    </row>
    <row r="80" spans="1:11" ht="14.4" customHeight="1" x14ac:dyDescent="0.3">
      <c r="A80" s="589" t="s">
        <v>474</v>
      </c>
      <c r="B80" s="590" t="s">
        <v>475</v>
      </c>
      <c r="C80" s="593" t="s">
        <v>482</v>
      </c>
      <c r="D80" s="621" t="s">
        <v>483</v>
      </c>
      <c r="E80" s="593" t="s">
        <v>1512</v>
      </c>
      <c r="F80" s="621" t="s">
        <v>1513</v>
      </c>
      <c r="G80" s="593" t="s">
        <v>1522</v>
      </c>
      <c r="H80" s="593" t="s">
        <v>1523</v>
      </c>
      <c r="I80" s="607">
        <v>3.4600000381469727</v>
      </c>
      <c r="J80" s="607">
        <v>20</v>
      </c>
      <c r="K80" s="608">
        <v>69.199996948242188</v>
      </c>
    </row>
    <row r="81" spans="1:11" ht="14.4" customHeight="1" x14ac:dyDescent="0.3">
      <c r="A81" s="589" t="s">
        <v>474</v>
      </c>
      <c r="B81" s="590" t="s">
        <v>475</v>
      </c>
      <c r="C81" s="593" t="s">
        <v>482</v>
      </c>
      <c r="D81" s="621" t="s">
        <v>483</v>
      </c>
      <c r="E81" s="593" t="s">
        <v>1512</v>
      </c>
      <c r="F81" s="621" t="s">
        <v>1513</v>
      </c>
      <c r="G81" s="593" t="s">
        <v>1524</v>
      </c>
      <c r="H81" s="593" t="s">
        <v>1525</v>
      </c>
      <c r="I81" s="607">
        <v>3.3866667747497559</v>
      </c>
      <c r="J81" s="607">
        <v>140</v>
      </c>
      <c r="K81" s="608">
        <v>474.19999694824219</v>
      </c>
    </row>
    <row r="82" spans="1:11" ht="14.4" customHeight="1" x14ac:dyDescent="0.3">
      <c r="A82" s="589" t="s">
        <v>474</v>
      </c>
      <c r="B82" s="590" t="s">
        <v>475</v>
      </c>
      <c r="C82" s="593" t="s">
        <v>482</v>
      </c>
      <c r="D82" s="621" t="s">
        <v>483</v>
      </c>
      <c r="E82" s="593" t="s">
        <v>1512</v>
      </c>
      <c r="F82" s="621" t="s">
        <v>1513</v>
      </c>
      <c r="G82" s="593" t="s">
        <v>1526</v>
      </c>
      <c r="H82" s="593" t="s">
        <v>1527</v>
      </c>
      <c r="I82" s="607">
        <v>1.0524999499320984</v>
      </c>
      <c r="J82" s="607">
        <v>400</v>
      </c>
      <c r="K82" s="608">
        <v>421</v>
      </c>
    </row>
    <row r="83" spans="1:11" ht="14.4" customHeight="1" x14ac:dyDescent="0.3">
      <c r="A83" s="589" t="s">
        <v>474</v>
      </c>
      <c r="B83" s="590" t="s">
        <v>475</v>
      </c>
      <c r="C83" s="593" t="s">
        <v>482</v>
      </c>
      <c r="D83" s="621" t="s">
        <v>483</v>
      </c>
      <c r="E83" s="593" t="s">
        <v>1512</v>
      </c>
      <c r="F83" s="621" t="s">
        <v>1513</v>
      </c>
      <c r="G83" s="593" t="s">
        <v>1528</v>
      </c>
      <c r="H83" s="593" t="s">
        <v>1529</v>
      </c>
      <c r="I83" s="607">
        <v>11.739999771118164</v>
      </c>
      <c r="J83" s="607">
        <v>20</v>
      </c>
      <c r="K83" s="608">
        <v>234.80000305175781</v>
      </c>
    </row>
    <row r="84" spans="1:11" ht="14.4" customHeight="1" x14ac:dyDescent="0.3">
      <c r="A84" s="589" t="s">
        <v>474</v>
      </c>
      <c r="B84" s="590" t="s">
        <v>475</v>
      </c>
      <c r="C84" s="593" t="s">
        <v>482</v>
      </c>
      <c r="D84" s="621" t="s">
        <v>483</v>
      </c>
      <c r="E84" s="593" t="s">
        <v>1512</v>
      </c>
      <c r="F84" s="621" t="s">
        <v>1513</v>
      </c>
      <c r="G84" s="593" t="s">
        <v>1530</v>
      </c>
      <c r="H84" s="593" t="s">
        <v>1531</v>
      </c>
      <c r="I84" s="607">
        <v>2.2899999618530273</v>
      </c>
      <c r="J84" s="607">
        <v>120</v>
      </c>
      <c r="K84" s="608">
        <v>274.79999923706055</v>
      </c>
    </row>
    <row r="85" spans="1:11" ht="14.4" customHeight="1" x14ac:dyDescent="0.3">
      <c r="A85" s="589" t="s">
        <v>474</v>
      </c>
      <c r="B85" s="590" t="s">
        <v>475</v>
      </c>
      <c r="C85" s="593" t="s">
        <v>482</v>
      </c>
      <c r="D85" s="621" t="s">
        <v>483</v>
      </c>
      <c r="E85" s="593" t="s">
        <v>1512</v>
      </c>
      <c r="F85" s="621" t="s">
        <v>1513</v>
      </c>
      <c r="G85" s="593" t="s">
        <v>1532</v>
      </c>
      <c r="H85" s="593" t="s">
        <v>1533</v>
      </c>
      <c r="I85" s="607">
        <v>30.860000610351563</v>
      </c>
      <c r="J85" s="607">
        <v>25</v>
      </c>
      <c r="K85" s="608">
        <v>771.3800048828125</v>
      </c>
    </row>
    <row r="86" spans="1:11" ht="14.4" customHeight="1" x14ac:dyDescent="0.3">
      <c r="A86" s="589" t="s">
        <v>474</v>
      </c>
      <c r="B86" s="590" t="s">
        <v>475</v>
      </c>
      <c r="C86" s="593" t="s">
        <v>482</v>
      </c>
      <c r="D86" s="621" t="s">
        <v>483</v>
      </c>
      <c r="E86" s="593" t="s">
        <v>1512</v>
      </c>
      <c r="F86" s="621" t="s">
        <v>1513</v>
      </c>
      <c r="G86" s="593" t="s">
        <v>1534</v>
      </c>
      <c r="H86" s="593" t="s">
        <v>1535</v>
      </c>
      <c r="I86" s="607">
        <v>128.72999572753906</v>
      </c>
      <c r="J86" s="607">
        <v>10</v>
      </c>
      <c r="K86" s="608">
        <v>1287.280029296875</v>
      </c>
    </row>
    <row r="87" spans="1:11" ht="14.4" customHeight="1" x14ac:dyDescent="0.3">
      <c r="A87" s="589" t="s">
        <v>474</v>
      </c>
      <c r="B87" s="590" t="s">
        <v>475</v>
      </c>
      <c r="C87" s="593" t="s">
        <v>482</v>
      </c>
      <c r="D87" s="621" t="s">
        <v>483</v>
      </c>
      <c r="E87" s="593" t="s">
        <v>1512</v>
      </c>
      <c r="F87" s="621" t="s">
        <v>1513</v>
      </c>
      <c r="G87" s="593" t="s">
        <v>1536</v>
      </c>
      <c r="H87" s="593" t="s">
        <v>1537</v>
      </c>
      <c r="I87" s="607">
        <v>111.56999969482422</v>
      </c>
      <c r="J87" s="607">
        <v>6</v>
      </c>
      <c r="K87" s="608">
        <v>669.44000244140625</v>
      </c>
    </row>
    <row r="88" spans="1:11" ht="14.4" customHeight="1" x14ac:dyDescent="0.3">
      <c r="A88" s="589" t="s">
        <v>474</v>
      </c>
      <c r="B88" s="590" t="s">
        <v>475</v>
      </c>
      <c r="C88" s="593" t="s">
        <v>482</v>
      </c>
      <c r="D88" s="621" t="s">
        <v>483</v>
      </c>
      <c r="E88" s="593" t="s">
        <v>1512</v>
      </c>
      <c r="F88" s="621" t="s">
        <v>1513</v>
      </c>
      <c r="G88" s="593" t="s">
        <v>1538</v>
      </c>
      <c r="H88" s="593" t="s">
        <v>1539</v>
      </c>
      <c r="I88" s="607">
        <v>1.0900000333786011</v>
      </c>
      <c r="J88" s="607">
        <v>100</v>
      </c>
      <c r="K88" s="608">
        <v>109</v>
      </c>
    </row>
    <row r="89" spans="1:11" ht="14.4" customHeight="1" x14ac:dyDescent="0.3">
      <c r="A89" s="589" t="s">
        <v>474</v>
      </c>
      <c r="B89" s="590" t="s">
        <v>475</v>
      </c>
      <c r="C89" s="593" t="s">
        <v>482</v>
      </c>
      <c r="D89" s="621" t="s">
        <v>483</v>
      </c>
      <c r="E89" s="593" t="s">
        <v>1512</v>
      </c>
      <c r="F89" s="621" t="s">
        <v>1513</v>
      </c>
      <c r="G89" s="593" t="s">
        <v>1540</v>
      </c>
      <c r="H89" s="593" t="s">
        <v>1541</v>
      </c>
      <c r="I89" s="607">
        <v>0.47999998927116394</v>
      </c>
      <c r="J89" s="607">
        <v>200</v>
      </c>
      <c r="K89" s="608">
        <v>96</v>
      </c>
    </row>
    <row r="90" spans="1:11" ht="14.4" customHeight="1" x14ac:dyDescent="0.3">
      <c r="A90" s="589" t="s">
        <v>474</v>
      </c>
      <c r="B90" s="590" t="s">
        <v>475</v>
      </c>
      <c r="C90" s="593" t="s">
        <v>482</v>
      </c>
      <c r="D90" s="621" t="s">
        <v>483</v>
      </c>
      <c r="E90" s="593" t="s">
        <v>1512</v>
      </c>
      <c r="F90" s="621" t="s">
        <v>1513</v>
      </c>
      <c r="G90" s="593" t="s">
        <v>1542</v>
      </c>
      <c r="H90" s="593" t="s">
        <v>1543</v>
      </c>
      <c r="I90" s="607">
        <v>1.6699999570846558</v>
      </c>
      <c r="J90" s="607">
        <v>600</v>
      </c>
      <c r="K90" s="608">
        <v>1002</v>
      </c>
    </row>
    <row r="91" spans="1:11" ht="14.4" customHeight="1" x14ac:dyDescent="0.3">
      <c r="A91" s="589" t="s">
        <v>474</v>
      </c>
      <c r="B91" s="590" t="s">
        <v>475</v>
      </c>
      <c r="C91" s="593" t="s">
        <v>482</v>
      </c>
      <c r="D91" s="621" t="s">
        <v>483</v>
      </c>
      <c r="E91" s="593" t="s">
        <v>1512</v>
      </c>
      <c r="F91" s="621" t="s">
        <v>1513</v>
      </c>
      <c r="G91" s="593" t="s">
        <v>1544</v>
      </c>
      <c r="H91" s="593" t="s">
        <v>1545</v>
      </c>
      <c r="I91" s="607">
        <v>5.2049999237060547</v>
      </c>
      <c r="J91" s="607">
        <v>60</v>
      </c>
      <c r="K91" s="608">
        <v>312.19999694824219</v>
      </c>
    </row>
    <row r="92" spans="1:11" ht="14.4" customHeight="1" x14ac:dyDescent="0.3">
      <c r="A92" s="589" t="s">
        <v>474</v>
      </c>
      <c r="B92" s="590" t="s">
        <v>475</v>
      </c>
      <c r="C92" s="593" t="s">
        <v>482</v>
      </c>
      <c r="D92" s="621" t="s">
        <v>483</v>
      </c>
      <c r="E92" s="593" t="s">
        <v>1512</v>
      </c>
      <c r="F92" s="621" t="s">
        <v>1513</v>
      </c>
      <c r="G92" s="593" t="s">
        <v>1546</v>
      </c>
      <c r="H92" s="593" t="s">
        <v>1547</v>
      </c>
      <c r="I92" s="607">
        <v>2.1800000667572021</v>
      </c>
      <c r="J92" s="607">
        <v>100</v>
      </c>
      <c r="K92" s="608">
        <v>217.74000549316406</v>
      </c>
    </row>
    <row r="93" spans="1:11" ht="14.4" customHeight="1" x14ac:dyDescent="0.3">
      <c r="A93" s="589" t="s">
        <v>474</v>
      </c>
      <c r="B93" s="590" t="s">
        <v>475</v>
      </c>
      <c r="C93" s="593" t="s">
        <v>482</v>
      </c>
      <c r="D93" s="621" t="s">
        <v>483</v>
      </c>
      <c r="E93" s="593" t="s">
        <v>1512</v>
      </c>
      <c r="F93" s="621" t="s">
        <v>1513</v>
      </c>
      <c r="G93" s="593" t="s">
        <v>1548</v>
      </c>
      <c r="H93" s="593" t="s">
        <v>1549</v>
      </c>
      <c r="I93" s="607">
        <v>37.150001525878906</v>
      </c>
      <c r="J93" s="607">
        <v>60</v>
      </c>
      <c r="K93" s="608">
        <v>2229</v>
      </c>
    </row>
    <row r="94" spans="1:11" ht="14.4" customHeight="1" x14ac:dyDescent="0.3">
      <c r="A94" s="589" t="s">
        <v>474</v>
      </c>
      <c r="B94" s="590" t="s">
        <v>475</v>
      </c>
      <c r="C94" s="593" t="s">
        <v>482</v>
      </c>
      <c r="D94" s="621" t="s">
        <v>483</v>
      </c>
      <c r="E94" s="593" t="s">
        <v>1512</v>
      </c>
      <c r="F94" s="621" t="s">
        <v>1513</v>
      </c>
      <c r="G94" s="593" t="s">
        <v>1550</v>
      </c>
      <c r="H94" s="593" t="s">
        <v>1551</v>
      </c>
      <c r="I94" s="607">
        <v>1.9800000190734863</v>
      </c>
      <c r="J94" s="607">
        <v>100</v>
      </c>
      <c r="K94" s="608">
        <v>198</v>
      </c>
    </row>
    <row r="95" spans="1:11" ht="14.4" customHeight="1" x14ac:dyDescent="0.3">
      <c r="A95" s="589" t="s">
        <v>474</v>
      </c>
      <c r="B95" s="590" t="s">
        <v>475</v>
      </c>
      <c r="C95" s="593" t="s">
        <v>482</v>
      </c>
      <c r="D95" s="621" t="s">
        <v>483</v>
      </c>
      <c r="E95" s="593" t="s">
        <v>1512</v>
      </c>
      <c r="F95" s="621" t="s">
        <v>1513</v>
      </c>
      <c r="G95" s="593" t="s">
        <v>1552</v>
      </c>
      <c r="H95" s="593" t="s">
        <v>1553</v>
      </c>
      <c r="I95" s="607">
        <v>2.7000000476837158</v>
      </c>
      <c r="J95" s="607">
        <v>80</v>
      </c>
      <c r="K95" s="608">
        <v>216</v>
      </c>
    </row>
    <row r="96" spans="1:11" ht="14.4" customHeight="1" x14ac:dyDescent="0.3">
      <c r="A96" s="589" t="s">
        <v>474</v>
      </c>
      <c r="B96" s="590" t="s">
        <v>475</v>
      </c>
      <c r="C96" s="593" t="s">
        <v>482</v>
      </c>
      <c r="D96" s="621" t="s">
        <v>483</v>
      </c>
      <c r="E96" s="593" t="s">
        <v>1512</v>
      </c>
      <c r="F96" s="621" t="s">
        <v>1513</v>
      </c>
      <c r="G96" s="593" t="s">
        <v>1554</v>
      </c>
      <c r="H96" s="593" t="s">
        <v>1555</v>
      </c>
      <c r="I96" s="607">
        <v>2.1700000762939453</v>
      </c>
      <c r="J96" s="607">
        <v>40</v>
      </c>
      <c r="K96" s="608">
        <v>86.800003051757813</v>
      </c>
    </row>
    <row r="97" spans="1:11" ht="14.4" customHeight="1" x14ac:dyDescent="0.3">
      <c r="A97" s="589" t="s">
        <v>474</v>
      </c>
      <c r="B97" s="590" t="s">
        <v>475</v>
      </c>
      <c r="C97" s="593" t="s">
        <v>482</v>
      </c>
      <c r="D97" s="621" t="s">
        <v>483</v>
      </c>
      <c r="E97" s="593" t="s">
        <v>1512</v>
      </c>
      <c r="F97" s="621" t="s">
        <v>1513</v>
      </c>
      <c r="G97" s="593" t="s">
        <v>1556</v>
      </c>
      <c r="H97" s="593" t="s">
        <v>1557</v>
      </c>
      <c r="I97" s="607">
        <v>2.5166666507720947</v>
      </c>
      <c r="J97" s="607">
        <v>60</v>
      </c>
      <c r="K97" s="608">
        <v>151.00000381469727</v>
      </c>
    </row>
    <row r="98" spans="1:11" ht="14.4" customHeight="1" x14ac:dyDescent="0.3">
      <c r="A98" s="589" t="s">
        <v>474</v>
      </c>
      <c r="B98" s="590" t="s">
        <v>475</v>
      </c>
      <c r="C98" s="593" t="s">
        <v>482</v>
      </c>
      <c r="D98" s="621" t="s">
        <v>483</v>
      </c>
      <c r="E98" s="593" t="s">
        <v>1512</v>
      </c>
      <c r="F98" s="621" t="s">
        <v>1513</v>
      </c>
      <c r="G98" s="593" t="s">
        <v>1558</v>
      </c>
      <c r="H98" s="593" t="s">
        <v>1559</v>
      </c>
      <c r="I98" s="607">
        <v>21.231999588012695</v>
      </c>
      <c r="J98" s="607">
        <v>250</v>
      </c>
      <c r="K98" s="608">
        <v>5308</v>
      </c>
    </row>
    <row r="99" spans="1:11" ht="14.4" customHeight="1" x14ac:dyDescent="0.3">
      <c r="A99" s="589" t="s">
        <v>474</v>
      </c>
      <c r="B99" s="590" t="s">
        <v>475</v>
      </c>
      <c r="C99" s="593" t="s">
        <v>482</v>
      </c>
      <c r="D99" s="621" t="s">
        <v>483</v>
      </c>
      <c r="E99" s="593" t="s">
        <v>1560</v>
      </c>
      <c r="F99" s="621" t="s">
        <v>1561</v>
      </c>
      <c r="G99" s="593" t="s">
        <v>1562</v>
      </c>
      <c r="H99" s="593" t="s">
        <v>1563</v>
      </c>
      <c r="I99" s="607">
        <v>0.55000001192092896</v>
      </c>
      <c r="J99" s="607">
        <v>400</v>
      </c>
      <c r="K99" s="608">
        <v>220</v>
      </c>
    </row>
    <row r="100" spans="1:11" ht="14.4" customHeight="1" x14ac:dyDescent="0.3">
      <c r="A100" s="589" t="s">
        <v>474</v>
      </c>
      <c r="B100" s="590" t="s">
        <v>475</v>
      </c>
      <c r="C100" s="593" t="s">
        <v>482</v>
      </c>
      <c r="D100" s="621" t="s">
        <v>483</v>
      </c>
      <c r="E100" s="593" t="s">
        <v>1560</v>
      </c>
      <c r="F100" s="621" t="s">
        <v>1561</v>
      </c>
      <c r="G100" s="593" t="s">
        <v>1564</v>
      </c>
      <c r="H100" s="593" t="s">
        <v>1565</v>
      </c>
      <c r="I100" s="607">
        <v>0.97000002861022949</v>
      </c>
      <c r="J100" s="607">
        <v>200</v>
      </c>
      <c r="K100" s="608">
        <v>194</v>
      </c>
    </row>
    <row r="101" spans="1:11" ht="14.4" customHeight="1" x14ac:dyDescent="0.3">
      <c r="A101" s="589" t="s">
        <v>474</v>
      </c>
      <c r="B101" s="590" t="s">
        <v>475</v>
      </c>
      <c r="C101" s="593" t="s">
        <v>482</v>
      </c>
      <c r="D101" s="621" t="s">
        <v>483</v>
      </c>
      <c r="E101" s="593" t="s">
        <v>1566</v>
      </c>
      <c r="F101" s="621" t="s">
        <v>1567</v>
      </c>
      <c r="G101" s="593" t="s">
        <v>1568</v>
      </c>
      <c r="H101" s="593" t="s">
        <v>1569</v>
      </c>
      <c r="I101" s="607">
        <v>0.74000000953674316</v>
      </c>
      <c r="J101" s="607">
        <v>5000</v>
      </c>
      <c r="K101" s="608">
        <v>3690.4998779296875</v>
      </c>
    </row>
    <row r="102" spans="1:11" ht="14.4" customHeight="1" x14ac:dyDescent="0.3">
      <c r="A102" s="589" t="s">
        <v>474</v>
      </c>
      <c r="B102" s="590" t="s">
        <v>475</v>
      </c>
      <c r="C102" s="593" t="s">
        <v>482</v>
      </c>
      <c r="D102" s="621" t="s">
        <v>483</v>
      </c>
      <c r="E102" s="593" t="s">
        <v>1566</v>
      </c>
      <c r="F102" s="621" t="s">
        <v>1567</v>
      </c>
      <c r="G102" s="593" t="s">
        <v>1570</v>
      </c>
      <c r="H102" s="593" t="s">
        <v>1571</v>
      </c>
      <c r="I102" s="607">
        <v>0.74000000953674316</v>
      </c>
      <c r="J102" s="607">
        <v>5000</v>
      </c>
      <c r="K102" s="608">
        <v>3696.199951171875</v>
      </c>
    </row>
    <row r="103" spans="1:11" ht="14.4" customHeight="1" x14ac:dyDescent="0.3">
      <c r="A103" s="589" t="s">
        <v>474</v>
      </c>
      <c r="B103" s="590" t="s">
        <v>475</v>
      </c>
      <c r="C103" s="593" t="s">
        <v>482</v>
      </c>
      <c r="D103" s="621" t="s">
        <v>483</v>
      </c>
      <c r="E103" s="593" t="s">
        <v>1566</v>
      </c>
      <c r="F103" s="621" t="s">
        <v>1567</v>
      </c>
      <c r="G103" s="593" t="s">
        <v>1568</v>
      </c>
      <c r="H103" s="593" t="s">
        <v>1572</v>
      </c>
      <c r="I103" s="607">
        <v>0.74000000953674316</v>
      </c>
      <c r="J103" s="607">
        <v>4500</v>
      </c>
      <c r="K103" s="608">
        <v>3327.1500244140625</v>
      </c>
    </row>
    <row r="104" spans="1:11" ht="14.4" customHeight="1" x14ac:dyDescent="0.3">
      <c r="A104" s="589" t="s">
        <v>474</v>
      </c>
      <c r="B104" s="590" t="s">
        <v>475</v>
      </c>
      <c r="C104" s="593" t="s">
        <v>482</v>
      </c>
      <c r="D104" s="621" t="s">
        <v>483</v>
      </c>
      <c r="E104" s="593" t="s">
        <v>1566</v>
      </c>
      <c r="F104" s="621" t="s">
        <v>1567</v>
      </c>
      <c r="G104" s="593" t="s">
        <v>1570</v>
      </c>
      <c r="H104" s="593" t="s">
        <v>1573</v>
      </c>
      <c r="I104" s="607">
        <v>0.73666667938232422</v>
      </c>
      <c r="J104" s="607">
        <v>4500</v>
      </c>
      <c r="K104" s="608">
        <v>3318.9900512695313</v>
      </c>
    </row>
    <row r="105" spans="1:11" ht="14.4" customHeight="1" x14ac:dyDescent="0.3">
      <c r="A105" s="589" t="s">
        <v>474</v>
      </c>
      <c r="B105" s="590" t="s">
        <v>475</v>
      </c>
      <c r="C105" s="593" t="s">
        <v>487</v>
      </c>
      <c r="D105" s="621" t="s">
        <v>488</v>
      </c>
      <c r="E105" s="593" t="s">
        <v>1574</v>
      </c>
      <c r="F105" s="621" t="s">
        <v>1575</v>
      </c>
      <c r="G105" s="593" t="s">
        <v>1576</v>
      </c>
      <c r="H105" s="593" t="s">
        <v>1577</v>
      </c>
      <c r="I105" s="607">
        <v>4435.64990234375</v>
      </c>
      <c r="J105" s="607">
        <v>1</v>
      </c>
      <c r="K105" s="608">
        <v>4435.64990234375</v>
      </c>
    </row>
    <row r="106" spans="1:11" ht="14.4" customHeight="1" x14ac:dyDescent="0.3">
      <c r="A106" s="589" t="s">
        <v>474</v>
      </c>
      <c r="B106" s="590" t="s">
        <v>475</v>
      </c>
      <c r="C106" s="593" t="s">
        <v>487</v>
      </c>
      <c r="D106" s="621" t="s">
        <v>488</v>
      </c>
      <c r="E106" s="593" t="s">
        <v>1574</v>
      </c>
      <c r="F106" s="621" t="s">
        <v>1575</v>
      </c>
      <c r="G106" s="593" t="s">
        <v>1578</v>
      </c>
      <c r="H106" s="593" t="s">
        <v>1579</v>
      </c>
      <c r="I106" s="607">
        <v>14347.830078125</v>
      </c>
      <c r="J106" s="607">
        <v>2</v>
      </c>
      <c r="K106" s="608">
        <v>28695.66015625</v>
      </c>
    </row>
    <row r="107" spans="1:11" ht="14.4" customHeight="1" x14ac:dyDescent="0.3">
      <c r="A107" s="589" t="s">
        <v>474</v>
      </c>
      <c r="B107" s="590" t="s">
        <v>475</v>
      </c>
      <c r="C107" s="593" t="s">
        <v>487</v>
      </c>
      <c r="D107" s="621" t="s">
        <v>488</v>
      </c>
      <c r="E107" s="593" t="s">
        <v>1574</v>
      </c>
      <c r="F107" s="621" t="s">
        <v>1575</v>
      </c>
      <c r="G107" s="593" t="s">
        <v>1580</v>
      </c>
      <c r="H107" s="593" t="s">
        <v>1581</v>
      </c>
      <c r="I107" s="607">
        <v>14347.830078125</v>
      </c>
      <c r="J107" s="607">
        <v>2</v>
      </c>
      <c r="K107" s="608">
        <v>28695.66015625</v>
      </c>
    </row>
    <row r="108" spans="1:11" ht="14.4" customHeight="1" x14ac:dyDescent="0.3">
      <c r="A108" s="589" t="s">
        <v>474</v>
      </c>
      <c r="B108" s="590" t="s">
        <v>475</v>
      </c>
      <c r="C108" s="593" t="s">
        <v>487</v>
      </c>
      <c r="D108" s="621" t="s">
        <v>488</v>
      </c>
      <c r="E108" s="593" t="s">
        <v>1574</v>
      </c>
      <c r="F108" s="621" t="s">
        <v>1575</v>
      </c>
      <c r="G108" s="593" t="s">
        <v>1582</v>
      </c>
      <c r="H108" s="593" t="s">
        <v>1583</v>
      </c>
      <c r="I108" s="607">
        <v>9565.599609375</v>
      </c>
      <c r="J108" s="607">
        <v>1</v>
      </c>
      <c r="K108" s="608">
        <v>9565.599609375</v>
      </c>
    </row>
    <row r="109" spans="1:11" ht="14.4" customHeight="1" x14ac:dyDescent="0.3">
      <c r="A109" s="589" t="s">
        <v>474</v>
      </c>
      <c r="B109" s="590" t="s">
        <v>475</v>
      </c>
      <c r="C109" s="593" t="s">
        <v>487</v>
      </c>
      <c r="D109" s="621" t="s">
        <v>488</v>
      </c>
      <c r="E109" s="593" t="s">
        <v>1584</v>
      </c>
      <c r="F109" s="621" t="s">
        <v>1585</v>
      </c>
      <c r="G109" s="593" t="s">
        <v>1586</v>
      </c>
      <c r="H109" s="593" t="s">
        <v>1587</v>
      </c>
      <c r="I109" s="607">
        <v>7868.990234375</v>
      </c>
      <c r="J109" s="607">
        <v>2</v>
      </c>
      <c r="K109" s="608">
        <v>15737.98046875</v>
      </c>
    </row>
    <row r="110" spans="1:11" ht="14.4" customHeight="1" x14ac:dyDescent="0.3">
      <c r="A110" s="589" t="s">
        <v>474</v>
      </c>
      <c r="B110" s="590" t="s">
        <v>475</v>
      </c>
      <c r="C110" s="593" t="s">
        <v>487</v>
      </c>
      <c r="D110" s="621" t="s">
        <v>488</v>
      </c>
      <c r="E110" s="593" t="s">
        <v>1584</v>
      </c>
      <c r="F110" s="621" t="s">
        <v>1585</v>
      </c>
      <c r="G110" s="593" t="s">
        <v>1588</v>
      </c>
      <c r="H110" s="593" t="s">
        <v>1589</v>
      </c>
      <c r="I110" s="607">
        <v>7868.990234375</v>
      </c>
      <c r="J110" s="607">
        <v>2</v>
      </c>
      <c r="K110" s="608">
        <v>15737.98046875</v>
      </c>
    </row>
    <row r="111" spans="1:11" ht="14.4" customHeight="1" x14ac:dyDescent="0.3">
      <c r="A111" s="589" t="s">
        <v>474</v>
      </c>
      <c r="B111" s="590" t="s">
        <v>475</v>
      </c>
      <c r="C111" s="593" t="s">
        <v>487</v>
      </c>
      <c r="D111" s="621" t="s">
        <v>488</v>
      </c>
      <c r="E111" s="593" t="s">
        <v>1584</v>
      </c>
      <c r="F111" s="621" t="s">
        <v>1585</v>
      </c>
      <c r="G111" s="593" t="s">
        <v>1590</v>
      </c>
      <c r="H111" s="593" t="s">
        <v>1591</v>
      </c>
      <c r="I111" s="607">
        <v>7869</v>
      </c>
      <c r="J111" s="607">
        <v>3</v>
      </c>
      <c r="K111" s="608">
        <v>23607</v>
      </c>
    </row>
    <row r="112" spans="1:11" ht="14.4" customHeight="1" x14ac:dyDescent="0.3">
      <c r="A112" s="589" t="s">
        <v>474</v>
      </c>
      <c r="B112" s="590" t="s">
        <v>475</v>
      </c>
      <c r="C112" s="593" t="s">
        <v>487</v>
      </c>
      <c r="D112" s="621" t="s">
        <v>488</v>
      </c>
      <c r="E112" s="593" t="s">
        <v>1584</v>
      </c>
      <c r="F112" s="621" t="s">
        <v>1585</v>
      </c>
      <c r="G112" s="593" t="s">
        <v>1592</v>
      </c>
      <c r="H112" s="593" t="s">
        <v>1593</v>
      </c>
      <c r="I112" s="607">
        <v>7868.990234375</v>
      </c>
      <c r="J112" s="607">
        <v>1</v>
      </c>
      <c r="K112" s="608">
        <v>7868.990234375</v>
      </c>
    </row>
    <row r="113" spans="1:11" ht="14.4" customHeight="1" x14ac:dyDescent="0.3">
      <c r="A113" s="589" t="s">
        <v>474</v>
      </c>
      <c r="B113" s="590" t="s">
        <v>475</v>
      </c>
      <c r="C113" s="593" t="s">
        <v>487</v>
      </c>
      <c r="D113" s="621" t="s">
        <v>488</v>
      </c>
      <c r="E113" s="593" t="s">
        <v>1584</v>
      </c>
      <c r="F113" s="621" t="s">
        <v>1585</v>
      </c>
      <c r="G113" s="593" t="s">
        <v>1594</v>
      </c>
      <c r="H113" s="593" t="s">
        <v>1595</v>
      </c>
      <c r="I113" s="607">
        <v>7869</v>
      </c>
      <c r="J113" s="607">
        <v>5</v>
      </c>
      <c r="K113" s="608">
        <v>39345</v>
      </c>
    </row>
    <row r="114" spans="1:11" ht="14.4" customHeight="1" x14ac:dyDescent="0.3">
      <c r="A114" s="589" t="s">
        <v>474</v>
      </c>
      <c r="B114" s="590" t="s">
        <v>475</v>
      </c>
      <c r="C114" s="593" t="s">
        <v>487</v>
      </c>
      <c r="D114" s="621" t="s">
        <v>488</v>
      </c>
      <c r="E114" s="593" t="s">
        <v>1584</v>
      </c>
      <c r="F114" s="621" t="s">
        <v>1585</v>
      </c>
      <c r="G114" s="593" t="s">
        <v>1596</v>
      </c>
      <c r="H114" s="593" t="s">
        <v>1577</v>
      </c>
      <c r="I114" s="607">
        <v>5101</v>
      </c>
      <c r="J114" s="607">
        <v>1</v>
      </c>
      <c r="K114" s="608">
        <v>5101</v>
      </c>
    </row>
    <row r="115" spans="1:11" ht="14.4" customHeight="1" x14ac:dyDescent="0.3">
      <c r="A115" s="589" t="s">
        <v>474</v>
      </c>
      <c r="B115" s="590" t="s">
        <v>475</v>
      </c>
      <c r="C115" s="593" t="s">
        <v>487</v>
      </c>
      <c r="D115" s="621" t="s">
        <v>488</v>
      </c>
      <c r="E115" s="593" t="s">
        <v>1584</v>
      </c>
      <c r="F115" s="621" t="s">
        <v>1585</v>
      </c>
      <c r="G115" s="593" t="s">
        <v>1597</v>
      </c>
      <c r="H115" s="593" t="s">
        <v>1598</v>
      </c>
      <c r="I115" s="607">
        <v>5101</v>
      </c>
      <c r="J115" s="607">
        <v>13</v>
      </c>
      <c r="K115" s="608">
        <v>66313</v>
      </c>
    </row>
    <row r="116" spans="1:11" ht="14.4" customHeight="1" x14ac:dyDescent="0.3">
      <c r="A116" s="589" t="s">
        <v>474</v>
      </c>
      <c r="B116" s="590" t="s">
        <v>475</v>
      </c>
      <c r="C116" s="593" t="s">
        <v>487</v>
      </c>
      <c r="D116" s="621" t="s">
        <v>488</v>
      </c>
      <c r="E116" s="593" t="s">
        <v>1584</v>
      </c>
      <c r="F116" s="621" t="s">
        <v>1585</v>
      </c>
      <c r="G116" s="593" t="s">
        <v>1599</v>
      </c>
      <c r="H116" s="593" t="s">
        <v>1600</v>
      </c>
      <c r="I116" s="607">
        <v>5101</v>
      </c>
      <c r="J116" s="607">
        <v>4</v>
      </c>
      <c r="K116" s="608">
        <v>20404</v>
      </c>
    </row>
    <row r="117" spans="1:11" ht="14.4" customHeight="1" x14ac:dyDescent="0.3">
      <c r="A117" s="589" t="s">
        <v>474</v>
      </c>
      <c r="B117" s="590" t="s">
        <v>475</v>
      </c>
      <c r="C117" s="593" t="s">
        <v>487</v>
      </c>
      <c r="D117" s="621" t="s">
        <v>488</v>
      </c>
      <c r="E117" s="593" t="s">
        <v>1584</v>
      </c>
      <c r="F117" s="621" t="s">
        <v>1585</v>
      </c>
      <c r="G117" s="593" t="s">
        <v>1601</v>
      </c>
      <c r="H117" s="593" t="s">
        <v>1602</v>
      </c>
      <c r="I117" s="607">
        <v>9850</v>
      </c>
      <c r="J117" s="607">
        <v>1</v>
      </c>
      <c r="K117" s="608">
        <v>9850</v>
      </c>
    </row>
    <row r="118" spans="1:11" ht="14.4" customHeight="1" x14ac:dyDescent="0.3">
      <c r="A118" s="589" t="s">
        <v>474</v>
      </c>
      <c r="B118" s="590" t="s">
        <v>475</v>
      </c>
      <c r="C118" s="593" t="s">
        <v>487</v>
      </c>
      <c r="D118" s="621" t="s">
        <v>488</v>
      </c>
      <c r="E118" s="593" t="s">
        <v>1584</v>
      </c>
      <c r="F118" s="621" t="s">
        <v>1585</v>
      </c>
      <c r="G118" s="593" t="s">
        <v>1603</v>
      </c>
      <c r="H118" s="593" t="s">
        <v>1604</v>
      </c>
      <c r="I118" s="607">
        <v>9850</v>
      </c>
      <c r="J118" s="607">
        <v>2</v>
      </c>
      <c r="K118" s="608">
        <v>19700</v>
      </c>
    </row>
    <row r="119" spans="1:11" ht="14.4" customHeight="1" x14ac:dyDescent="0.3">
      <c r="A119" s="589" t="s">
        <v>474</v>
      </c>
      <c r="B119" s="590" t="s">
        <v>475</v>
      </c>
      <c r="C119" s="593" t="s">
        <v>487</v>
      </c>
      <c r="D119" s="621" t="s">
        <v>488</v>
      </c>
      <c r="E119" s="593" t="s">
        <v>1584</v>
      </c>
      <c r="F119" s="621" t="s">
        <v>1585</v>
      </c>
      <c r="G119" s="593" t="s">
        <v>1605</v>
      </c>
      <c r="H119" s="593" t="s">
        <v>1606</v>
      </c>
      <c r="I119" s="607">
        <v>9850</v>
      </c>
      <c r="J119" s="607">
        <v>5</v>
      </c>
      <c r="K119" s="608">
        <v>49250</v>
      </c>
    </row>
    <row r="120" spans="1:11" ht="14.4" customHeight="1" x14ac:dyDescent="0.3">
      <c r="A120" s="589" t="s">
        <v>474</v>
      </c>
      <c r="B120" s="590" t="s">
        <v>475</v>
      </c>
      <c r="C120" s="593" t="s">
        <v>487</v>
      </c>
      <c r="D120" s="621" t="s">
        <v>488</v>
      </c>
      <c r="E120" s="593" t="s">
        <v>1584</v>
      </c>
      <c r="F120" s="621" t="s">
        <v>1585</v>
      </c>
      <c r="G120" s="593" t="s">
        <v>1607</v>
      </c>
      <c r="H120" s="593" t="s">
        <v>1608</v>
      </c>
      <c r="I120" s="607">
        <v>9850</v>
      </c>
      <c r="J120" s="607">
        <v>2</v>
      </c>
      <c r="K120" s="608">
        <v>19700</v>
      </c>
    </row>
    <row r="121" spans="1:11" ht="14.4" customHeight="1" x14ac:dyDescent="0.3">
      <c r="A121" s="589" t="s">
        <v>474</v>
      </c>
      <c r="B121" s="590" t="s">
        <v>475</v>
      </c>
      <c r="C121" s="593" t="s">
        <v>487</v>
      </c>
      <c r="D121" s="621" t="s">
        <v>488</v>
      </c>
      <c r="E121" s="593" t="s">
        <v>1584</v>
      </c>
      <c r="F121" s="621" t="s">
        <v>1585</v>
      </c>
      <c r="G121" s="593" t="s">
        <v>1609</v>
      </c>
      <c r="H121" s="593" t="s">
        <v>1610</v>
      </c>
      <c r="I121" s="607">
        <v>9850</v>
      </c>
      <c r="J121" s="607">
        <v>5</v>
      </c>
      <c r="K121" s="608">
        <v>49250</v>
      </c>
    </row>
    <row r="122" spans="1:11" ht="14.4" customHeight="1" x14ac:dyDescent="0.3">
      <c r="A122" s="589" t="s">
        <v>474</v>
      </c>
      <c r="B122" s="590" t="s">
        <v>475</v>
      </c>
      <c r="C122" s="593" t="s">
        <v>487</v>
      </c>
      <c r="D122" s="621" t="s">
        <v>488</v>
      </c>
      <c r="E122" s="593" t="s">
        <v>1584</v>
      </c>
      <c r="F122" s="621" t="s">
        <v>1585</v>
      </c>
      <c r="G122" s="593" t="s">
        <v>1611</v>
      </c>
      <c r="H122" s="593" t="s">
        <v>1612</v>
      </c>
      <c r="I122" s="607">
        <v>9850</v>
      </c>
      <c r="J122" s="607">
        <v>11</v>
      </c>
      <c r="K122" s="608">
        <v>108350</v>
      </c>
    </row>
    <row r="123" spans="1:11" ht="14.4" customHeight="1" x14ac:dyDescent="0.3">
      <c r="A123" s="589" t="s">
        <v>474</v>
      </c>
      <c r="B123" s="590" t="s">
        <v>475</v>
      </c>
      <c r="C123" s="593" t="s">
        <v>487</v>
      </c>
      <c r="D123" s="621" t="s">
        <v>488</v>
      </c>
      <c r="E123" s="593" t="s">
        <v>1584</v>
      </c>
      <c r="F123" s="621" t="s">
        <v>1585</v>
      </c>
      <c r="G123" s="593" t="s">
        <v>1613</v>
      </c>
      <c r="H123" s="593" t="s">
        <v>1583</v>
      </c>
      <c r="I123" s="607">
        <v>9850</v>
      </c>
      <c r="J123" s="607">
        <v>9</v>
      </c>
      <c r="K123" s="608">
        <v>88650</v>
      </c>
    </row>
    <row r="124" spans="1:11" ht="14.4" customHeight="1" x14ac:dyDescent="0.3">
      <c r="A124" s="589" t="s">
        <v>474</v>
      </c>
      <c r="B124" s="590" t="s">
        <v>475</v>
      </c>
      <c r="C124" s="593" t="s">
        <v>487</v>
      </c>
      <c r="D124" s="621" t="s">
        <v>488</v>
      </c>
      <c r="E124" s="593" t="s">
        <v>1584</v>
      </c>
      <c r="F124" s="621" t="s">
        <v>1585</v>
      </c>
      <c r="G124" s="593" t="s">
        <v>1614</v>
      </c>
      <c r="H124" s="593" t="s">
        <v>1615</v>
      </c>
      <c r="I124" s="607">
        <v>9850</v>
      </c>
      <c r="J124" s="607">
        <v>2</v>
      </c>
      <c r="K124" s="608">
        <v>19700</v>
      </c>
    </row>
    <row r="125" spans="1:11" ht="14.4" customHeight="1" x14ac:dyDescent="0.3">
      <c r="A125" s="589" t="s">
        <v>474</v>
      </c>
      <c r="B125" s="590" t="s">
        <v>475</v>
      </c>
      <c r="C125" s="593" t="s">
        <v>487</v>
      </c>
      <c r="D125" s="621" t="s">
        <v>488</v>
      </c>
      <c r="E125" s="593" t="s">
        <v>1584</v>
      </c>
      <c r="F125" s="621" t="s">
        <v>1585</v>
      </c>
      <c r="G125" s="593" t="s">
        <v>1616</v>
      </c>
      <c r="H125" s="593" t="s">
        <v>1617</v>
      </c>
      <c r="I125" s="607">
        <v>9850</v>
      </c>
      <c r="J125" s="607">
        <v>3</v>
      </c>
      <c r="K125" s="608">
        <v>29550</v>
      </c>
    </row>
    <row r="126" spans="1:11" ht="14.4" customHeight="1" x14ac:dyDescent="0.3">
      <c r="A126" s="589" t="s">
        <v>474</v>
      </c>
      <c r="B126" s="590" t="s">
        <v>475</v>
      </c>
      <c r="C126" s="593" t="s">
        <v>487</v>
      </c>
      <c r="D126" s="621" t="s">
        <v>488</v>
      </c>
      <c r="E126" s="593" t="s">
        <v>1584</v>
      </c>
      <c r="F126" s="621" t="s">
        <v>1585</v>
      </c>
      <c r="G126" s="593" t="s">
        <v>1618</v>
      </c>
      <c r="H126" s="593" t="s">
        <v>1619</v>
      </c>
      <c r="I126" s="607">
        <v>9850</v>
      </c>
      <c r="J126" s="607">
        <v>4</v>
      </c>
      <c r="K126" s="608">
        <v>39400</v>
      </c>
    </row>
    <row r="127" spans="1:11" ht="14.4" customHeight="1" x14ac:dyDescent="0.3">
      <c r="A127" s="589" t="s">
        <v>474</v>
      </c>
      <c r="B127" s="590" t="s">
        <v>475</v>
      </c>
      <c r="C127" s="593" t="s">
        <v>487</v>
      </c>
      <c r="D127" s="621" t="s">
        <v>488</v>
      </c>
      <c r="E127" s="593" t="s">
        <v>1584</v>
      </c>
      <c r="F127" s="621" t="s">
        <v>1585</v>
      </c>
      <c r="G127" s="593" t="s">
        <v>1620</v>
      </c>
      <c r="H127" s="593" t="s">
        <v>1621</v>
      </c>
      <c r="I127" s="607">
        <v>9850</v>
      </c>
      <c r="J127" s="607">
        <v>2</v>
      </c>
      <c r="K127" s="608">
        <v>19700</v>
      </c>
    </row>
    <row r="128" spans="1:11" ht="14.4" customHeight="1" x14ac:dyDescent="0.3">
      <c r="A128" s="589" t="s">
        <v>474</v>
      </c>
      <c r="B128" s="590" t="s">
        <v>475</v>
      </c>
      <c r="C128" s="593" t="s">
        <v>487</v>
      </c>
      <c r="D128" s="621" t="s">
        <v>488</v>
      </c>
      <c r="E128" s="593" t="s">
        <v>1584</v>
      </c>
      <c r="F128" s="621" t="s">
        <v>1585</v>
      </c>
      <c r="G128" s="593" t="s">
        <v>1622</v>
      </c>
      <c r="H128" s="593" t="s">
        <v>1623</v>
      </c>
      <c r="I128" s="607">
        <v>9200</v>
      </c>
      <c r="J128" s="607">
        <v>3</v>
      </c>
      <c r="K128" s="608">
        <v>27600</v>
      </c>
    </row>
    <row r="129" spans="1:11" ht="14.4" customHeight="1" x14ac:dyDescent="0.3">
      <c r="A129" s="589" t="s">
        <v>474</v>
      </c>
      <c r="B129" s="590" t="s">
        <v>475</v>
      </c>
      <c r="C129" s="593" t="s">
        <v>487</v>
      </c>
      <c r="D129" s="621" t="s">
        <v>488</v>
      </c>
      <c r="E129" s="593" t="s">
        <v>1584</v>
      </c>
      <c r="F129" s="621" t="s">
        <v>1585</v>
      </c>
      <c r="G129" s="593" t="s">
        <v>1624</v>
      </c>
      <c r="H129" s="593" t="s">
        <v>1625</v>
      </c>
      <c r="I129" s="607">
        <v>9200</v>
      </c>
      <c r="J129" s="607">
        <v>3</v>
      </c>
      <c r="K129" s="608">
        <v>27600</v>
      </c>
    </row>
    <row r="130" spans="1:11" ht="14.4" customHeight="1" x14ac:dyDescent="0.3">
      <c r="A130" s="589" t="s">
        <v>474</v>
      </c>
      <c r="B130" s="590" t="s">
        <v>475</v>
      </c>
      <c r="C130" s="593" t="s">
        <v>487</v>
      </c>
      <c r="D130" s="621" t="s">
        <v>488</v>
      </c>
      <c r="E130" s="593" t="s">
        <v>1584</v>
      </c>
      <c r="F130" s="621" t="s">
        <v>1585</v>
      </c>
      <c r="G130" s="593" t="s">
        <v>1626</v>
      </c>
      <c r="H130" s="593" t="s">
        <v>1627</v>
      </c>
      <c r="I130" s="607">
        <v>9200</v>
      </c>
      <c r="J130" s="607">
        <v>2</v>
      </c>
      <c r="K130" s="608">
        <v>18400</v>
      </c>
    </row>
    <row r="131" spans="1:11" ht="14.4" customHeight="1" x14ac:dyDescent="0.3">
      <c r="A131" s="589" t="s">
        <v>474</v>
      </c>
      <c r="B131" s="590" t="s">
        <v>475</v>
      </c>
      <c r="C131" s="593" t="s">
        <v>487</v>
      </c>
      <c r="D131" s="621" t="s">
        <v>488</v>
      </c>
      <c r="E131" s="593" t="s">
        <v>1584</v>
      </c>
      <c r="F131" s="621" t="s">
        <v>1585</v>
      </c>
      <c r="G131" s="593" t="s">
        <v>1628</v>
      </c>
      <c r="H131" s="593" t="s">
        <v>1629</v>
      </c>
      <c r="I131" s="607">
        <v>9200</v>
      </c>
      <c r="J131" s="607">
        <v>1</v>
      </c>
      <c r="K131" s="608">
        <v>9200</v>
      </c>
    </row>
    <row r="132" spans="1:11" ht="14.4" customHeight="1" x14ac:dyDescent="0.3">
      <c r="A132" s="589" t="s">
        <v>474</v>
      </c>
      <c r="B132" s="590" t="s">
        <v>475</v>
      </c>
      <c r="C132" s="593" t="s">
        <v>487</v>
      </c>
      <c r="D132" s="621" t="s">
        <v>488</v>
      </c>
      <c r="E132" s="593" t="s">
        <v>1584</v>
      </c>
      <c r="F132" s="621" t="s">
        <v>1585</v>
      </c>
      <c r="G132" s="593" t="s">
        <v>1630</v>
      </c>
      <c r="H132" s="593" t="s">
        <v>1631</v>
      </c>
      <c r="I132" s="607">
        <v>9200</v>
      </c>
      <c r="J132" s="607">
        <v>2</v>
      </c>
      <c r="K132" s="608">
        <v>18400</v>
      </c>
    </row>
    <row r="133" spans="1:11" ht="14.4" customHeight="1" x14ac:dyDescent="0.3">
      <c r="A133" s="589" t="s">
        <v>474</v>
      </c>
      <c r="B133" s="590" t="s">
        <v>475</v>
      </c>
      <c r="C133" s="593" t="s">
        <v>487</v>
      </c>
      <c r="D133" s="621" t="s">
        <v>488</v>
      </c>
      <c r="E133" s="593" t="s">
        <v>1584</v>
      </c>
      <c r="F133" s="621" t="s">
        <v>1585</v>
      </c>
      <c r="G133" s="593" t="s">
        <v>1632</v>
      </c>
      <c r="H133" s="593" t="s">
        <v>1633</v>
      </c>
      <c r="I133" s="607">
        <v>9883.7802734375</v>
      </c>
      <c r="J133" s="607">
        <v>1</v>
      </c>
      <c r="K133" s="608">
        <v>9883.7802734375</v>
      </c>
    </row>
    <row r="134" spans="1:11" ht="14.4" customHeight="1" x14ac:dyDescent="0.3">
      <c r="A134" s="589" t="s">
        <v>474</v>
      </c>
      <c r="B134" s="590" t="s">
        <v>475</v>
      </c>
      <c r="C134" s="593" t="s">
        <v>487</v>
      </c>
      <c r="D134" s="621" t="s">
        <v>488</v>
      </c>
      <c r="E134" s="593" t="s">
        <v>1584</v>
      </c>
      <c r="F134" s="621" t="s">
        <v>1585</v>
      </c>
      <c r="G134" s="593" t="s">
        <v>1634</v>
      </c>
      <c r="H134" s="593" t="s">
        <v>1635</v>
      </c>
      <c r="I134" s="607">
        <v>21815.05078125</v>
      </c>
      <c r="J134" s="607">
        <v>1</v>
      </c>
      <c r="K134" s="608">
        <v>21815.05078125</v>
      </c>
    </row>
    <row r="135" spans="1:11" ht="14.4" customHeight="1" x14ac:dyDescent="0.3">
      <c r="A135" s="589" t="s">
        <v>474</v>
      </c>
      <c r="B135" s="590" t="s">
        <v>475</v>
      </c>
      <c r="C135" s="593" t="s">
        <v>487</v>
      </c>
      <c r="D135" s="621" t="s">
        <v>488</v>
      </c>
      <c r="E135" s="593" t="s">
        <v>1584</v>
      </c>
      <c r="F135" s="621" t="s">
        <v>1585</v>
      </c>
      <c r="G135" s="593" t="s">
        <v>1636</v>
      </c>
      <c r="H135" s="593" t="s">
        <v>1637</v>
      </c>
      <c r="I135" s="607">
        <v>10086.5302734375</v>
      </c>
      <c r="J135" s="607">
        <v>1</v>
      </c>
      <c r="K135" s="608">
        <v>10086.5302734375</v>
      </c>
    </row>
    <row r="136" spans="1:11" ht="14.4" customHeight="1" x14ac:dyDescent="0.3">
      <c r="A136" s="589" t="s">
        <v>474</v>
      </c>
      <c r="B136" s="590" t="s">
        <v>475</v>
      </c>
      <c r="C136" s="593" t="s">
        <v>487</v>
      </c>
      <c r="D136" s="621" t="s">
        <v>488</v>
      </c>
      <c r="E136" s="593" t="s">
        <v>1368</v>
      </c>
      <c r="F136" s="621" t="s">
        <v>1369</v>
      </c>
      <c r="G136" s="593" t="s">
        <v>1370</v>
      </c>
      <c r="H136" s="593" t="s">
        <v>1371</v>
      </c>
      <c r="I136" s="607">
        <v>713.55999755859375</v>
      </c>
      <c r="J136" s="607">
        <v>6</v>
      </c>
      <c r="K136" s="608">
        <v>4281.35986328125</v>
      </c>
    </row>
    <row r="137" spans="1:11" ht="14.4" customHeight="1" x14ac:dyDescent="0.3">
      <c r="A137" s="589" t="s">
        <v>474</v>
      </c>
      <c r="B137" s="590" t="s">
        <v>475</v>
      </c>
      <c r="C137" s="593" t="s">
        <v>487</v>
      </c>
      <c r="D137" s="621" t="s">
        <v>488</v>
      </c>
      <c r="E137" s="593" t="s">
        <v>1368</v>
      </c>
      <c r="F137" s="621" t="s">
        <v>1369</v>
      </c>
      <c r="G137" s="593" t="s">
        <v>1372</v>
      </c>
      <c r="H137" s="593" t="s">
        <v>1373</v>
      </c>
      <c r="I137" s="607">
        <v>0.43000000715255737</v>
      </c>
      <c r="J137" s="607">
        <v>25000</v>
      </c>
      <c r="K137" s="608">
        <v>10765.4599609375</v>
      </c>
    </row>
    <row r="138" spans="1:11" ht="14.4" customHeight="1" x14ac:dyDescent="0.3">
      <c r="A138" s="589" t="s">
        <v>474</v>
      </c>
      <c r="B138" s="590" t="s">
        <v>475</v>
      </c>
      <c r="C138" s="593" t="s">
        <v>487</v>
      </c>
      <c r="D138" s="621" t="s">
        <v>488</v>
      </c>
      <c r="E138" s="593" t="s">
        <v>1368</v>
      </c>
      <c r="F138" s="621" t="s">
        <v>1369</v>
      </c>
      <c r="G138" s="593" t="s">
        <v>1374</v>
      </c>
      <c r="H138" s="593" t="s">
        <v>1375</v>
      </c>
      <c r="I138" s="607">
        <v>0.87999999523162842</v>
      </c>
      <c r="J138" s="607">
        <v>1600</v>
      </c>
      <c r="K138" s="608">
        <v>1408</v>
      </c>
    </row>
    <row r="139" spans="1:11" ht="14.4" customHeight="1" x14ac:dyDescent="0.3">
      <c r="A139" s="589" t="s">
        <v>474</v>
      </c>
      <c r="B139" s="590" t="s">
        <v>475</v>
      </c>
      <c r="C139" s="593" t="s">
        <v>487</v>
      </c>
      <c r="D139" s="621" t="s">
        <v>488</v>
      </c>
      <c r="E139" s="593" t="s">
        <v>1368</v>
      </c>
      <c r="F139" s="621" t="s">
        <v>1369</v>
      </c>
      <c r="G139" s="593" t="s">
        <v>1380</v>
      </c>
      <c r="H139" s="593" t="s">
        <v>1381</v>
      </c>
      <c r="I139" s="607">
        <v>1.1699999570846558</v>
      </c>
      <c r="J139" s="607">
        <v>1000</v>
      </c>
      <c r="K139" s="608">
        <v>1170</v>
      </c>
    </row>
    <row r="140" spans="1:11" ht="14.4" customHeight="1" x14ac:dyDescent="0.3">
      <c r="A140" s="589" t="s">
        <v>474</v>
      </c>
      <c r="B140" s="590" t="s">
        <v>475</v>
      </c>
      <c r="C140" s="593" t="s">
        <v>487</v>
      </c>
      <c r="D140" s="621" t="s">
        <v>488</v>
      </c>
      <c r="E140" s="593" t="s">
        <v>1368</v>
      </c>
      <c r="F140" s="621" t="s">
        <v>1369</v>
      </c>
      <c r="G140" s="593" t="s">
        <v>1384</v>
      </c>
      <c r="H140" s="593" t="s">
        <v>1385</v>
      </c>
      <c r="I140" s="607">
        <v>40.340000152587891</v>
      </c>
      <c r="J140" s="607">
        <v>50</v>
      </c>
      <c r="K140" s="608">
        <v>2017</v>
      </c>
    </row>
    <row r="141" spans="1:11" ht="14.4" customHeight="1" x14ac:dyDescent="0.3">
      <c r="A141" s="589" t="s">
        <v>474</v>
      </c>
      <c r="B141" s="590" t="s">
        <v>475</v>
      </c>
      <c r="C141" s="593" t="s">
        <v>487</v>
      </c>
      <c r="D141" s="621" t="s">
        <v>488</v>
      </c>
      <c r="E141" s="593" t="s">
        <v>1368</v>
      </c>
      <c r="F141" s="621" t="s">
        <v>1369</v>
      </c>
      <c r="G141" s="593" t="s">
        <v>1386</v>
      </c>
      <c r="H141" s="593" t="s">
        <v>1387</v>
      </c>
      <c r="I141" s="607">
        <v>67.05999755859375</v>
      </c>
      <c r="J141" s="607">
        <v>70</v>
      </c>
      <c r="K141" s="608">
        <v>4694.25</v>
      </c>
    </row>
    <row r="142" spans="1:11" ht="14.4" customHeight="1" x14ac:dyDescent="0.3">
      <c r="A142" s="589" t="s">
        <v>474</v>
      </c>
      <c r="B142" s="590" t="s">
        <v>475</v>
      </c>
      <c r="C142" s="593" t="s">
        <v>487</v>
      </c>
      <c r="D142" s="621" t="s">
        <v>488</v>
      </c>
      <c r="E142" s="593" t="s">
        <v>1368</v>
      </c>
      <c r="F142" s="621" t="s">
        <v>1369</v>
      </c>
      <c r="G142" s="593" t="s">
        <v>1388</v>
      </c>
      <c r="H142" s="593" t="s">
        <v>1389</v>
      </c>
      <c r="I142" s="607">
        <v>131.49000549316406</v>
      </c>
      <c r="J142" s="607">
        <v>10</v>
      </c>
      <c r="K142" s="608">
        <v>1314.9000244140625</v>
      </c>
    </row>
    <row r="143" spans="1:11" ht="14.4" customHeight="1" x14ac:dyDescent="0.3">
      <c r="A143" s="589" t="s">
        <v>474</v>
      </c>
      <c r="B143" s="590" t="s">
        <v>475</v>
      </c>
      <c r="C143" s="593" t="s">
        <v>487</v>
      </c>
      <c r="D143" s="621" t="s">
        <v>488</v>
      </c>
      <c r="E143" s="593" t="s">
        <v>1368</v>
      </c>
      <c r="F143" s="621" t="s">
        <v>1369</v>
      </c>
      <c r="G143" s="593" t="s">
        <v>1638</v>
      </c>
      <c r="H143" s="593" t="s">
        <v>1639</v>
      </c>
      <c r="I143" s="607">
        <v>111.55000305175781</v>
      </c>
      <c r="J143" s="607">
        <v>2</v>
      </c>
      <c r="K143" s="608">
        <v>223.10000610351563</v>
      </c>
    </row>
    <row r="144" spans="1:11" ht="14.4" customHeight="1" x14ac:dyDescent="0.3">
      <c r="A144" s="589" t="s">
        <v>474</v>
      </c>
      <c r="B144" s="590" t="s">
        <v>475</v>
      </c>
      <c r="C144" s="593" t="s">
        <v>487</v>
      </c>
      <c r="D144" s="621" t="s">
        <v>488</v>
      </c>
      <c r="E144" s="593" t="s">
        <v>1368</v>
      </c>
      <c r="F144" s="621" t="s">
        <v>1369</v>
      </c>
      <c r="G144" s="593" t="s">
        <v>1640</v>
      </c>
      <c r="H144" s="593" t="s">
        <v>1641</v>
      </c>
      <c r="I144" s="607">
        <v>63.080001831054688</v>
      </c>
      <c r="J144" s="607">
        <v>10</v>
      </c>
      <c r="K144" s="608">
        <v>630.79998779296875</v>
      </c>
    </row>
    <row r="145" spans="1:11" ht="14.4" customHeight="1" x14ac:dyDescent="0.3">
      <c r="A145" s="589" t="s">
        <v>474</v>
      </c>
      <c r="B145" s="590" t="s">
        <v>475</v>
      </c>
      <c r="C145" s="593" t="s">
        <v>487</v>
      </c>
      <c r="D145" s="621" t="s">
        <v>488</v>
      </c>
      <c r="E145" s="593" t="s">
        <v>1368</v>
      </c>
      <c r="F145" s="621" t="s">
        <v>1369</v>
      </c>
      <c r="G145" s="593" t="s">
        <v>1642</v>
      </c>
      <c r="H145" s="593" t="s">
        <v>1643</v>
      </c>
      <c r="I145" s="607">
        <v>449.36199340820315</v>
      </c>
      <c r="J145" s="607">
        <v>60</v>
      </c>
      <c r="K145" s="608">
        <v>26961.7197265625</v>
      </c>
    </row>
    <row r="146" spans="1:11" ht="14.4" customHeight="1" x14ac:dyDescent="0.3">
      <c r="A146" s="589" t="s">
        <v>474</v>
      </c>
      <c r="B146" s="590" t="s">
        <v>475</v>
      </c>
      <c r="C146" s="593" t="s">
        <v>487</v>
      </c>
      <c r="D146" s="621" t="s">
        <v>488</v>
      </c>
      <c r="E146" s="593" t="s">
        <v>1368</v>
      </c>
      <c r="F146" s="621" t="s">
        <v>1369</v>
      </c>
      <c r="G146" s="593" t="s">
        <v>1408</v>
      </c>
      <c r="H146" s="593" t="s">
        <v>1409</v>
      </c>
      <c r="I146" s="607">
        <v>2.869999885559082</v>
      </c>
      <c r="J146" s="607">
        <v>300</v>
      </c>
      <c r="K146" s="608">
        <v>861</v>
      </c>
    </row>
    <row r="147" spans="1:11" ht="14.4" customHeight="1" x14ac:dyDescent="0.3">
      <c r="A147" s="589" t="s">
        <v>474</v>
      </c>
      <c r="B147" s="590" t="s">
        <v>475</v>
      </c>
      <c r="C147" s="593" t="s">
        <v>487</v>
      </c>
      <c r="D147" s="621" t="s">
        <v>488</v>
      </c>
      <c r="E147" s="593" t="s">
        <v>1368</v>
      </c>
      <c r="F147" s="621" t="s">
        <v>1369</v>
      </c>
      <c r="G147" s="593" t="s">
        <v>1410</v>
      </c>
      <c r="H147" s="593" t="s">
        <v>1411</v>
      </c>
      <c r="I147" s="607">
        <v>4.7925000190734863</v>
      </c>
      <c r="J147" s="607">
        <v>324</v>
      </c>
      <c r="K147" s="608">
        <v>1553.0399780273438</v>
      </c>
    </row>
    <row r="148" spans="1:11" ht="14.4" customHeight="1" x14ac:dyDescent="0.3">
      <c r="A148" s="589" t="s">
        <v>474</v>
      </c>
      <c r="B148" s="590" t="s">
        <v>475</v>
      </c>
      <c r="C148" s="593" t="s">
        <v>487</v>
      </c>
      <c r="D148" s="621" t="s">
        <v>488</v>
      </c>
      <c r="E148" s="593" t="s">
        <v>1368</v>
      </c>
      <c r="F148" s="621" t="s">
        <v>1369</v>
      </c>
      <c r="G148" s="593" t="s">
        <v>1418</v>
      </c>
      <c r="H148" s="593" t="s">
        <v>1419</v>
      </c>
      <c r="I148" s="607">
        <v>8.1700000762939453</v>
      </c>
      <c r="J148" s="607">
        <v>40</v>
      </c>
      <c r="K148" s="608">
        <v>326.64999389648438</v>
      </c>
    </row>
    <row r="149" spans="1:11" ht="14.4" customHeight="1" x14ac:dyDescent="0.3">
      <c r="A149" s="589" t="s">
        <v>474</v>
      </c>
      <c r="B149" s="590" t="s">
        <v>475</v>
      </c>
      <c r="C149" s="593" t="s">
        <v>487</v>
      </c>
      <c r="D149" s="621" t="s">
        <v>488</v>
      </c>
      <c r="E149" s="593" t="s">
        <v>1368</v>
      </c>
      <c r="F149" s="621" t="s">
        <v>1369</v>
      </c>
      <c r="G149" s="593" t="s">
        <v>1440</v>
      </c>
      <c r="H149" s="593" t="s">
        <v>1441</v>
      </c>
      <c r="I149" s="607">
        <v>0.85750001668930054</v>
      </c>
      <c r="J149" s="607">
        <v>804</v>
      </c>
      <c r="K149" s="608">
        <v>686.44000005722046</v>
      </c>
    </row>
    <row r="150" spans="1:11" ht="14.4" customHeight="1" x14ac:dyDescent="0.3">
      <c r="A150" s="589" t="s">
        <v>474</v>
      </c>
      <c r="B150" s="590" t="s">
        <v>475</v>
      </c>
      <c r="C150" s="593" t="s">
        <v>487</v>
      </c>
      <c r="D150" s="621" t="s">
        <v>488</v>
      </c>
      <c r="E150" s="593" t="s">
        <v>1368</v>
      </c>
      <c r="F150" s="621" t="s">
        <v>1369</v>
      </c>
      <c r="G150" s="593" t="s">
        <v>1452</v>
      </c>
      <c r="H150" s="593" t="s">
        <v>1453</v>
      </c>
      <c r="I150" s="607">
        <v>61.215000152587891</v>
      </c>
      <c r="J150" s="607">
        <v>12</v>
      </c>
      <c r="K150" s="608">
        <v>734.57999420166016</v>
      </c>
    </row>
    <row r="151" spans="1:11" ht="14.4" customHeight="1" x14ac:dyDescent="0.3">
      <c r="A151" s="589" t="s">
        <v>474</v>
      </c>
      <c r="B151" s="590" t="s">
        <v>475</v>
      </c>
      <c r="C151" s="593" t="s">
        <v>487</v>
      </c>
      <c r="D151" s="621" t="s">
        <v>488</v>
      </c>
      <c r="E151" s="593" t="s">
        <v>1368</v>
      </c>
      <c r="F151" s="621" t="s">
        <v>1369</v>
      </c>
      <c r="G151" s="593" t="s">
        <v>1454</v>
      </c>
      <c r="H151" s="593" t="s">
        <v>1455</v>
      </c>
      <c r="I151" s="607">
        <v>26.170000076293945</v>
      </c>
      <c r="J151" s="607">
        <v>17</v>
      </c>
      <c r="K151" s="608">
        <v>444.91000747680664</v>
      </c>
    </row>
    <row r="152" spans="1:11" ht="14.4" customHeight="1" x14ac:dyDescent="0.3">
      <c r="A152" s="589" t="s">
        <v>474</v>
      </c>
      <c r="B152" s="590" t="s">
        <v>475</v>
      </c>
      <c r="C152" s="593" t="s">
        <v>487</v>
      </c>
      <c r="D152" s="621" t="s">
        <v>488</v>
      </c>
      <c r="E152" s="593" t="s">
        <v>1368</v>
      </c>
      <c r="F152" s="621" t="s">
        <v>1369</v>
      </c>
      <c r="G152" s="593" t="s">
        <v>1462</v>
      </c>
      <c r="H152" s="593" t="s">
        <v>1463</v>
      </c>
      <c r="I152" s="607">
        <v>12.163999938964844</v>
      </c>
      <c r="J152" s="607">
        <v>240</v>
      </c>
      <c r="K152" s="608">
        <v>2919.9799957275391</v>
      </c>
    </row>
    <row r="153" spans="1:11" ht="14.4" customHeight="1" x14ac:dyDescent="0.3">
      <c r="A153" s="589" t="s">
        <v>474</v>
      </c>
      <c r="B153" s="590" t="s">
        <v>475</v>
      </c>
      <c r="C153" s="593" t="s">
        <v>487</v>
      </c>
      <c r="D153" s="621" t="s">
        <v>488</v>
      </c>
      <c r="E153" s="593" t="s">
        <v>1368</v>
      </c>
      <c r="F153" s="621" t="s">
        <v>1369</v>
      </c>
      <c r="G153" s="593" t="s">
        <v>1470</v>
      </c>
      <c r="H153" s="593" t="s">
        <v>1471</v>
      </c>
      <c r="I153" s="607">
        <v>22.299999237060547</v>
      </c>
      <c r="J153" s="607">
        <v>6</v>
      </c>
      <c r="K153" s="608">
        <v>133.80000305175781</v>
      </c>
    </row>
    <row r="154" spans="1:11" ht="14.4" customHeight="1" x14ac:dyDescent="0.3">
      <c r="A154" s="589" t="s">
        <v>474</v>
      </c>
      <c r="B154" s="590" t="s">
        <v>475</v>
      </c>
      <c r="C154" s="593" t="s">
        <v>487</v>
      </c>
      <c r="D154" s="621" t="s">
        <v>488</v>
      </c>
      <c r="E154" s="593" t="s">
        <v>1368</v>
      </c>
      <c r="F154" s="621" t="s">
        <v>1369</v>
      </c>
      <c r="G154" s="593" t="s">
        <v>1478</v>
      </c>
      <c r="H154" s="593" t="s">
        <v>1479</v>
      </c>
      <c r="I154" s="607">
        <v>15.640000343322754</v>
      </c>
      <c r="J154" s="607">
        <v>40</v>
      </c>
      <c r="K154" s="608">
        <v>625.60000610351563</v>
      </c>
    </row>
    <row r="155" spans="1:11" ht="14.4" customHeight="1" x14ac:dyDescent="0.3">
      <c r="A155" s="589" t="s">
        <v>474</v>
      </c>
      <c r="B155" s="590" t="s">
        <v>475</v>
      </c>
      <c r="C155" s="593" t="s">
        <v>487</v>
      </c>
      <c r="D155" s="621" t="s">
        <v>488</v>
      </c>
      <c r="E155" s="593" t="s">
        <v>1368</v>
      </c>
      <c r="F155" s="621" t="s">
        <v>1369</v>
      </c>
      <c r="G155" s="593" t="s">
        <v>1480</v>
      </c>
      <c r="H155" s="593" t="s">
        <v>1481</v>
      </c>
      <c r="I155" s="607">
        <v>17.586666425069172</v>
      </c>
      <c r="J155" s="607">
        <v>110</v>
      </c>
      <c r="K155" s="608">
        <v>1911.7000427246094</v>
      </c>
    </row>
    <row r="156" spans="1:11" ht="14.4" customHeight="1" x14ac:dyDescent="0.3">
      <c r="A156" s="589" t="s">
        <v>474</v>
      </c>
      <c r="B156" s="590" t="s">
        <v>475</v>
      </c>
      <c r="C156" s="593" t="s">
        <v>487</v>
      </c>
      <c r="D156" s="621" t="s">
        <v>488</v>
      </c>
      <c r="E156" s="593" t="s">
        <v>1368</v>
      </c>
      <c r="F156" s="621" t="s">
        <v>1369</v>
      </c>
      <c r="G156" s="593" t="s">
        <v>1644</v>
      </c>
      <c r="H156" s="593" t="s">
        <v>1645</v>
      </c>
      <c r="I156" s="607">
        <v>52.330001831054688</v>
      </c>
      <c r="J156" s="607">
        <v>2</v>
      </c>
      <c r="K156" s="608">
        <v>104.65000152587891</v>
      </c>
    </row>
    <row r="157" spans="1:11" ht="14.4" customHeight="1" x14ac:dyDescent="0.3">
      <c r="A157" s="589" t="s">
        <v>474</v>
      </c>
      <c r="B157" s="590" t="s">
        <v>475</v>
      </c>
      <c r="C157" s="593" t="s">
        <v>487</v>
      </c>
      <c r="D157" s="621" t="s">
        <v>488</v>
      </c>
      <c r="E157" s="593" t="s">
        <v>1368</v>
      </c>
      <c r="F157" s="621" t="s">
        <v>1369</v>
      </c>
      <c r="G157" s="593" t="s">
        <v>1484</v>
      </c>
      <c r="H157" s="593" t="s">
        <v>1485</v>
      </c>
      <c r="I157" s="607">
        <v>72.220001220703125</v>
      </c>
      <c r="J157" s="607">
        <v>2</v>
      </c>
      <c r="K157" s="608">
        <v>144.44000244140625</v>
      </c>
    </row>
    <row r="158" spans="1:11" ht="14.4" customHeight="1" x14ac:dyDescent="0.3">
      <c r="A158" s="589" t="s">
        <v>474</v>
      </c>
      <c r="B158" s="590" t="s">
        <v>475</v>
      </c>
      <c r="C158" s="593" t="s">
        <v>487</v>
      </c>
      <c r="D158" s="621" t="s">
        <v>488</v>
      </c>
      <c r="E158" s="593" t="s">
        <v>1368</v>
      </c>
      <c r="F158" s="621" t="s">
        <v>1369</v>
      </c>
      <c r="G158" s="593" t="s">
        <v>1646</v>
      </c>
      <c r="H158" s="593" t="s">
        <v>1647</v>
      </c>
      <c r="I158" s="607">
        <v>105.45999908447266</v>
      </c>
      <c r="J158" s="607">
        <v>2</v>
      </c>
      <c r="K158" s="608">
        <v>210.91999816894531</v>
      </c>
    </row>
    <row r="159" spans="1:11" ht="14.4" customHeight="1" x14ac:dyDescent="0.3">
      <c r="A159" s="589" t="s">
        <v>474</v>
      </c>
      <c r="B159" s="590" t="s">
        <v>475</v>
      </c>
      <c r="C159" s="593" t="s">
        <v>487</v>
      </c>
      <c r="D159" s="621" t="s">
        <v>488</v>
      </c>
      <c r="E159" s="593" t="s">
        <v>1368</v>
      </c>
      <c r="F159" s="621" t="s">
        <v>1369</v>
      </c>
      <c r="G159" s="593" t="s">
        <v>1648</v>
      </c>
      <c r="H159" s="593" t="s">
        <v>1649</v>
      </c>
      <c r="I159" s="607">
        <v>23</v>
      </c>
      <c r="J159" s="607">
        <v>10</v>
      </c>
      <c r="K159" s="608">
        <v>230</v>
      </c>
    </row>
    <row r="160" spans="1:11" ht="14.4" customHeight="1" x14ac:dyDescent="0.3">
      <c r="A160" s="589" t="s">
        <v>474</v>
      </c>
      <c r="B160" s="590" t="s">
        <v>475</v>
      </c>
      <c r="C160" s="593" t="s">
        <v>487</v>
      </c>
      <c r="D160" s="621" t="s">
        <v>488</v>
      </c>
      <c r="E160" s="593" t="s">
        <v>1368</v>
      </c>
      <c r="F160" s="621" t="s">
        <v>1369</v>
      </c>
      <c r="G160" s="593" t="s">
        <v>1650</v>
      </c>
      <c r="H160" s="593" t="s">
        <v>1651</v>
      </c>
      <c r="I160" s="607">
        <v>13.869999885559082</v>
      </c>
      <c r="J160" s="607">
        <v>48</v>
      </c>
      <c r="K160" s="608">
        <v>665.79998779296875</v>
      </c>
    </row>
    <row r="161" spans="1:11" ht="14.4" customHeight="1" x14ac:dyDescent="0.3">
      <c r="A161" s="589" t="s">
        <v>474</v>
      </c>
      <c r="B161" s="590" t="s">
        <v>475</v>
      </c>
      <c r="C161" s="593" t="s">
        <v>487</v>
      </c>
      <c r="D161" s="621" t="s">
        <v>488</v>
      </c>
      <c r="E161" s="593" t="s">
        <v>1368</v>
      </c>
      <c r="F161" s="621" t="s">
        <v>1369</v>
      </c>
      <c r="G161" s="593" t="s">
        <v>1652</v>
      </c>
      <c r="H161" s="593" t="s">
        <v>1653</v>
      </c>
      <c r="I161" s="607">
        <v>147.19999694824219</v>
      </c>
      <c r="J161" s="607">
        <v>3</v>
      </c>
      <c r="K161" s="608">
        <v>441.60000610351563</v>
      </c>
    </row>
    <row r="162" spans="1:11" ht="14.4" customHeight="1" x14ac:dyDescent="0.3">
      <c r="A162" s="589" t="s">
        <v>474</v>
      </c>
      <c r="B162" s="590" t="s">
        <v>475</v>
      </c>
      <c r="C162" s="593" t="s">
        <v>487</v>
      </c>
      <c r="D162" s="621" t="s">
        <v>488</v>
      </c>
      <c r="E162" s="593" t="s">
        <v>1368</v>
      </c>
      <c r="F162" s="621" t="s">
        <v>1369</v>
      </c>
      <c r="G162" s="593" t="s">
        <v>1502</v>
      </c>
      <c r="H162" s="593" t="s">
        <v>1503</v>
      </c>
      <c r="I162" s="607">
        <v>104.62000274658203</v>
      </c>
      <c r="J162" s="607">
        <v>2</v>
      </c>
      <c r="K162" s="608">
        <v>209.22999572753906</v>
      </c>
    </row>
    <row r="163" spans="1:11" ht="14.4" customHeight="1" x14ac:dyDescent="0.3">
      <c r="A163" s="589" t="s">
        <v>474</v>
      </c>
      <c r="B163" s="590" t="s">
        <v>475</v>
      </c>
      <c r="C163" s="593" t="s">
        <v>487</v>
      </c>
      <c r="D163" s="621" t="s">
        <v>488</v>
      </c>
      <c r="E163" s="593" t="s">
        <v>1368</v>
      </c>
      <c r="F163" s="621" t="s">
        <v>1369</v>
      </c>
      <c r="G163" s="593" t="s">
        <v>1504</v>
      </c>
      <c r="H163" s="593" t="s">
        <v>1505</v>
      </c>
      <c r="I163" s="607">
        <v>11.739999771118164</v>
      </c>
      <c r="J163" s="607">
        <v>300</v>
      </c>
      <c r="K163" s="608">
        <v>3521.35009765625</v>
      </c>
    </row>
    <row r="164" spans="1:11" ht="14.4" customHeight="1" x14ac:dyDescent="0.3">
      <c r="A164" s="589" t="s">
        <v>474</v>
      </c>
      <c r="B164" s="590" t="s">
        <v>475</v>
      </c>
      <c r="C164" s="593" t="s">
        <v>487</v>
      </c>
      <c r="D164" s="621" t="s">
        <v>488</v>
      </c>
      <c r="E164" s="593" t="s">
        <v>1368</v>
      </c>
      <c r="F164" s="621" t="s">
        <v>1369</v>
      </c>
      <c r="G164" s="593" t="s">
        <v>1654</v>
      </c>
      <c r="H164" s="593" t="s">
        <v>1655</v>
      </c>
      <c r="I164" s="607">
        <v>22.450000762939453</v>
      </c>
      <c r="J164" s="607">
        <v>100</v>
      </c>
      <c r="K164" s="608">
        <v>2245.39990234375</v>
      </c>
    </row>
    <row r="165" spans="1:11" ht="14.4" customHeight="1" x14ac:dyDescent="0.3">
      <c r="A165" s="589" t="s">
        <v>474</v>
      </c>
      <c r="B165" s="590" t="s">
        <v>475</v>
      </c>
      <c r="C165" s="593" t="s">
        <v>487</v>
      </c>
      <c r="D165" s="621" t="s">
        <v>488</v>
      </c>
      <c r="E165" s="593" t="s">
        <v>1368</v>
      </c>
      <c r="F165" s="621" t="s">
        <v>1369</v>
      </c>
      <c r="G165" s="593" t="s">
        <v>1656</v>
      </c>
      <c r="H165" s="593" t="s">
        <v>1657</v>
      </c>
      <c r="I165" s="607">
        <v>10.119999885559082</v>
      </c>
      <c r="J165" s="607">
        <v>30</v>
      </c>
      <c r="K165" s="608">
        <v>303.60000610351563</v>
      </c>
    </row>
    <row r="166" spans="1:11" ht="14.4" customHeight="1" x14ac:dyDescent="0.3">
      <c r="A166" s="589" t="s">
        <v>474</v>
      </c>
      <c r="B166" s="590" t="s">
        <v>475</v>
      </c>
      <c r="C166" s="593" t="s">
        <v>487</v>
      </c>
      <c r="D166" s="621" t="s">
        <v>488</v>
      </c>
      <c r="E166" s="593" t="s">
        <v>1368</v>
      </c>
      <c r="F166" s="621" t="s">
        <v>1369</v>
      </c>
      <c r="G166" s="593" t="s">
        <v>1658</v>
      </c>
      <c r="H166" s="593" t="s">
        <v>1659</v>
      </c>
      <c r="I166" s="607">
        <v>0.49000000953674316</v>
      </c>
      <c r="J166" s="607">
        <v>2000</v>
      </c>
      <c r="K166" s="608">
        <v>980</v>
      </c>
    </row>
    <row r="167" spans="1:11" ht="14.4" customHeight="1" x14ac:dyDescent="0.3">
      <c r="A167" s="589" t="s">
        <v>474</v>
      </c>
      <c r="B167" s="590" t="s">
        <v>475</v>
      </c>
      <c r="C167" s="593" t="s">
        <v>487</v>
      </c>
      <c r="D167" s="621" t="s">
        <v>488</v>
      </c>
      <c r="E167" s="593" t="s">
        <v>1368</v>
      </c>
      <c r="F167" s="621" t="s">
        <v>1369</v>
      </c>
      <c r="G167" s="593" t="s">
        <v>1660</v>
      </c>
      <c r="H167" s="593" t="s">
        <v>1661</v>
      </c>
      <c r="I167" s="607">
        <v>81.599998474121094</v>
      </c>
      <c r="J167" s="607">
        <v>5</v>
      </c>
      <c r="K167" s="608">
        <v>408</v>
      </c>
    </row>
    <row r="168" spans="1:11" ht="14.4" customHeight="1" x14ac:dyDescent="0.3">
      <c r="A168" s="589" t="s">
        <v>474</v>
      </c>
      <c r="B168" s="590" t="s">
        <v>475</v>
      </c>
      <c r="C168" s="593" t="s">
        <v>487</v>
      </c>
      <c r="D168" s="621" t="s">
        <v>488</v>
      </c>
      <c r="E168" s="593" t="s">
        <v>1368</v>
      </c>
      <c r="F168" s="621" t="s">
        <v>1369</v>
      </c>
      <c r="G168" s="593" t="s">
        <v>1508</v>
      </c>
      <c r="H168" s="593" t="s">
        <v>1509</v>
      </c>
      <c r="I168" s="607">
        <v>1.190000057220459</v>
      </c>
      <c r="J168" s="607">
        <v>200</v>
      </c>
      <c r="K168" s="608">
        <v>238</v>
      </c>
    </row>
    <row r="169" spans="1:11" ht="14.4" customHeight="1" x14ac:dyDescent="0.3">
      <c r="A169" s="589" t="s">
        <v>474</v>
      </c>
      <c r="B169" s="590" t="s">
        <v>475</v>
      </c>
      <c r="C169" s="593" t="s">
        <v>487</v>
      </c>
      <c r="D169" s="621" t="s">
        <v>488</v>
      </c>
      <c r="E169" s="593" t="s">
        <v>1368</v>
      </c>
      <c r="F169" s="621" t="s">
        <v>1369</v>
      </c>
      <c r="G169" s="593" t="s">
        <v>1662</v>
      </c>
      <c r="H169" s="593" t="s">
        <v>1663</v>
      </c>
      <c r="I169" s="607">
        <v>314.760009765625</v>
      </c>
      <c r="J169" s="607">
        <v>1</v>
      </c>
      <c r="K169" s="608">
        <v>314.760009765625</v>
      </c>
    </row>
    <row r="170" spans="1:11" ht="14.4" customHeight="1" x14ac:dyDescent="0.3">
      <c r="A170" s="589" t="s">
        <v>474</v>
      </c>
      <c r="B170" s="590" t="s">
        <v>475</v>
      </c>
      <c r="C170" s="593" t="s">
        <v>487</v>
      </c>
      <c r="D170" s="621" t="s">
        <v>488</v>
      </c>
      <c r="E170" s="593" t="s">
        <v>1512</v>
      </c>
      <c r="F170" s="621" t="s">
        <v>1513</v>
      </c>
      <c r="G170" s="593" t="s">
        <v>1664</v>
      </c>
      <c r="H170" s="593" t="s">
        <v>1665</v>
      </c>
      <c r="I170" s="607">
        <v>209.33000183105469</v>
      </c>
      <c r="J170" s="607">
        <v>16</v>
      </c>
      <c r="K170" s="608">
        <v>3349.280029296875</v>
      </c>
    </row>
    <row r="171" spans="1:11" ht="14.4" customHeight="1" x14ac:dyDescent="0.3">
      <c r="A171" s="589" t="s">
        <v>474</v>
      </c>
      <c r="B171" s="590" t="s">
        <v>475</v>
      </c>
      <c r="C171" s="593" t="s">
        <v>487</v>
      </c>
      <c r="D171" s="621" t="s">
        <v>488</v>
      </c>
      <c r="E171" s="593" t="s">
        <v>1512</v>
      </c>
      <c r="F171" s="621" t="s">
        <v>1513</v>
      </c>
      <c r="G171" s="593" t="s">
        <v>1514</v>
      </c>
      <c r="H171" s="593" t="s">
        <v>1515</v>
      </c>
      <c r="I171" s="607">
        <v>2.8399999141693115</v>
      </c>
      <c r="J171" s="607">
        <v>1100</v>
      </c>
      <c r="K171" s="608">
        <v>3127.8500366210938</v>
      </c>
    </row>
    <row r="172" spans="1:11" ht="14.4" customHeight="1" x14ac:dyDescent="0.3">
      <c r="A172" s="589" t="s">
        <v>474</v>
      </c>
      <c r="B172" s="590" t="s">
        <v>475</v>
      </c>
      <c r="C172" s="593" t="s">
        <v>487</v>
      </c>
      <c r="D172" s="621" t="s">
        <v>488</v>
      </c>
      <c r="E172" s="593" t="s">
        <v>1512</v>
      </c>
      <c r="F172" s="621" t="s">
        <v>1513</v>
      </c>
      <c r="G172" s="593" t="s">
        <v>1520</v>
      </c>
      <c r="H172" s="593" t="s">
        <v>1521</v>
      </c>
      <c r="I172" s="607">
        <v>39.534000396728516</v>
      </c>
      <c r="J172" s="607">
        <v>275</v>
      </c>
      <c r="K172" s="608">
        <v>10863.60009765625</v>
      </c>
    </row>
    <row r="173" spans="1:11" ht="14.4" customHeight="1" x14ac:dyDescent="0.3">
      <c r="A173" s="589" t="s">
        <v>474</v>
      </c>
      <c r="B173" s="590" t="s">
        <v>475</v>
      </c>
      <c r="C173" s="593" t="s">
        <v>487</v>
      </c>
      <c r="D173" s="621" t="s">
        <v>488</v>
      </c>
      <c r="E173" s="593" t="s">
        <v>1512</v>
      </c>
      <c r="F173" s="621" t="s">
        <v>1513</v>
      </c>
      <c r="G173" s="593" t="s">
        <v>1666</v>
      </c>
      <c r="H173" s="593" t="s">
        <v>1667</v>
      </c>
      <c r="I173" s="607">
        <v>34.990001678466797</v>
      </c>
      <c r="J173" s="607">
        <v>20</v>
      </c>
      <c r="K173" s="608">
        <v>699.79998779296875</v>
      </c>
    </row>
    <row r="174" spans="1:11" ht="14.4" customHeight="1" x14ac:dyDescent="0.3">
      <c r="A174" s="589" t="s">
        <v>474</v>
      </c>
      <c r="B174" s="590" t="s">
        <v>475</v>
      </c>
      <c r="C174" s="593" t="s">
        <v>487</v>
      </c>
      <c r="D174" s="621" t="s">
        <v>488</v>
      </c>
      <c r="E174" s="593" t="s">
        <v>1512</v>
      </c>
      <c r="F174" s="621" t="s">
        <v>1513</v>
      </c>
      <c r="G174" s="593" t="s">
        <v>1668</v>
      </c>
      <c r="H174" s="593" t="s">
        <v>1669</v>
      </c>
      <c r="I174" s="607">
        <v>4.630000114440918</v>
      </c>
      <c r="J174" s="607">
        <v>20</v>
      </c>
      <c r="K174" s="608">
        <v>92.599998474121094</v>
      </c>
    </row>
    <row r="175" spans="1:11" ht="14.4" customHeight="1" x14ac:dyDescent="0.3">
      <c r="A175" s="589" t="s">
        <v>474</v>
      </c>
      <c r="B175" s="590" t="s">
        <v>475</v>
      </c>
      <c r="C175" s="593" t="s">
        <v>487</v>
      </c>
      <c r="D175" s="621" t="s">
        <v>488</v>
      </c>
      <c r="E175" s="593" t="s">
        <v>1512</v>
      </c>
      <c r="F175" s="621" t="s">
        <v>1513</v>
      </c>
      <c r="G175" s="593" t="s">
        <v>1670</v>
      </c>
      <c r="H175" s="593" t="s">
        <v>1671</v>
      </c>
      <c r="I175" s="607">
        <v>3.1500000953674316</v>
      </c>
      <c r="J175" s="607">
        <v>20</v>
      </c>
      <c r="K175" s="608">
        <v>63</v>
      </c>
    </row>
    <row r="176" spans="1:11" ht="14.4" customHeight="1" x14ac:dyDescent="0.3">
      <c r="A176" s="589" t="s">
        <v>474</v>
      </c>
      <c r="B176" s="590" t="s">
        <v>475</v>
      </c>
      <c r="C176" s="593" t="s">
        <v>487</v>
      </c>
      <c r="D176" s="621" t="s">
        <v>488</v>
      </c>
      <c r="E176" s="593" t="s">
        <v>1512</v>
      </c>
      <c r="F176" s="621" t="s">
        <v>1513</v>
      </c>
      <c r="G176" s="593" t="s">
        <v>1672</v>
      </c>
      <c r="H176" s="593" t="s">
        <v>1673</v>
      </c>
      <c r="I176" s="607">
        <v>5.7000000476837158</v>
      </c>
      <c r="J176" s="607">
        <v>400</v>
      </c>
      <c r="K176" s="608">
        <v>2280.2000122070313</v>
      </c>
    </row>
    <row r="177" spans="1:11" ht="14.4" customHeight="1" x14ac:dyDescent="0.3">
      <c r="A177" s="589" t="s">
        <v>474</v>
      </c>
      <c r="B177" s="590" t="s">
        <v>475</v>
      </c>
      <c r="C177" s="593" t="s">
        <v>487</v>
      </c>
      <c r="D177" s="621" t="s">
        <v>488</v>
      </c>
      <c r="E177" s="593" t="s">
        <v>1512</v>
      </c>
      <c r="F177" s="621" t="s">
        <v>1513</v>
      </c>
      <c r="G177" s="593" t="s">
        <v>1528</v>
      </c>
      <c r="H177" s="593" t="s">
        <v>1529</v>
      </c>
      <c r="I177" s="607">
        <v>11.729999542236328</v>
      </c>
      <c r="J177" s="607">
        <v>10</v>
      </c>
      <c r="K177" s="608">
        <v>117.30000305175781</v>
      </c>
    </row>
    <row r="178" spans="1:11" ht="14.4" customHeight="1" x14ac:dyDescent="0.3">
      <c r="A178" s="589" t="s">
        <v>474</v>
      </c>
      <c r="B178" s="590" t="s">
        <v>475</v>
      </c>
      <c r="C178" s="593" t="s">
        <v>487</v>
      </c>
      <c r="D178" s="621" t="s">
        <v>488</v>
      </c>
      <c r="E178" s="593" t="s">
        <v>1512</v>
      </c>
      <c r="F178" s="621" t="s">
        <v>1513</v>
      </c>
      <c r="G178" s="593" t="s">
        <v>1674</v>
      </c>
      <c r="H178" s="593" t="s">
        <v>1675</v>
      </c>
      <c r="I178" s="607">
        <v>13.310000419616699</v>
      </c>
      <c r="J178" s="607">
        <v>45</v>
      </c>
      <c r="K178" s="608">
        <v>598.95001220703125</v>
      </c>
    </row>
    <row r="179" spans="1:11" ht="14.4" customHeight="1" x14ac:dyDescent="0.3">
      <c r="A179" s="589" t="s">
        <v>474</v>
      </c>
      <c r="B179" s="590" t="s">
        <v>475</v>
      </c>
      <c r="C179" s="593" t="s">
        <v>487</v>
      </c>
      <c r="D179" s="621" t="s">
        <v>488</v>
      </c>
      <c r="E179" s="593" t="s">
        <v>1512</v>
      </c>
      <c r="F179" s="621" t="s">
        <v>1513</v>
      </c>
      <c r="G179" s="593" t="s">
        <v>1676</v>
      </c>
      <c r="H179" s="593" t="s">
        <v>1677</v>
      </c>
      <c r="I179" s="607">
        <v>4.8000001907348633</v>
      </c>
      <c r="J179" s="607">
        <v>200</v>
      </c>
      <c r="K179" s="608">
        <v>960</v>
      </c>
    </row>
    <row r="180" spans="1:11" ht="14.4" customHeight="1" x14ac:dyDescent="0.3">
      <c r="A180" s="589" t="s">
        <v>474</v>
      </c>
      <c r="B180" s="590" t="s">
        <v>475</v>
      </c>
      <c r="C180" s="593" t="s">
        <v>487</v>
      </c>
      <c r="D180" s="621" t="s">
        <v>488</v>
      </c>
      <c r="E180" s="593" t="s">
        <v>1512</v>
      </c>
      <c r="F180" s="621" t="s">
        <v>1513</v>
      </c>
      <c r="G180" s="593" t="s">
        <v>1678</v>
      </c>
      <c r="H180" s="593" t="s">
        <v>1679</v>
      </c>
      <c r="I180" s="607">
        <v>2541</v>
      </c>
      <c r="J180" s="607">
        <v>2</v>
      </c>
      <c r="K180" s="608">
        <v>5082</v>
      </c>
    </row>
    <row r="181" spans="1:11" ht="14.4" customHeight="1" x14ac:dyDescent="0.3">
      <c r="A181" s="589" t="s">
        <v>474</v>
      </c>
      <c r="B181" s="590" t="s">
        <v>475</v>
      </c>
      <c r="C181" s="593" t="s">
        <v>487</v>
      </c>
      <c r="D181" s="621" t="s">
        <v>488</v>
      </c>
      <c r="E181" s="593" t="s">
        <v>1512</v>
      </c>
      <c r="F181" s="621" t="s">
        <v>1513</v>
      </c>
      <c r="G181" s="593" t="s">
        <v>1532</v>
      </c>
      <c r="H181" s="593" t="s">
        <v>1533</v>
      </c>
      <c r="I181" s="607">
        <v>30.860000610351563</v>
      </c>
      <c r="J181" s="607">
        <v>25</v>
      </c>
      <c r="K181" s="608">
        <v>771.3800048828125</v>
      </c>
    </row>
    <row r="182" spans="1:11" ht="14.4" customHeight="1" x14ac:dyDescent="0.3">
      <c r="A182" s="589" t="s">
        <v>474</v>
      </c>
      <c r="B182" s="590" t="s">
        <v>475</v>
      </c>
      <c r="C182" s="593" t="s">
        <v>487</v>
      </c>
      <c r="D182" s="621" t="s">
        <v>488</v>
      </c>
      <c r="E182" s="593" t="s">
        <v>1512</v>
      </c>
      <c r="F182" s="621" t="s">
        <v>1513</v>
      </c>
      <c r="G182" s="593" t="s">
        <v>1532</v>
      </c>
      <c r="H182" s="593" t="s">
        <v>1680</v>
      </c>
      <c r="I182" s="607">
        <v>30.860000610351563</v>
      </c>
      <c r="J182" s="607">
        <v>25</v>
      </c>
      <c r="K182" s="608">
        <v>771.3800048828125</v>
      </c>
    </row>
    <row r="183" spans="1:11" ht="14.4" customHeight="1" x14ac:dyDescent="0.3">
      <c r="A183" s="589" t="s">
        <v>474</v>
      </c>
      <c r="B183" s="590" t="s">
        <v>475</v>
      </c>
      <c r="C183" s="593" t="s">
        <v>487</v>
      </c>
      <c r="D183" s="621" t="s">
        <v>488</v>
      </c>
      <c r="E183" s="593" t="s">
        <v>1512</v>
      </c>
      <c r="F183" s="621" t="s">
        <v>1513</v>
      </c>
      <c r="G183" s="593" t="s">
        <v>1681</v>
      </c>
      <c r="H183" s="593" t="s">
        <v>1682</v>
      </c>
      <c r="I183" s="607">
        <v>122.23000335693359</v>
      </c>
      <c r="J183" s="607">
        <v>10</v>
      </c>
      <c r="K183" s="608">
        <v>1222.25</v>
      </c>
    </row>
    <row r="184" spans="1:11" ht="14.4" customHeight="1" x14ac:dyDescent="0.3">
      <c r="A184" s="589" t="s">
        <v>474</v>
      </c>
      <c r="B184" s="590" t="s">
        <v>475</v>
      </c>
      <c r="C184" s="593" t="s">
        <v>487</v>
      </c>
      <c r="D184" s="621" t="s">
        <v>488</v>
      </c>
      <c r="E184" s="593" t="s">
        <v>1512</v>
      </c>
      <c r="F184" s="621" t="s">
        <v>1513</v>
      </c>
      <c r="G184" s="593" t="s">
        <v>1683</v>
      </c>
      <c r="H184" s="593" t="s">
        <v>1684</v>
      </c>
      <c r="I184" s="607">
        <v>122.23000335693359</v>
      </c>
      <c r="J184" s="607">
        <v>10</v>
      </c>
      <c r="K184" s="608">
        <v>1222.300048828125</v>
      </c>
    </row>
    <row r="185" spans="1:11" ht="14.4" customHeight="1" x14ac:dyDescent="0.3">
      <c r="A185" s="589" t="s">
        <v>474</v>
      </c>
      <c r="B185" s="590" t="s">
        <v>475</v>
      </c>
      <c r="C185" s="593" t="s">
        <v>487</v>
      </c>
      <c r="D185" s="621" t="s">
        <v>488</v>
      </c>
      <c r="E185" s="593" t="s">
        <v>1512</v>
      </c>
      <c r="F185" s="621" t="s">
        <v>1513</v>
      </c>
      <c r="G185" s="593" t="s">
        <v>1685</v>
      </c>
      <c r="H185" s="593" t="s">
        <v>1686</v>
      </c>
      <c r="I185" s="607">
        <v>122.23000335693359</v>
      </c>
      <c r="J185" s="607">
        <v>10</v>
      </c>
      <c r="K185" s="608">
        <v>1222.25</v>
      </c>
    </row>
    <row r="186" spans="1:11" ht="14.4" customHeight="1" x14ac:dyDescent="0.3">
      <c r="A186" s="589" t="s">
        <v>474</v>
      </c>
      <c r="B186" s="590" t="s">
        <v>475</v>
      </c>
      <c r="C186" s="593" t="s">
        <v>487</v>
      </c>
      <c r="D186" s="621" t="s">
        <v>488</v>
      </c>
      <c r="E186" s="593" t="s">
        <v>1512</v>
      </c>
      <c r="F186" s="621" t="s">
        <v>1513</v>
      </c>
      <c r="G186" s="593" t="s">
        <v>1687</v>
      </c>
      <c r="H186" s="593" t="s">
        <v>1688</v>
      </c>
      <c r="I186" s="607">
        <v>484</v>
      </c>
      <c r="J186" s="607">
        <v>3</v>
      </c>
      <c r="K186" s="608">
        <v>1452</v>
      </c>
    </row>
    <row r="187" spans="1:11" ht="14.4" customHeight="1" x14ac:dyDescent="0.3">
      <c r="A187" s="589" t="s">
        <v>474</v>
      </c>
      <c r="B187" s="590" t="s">
        <v>475</v>
      </c>
      <c r="C187" s="593" t="s">
        <v>487</v>
      </c>
      <c r="D187" s="621" t="s">
        <v>488</v>
      </c>
      <c r="E187" s="593" t="s">
        <v>1512</v>
      </c>
      <c r="F187" s="621" t="s">
        <v>1513</v>
      </c>
      <c r="G187" s="593" t="s">
        <v>1689</v>
      </c>
      <c r="H187" s="593" t="s">
        <v>1690</v>
      </c>
      <c r="I187" s="607">
        <v>23.350000381469727</v>
      </c>
      <c r="J187" s="607">
        <v>5</v>
      </c>
      <c r="K187" s="608">
        <v>116.76999664306641</v>
      </c>
    </row>
    <row r="188" spans="1:11" ht="14.4" customHeight="1" x14ac:dyDescent="0.3">
      <c r="A188" s="589" t="s">
        <v>474</v>
      </c>
      <c r="B188" s="590" t="s">
        <v>475</v>
      </c>
      <c r="C188" s="593" t="s">
        <v>487</v>
      </c>
      <c r="D188" s="621" t="s">
        <v>488</v>
      </c>
      <c r="E188" s="593" t="s">
        <v>1512</v>
      </c>
      <c r="F188" s="621" t="s">
        <v>1513</v>
      </c>
      <c r="G188" s="593" t="s">
        <v>1536</v>
      </c>
      <c r="H188" s="593" t="s">
        <v>1537</v>
      </c>
      <c r="I188" s="607">
        <v>111.58800048828125</v>
      </c>
      <c r="J188" s="607">
        <v>66</v>
      </c>
      <c r="K188" s="608">
        <v>7364.3400268554688</v>
      </c>
    </row>
    <row r="189" spans="1:11" ht="14.4" customHeight="1" x14ac:dyDescent="0.3">
      <c r="A189" s="589" t="s">
        <v>474</v>
      </c>
      <c r="B189" s="590" t="s">
        <v>475</v>
      </c>
      <c r="C189" s="593" t="s">
        <v>487</v>
      </c>
      <c r="D189" s="621" t="s">
        <v>488</v>
      </c>
      <c r="E189" s="593" t="s">
        <v>1512</v>
      </c>
      <c r="F189" s="621" t="s">
        <v>1513</v>
      </c>
      <c r="G189" s="593" t="s">
        <v>1538</v>
      </c>
      <c r="H189" s="593" t="s">
        <v>1539</v>
      </c>
      <c r="I189" s="607">
        <v>1.0900000333786011</v>
      </c>
      <c r="J189" s="607">
        <v>400</v>
      </c>
      <c r="K189" s="608">
        <v>436</v>
      </c>
    </row>
    <row r="190" spans="1:11" ht="14.4" customHeight="1" x14ac:dyDescent="0.3">
      <c r="A190" s="589" t="s">
        <v>474</v>
      </c>
      <c r="B190" s="590" t="s">
        <v>475</v>
      </c>
      <c r="C190" s="593" t="s">
        <v>487</v>
      </c>
      <c r="D190" s="621" t="s">
        <v>488</v>
      </c>
      <c r="E190" s="593" t="s">
        <v>1512</v>
      </c>
      <c r="F190" s="621" t="s">
        <v>1513</v>
      </c>
      <c r="G190" s="593" t="s">
        <v>1691</v>
      </c>
      <c r="H190" s="593" t="s">
        <v>1692</v>
      </c>
      <c r="I190" s="607">
        <v>5.0399999618530273</v>
      </c>
      <c r="J190" s="607">
        <v>100</v>
      </c>
      <c r="K190" s="608">
        <v>503.60000610351563</v>
      </c>
    </row>
    <row r="191" spans="1:11" ht="14.4" customHeight="1" x14ac:dyDescent="0.3">
      <c r="A191" s="589" t="s">
        <v>474</v>
      </c>
      <c r="B191" s="590" t="s">
        <v>475</v>
      </c>
      <c r="C191" s="593" t="s">
        <v>487</v>
      </c>
      <c r="D191" s="621" t="s">
        <v>488</v>
      </c>
      <c r="E191" s="593" t="s">
        <v>1512</v>
      </c>
      <c r="F191" s="621" t="s">
        <v>1513</v>
      </c>
      <c r="G191" s="593" t="s">
        <v>1540</v>
      </c>
      <c r="H191" s="593" t="s">
        <v>1541</v>
      </c>
      <c r="I191" s="607">
        <v>0.4699999988079071</v>
      </c>
      <c r="J191" s="607">
        <v>100</v>
      </c>
      <c r="K191" s="608">
        <v>47</v>
      </c>
    </row>
    <row r="192" spans="1:11" ht="14.4" customHeight="1" x14ac:dyDescent="0.3">
      <c r="A192" s="589" t="s">
        <v>474</v>
      </c>
      <c r="B192" s="590" t="s">
        <v>475</v>
      </c>
      <c r="C192" s="593" t="s">
        <v>487</v>
      </c>
      <c r="D192" s="621" t="s">
        <v>488</v>
      </c>
      <c r="E192" s="593" t="s">
        <v>1512</v>
      </c>
      <c r="F192" s="621" t="s">
        <v>1513</v>
      </c>
      <c r="G192" s="593" t="s">
        <v>1542</v>
      </c>
      <c r="H192" s="593" t="s">
        <v>1543</v>
      </c>
      <c r="I192" s="607">
        <v>1.6799999475479126</v>
      </c>
      <c r="J192" s="607">
        <v>200</v>
      </c>
      <c r="K192" s="608">
        <v>336</v>
      </c>
    </row>
    <row r="193" spans="1:11" ht="14.4" customHeight="1" x14ac:dyDescent="0.3">
      <c r="A193" s="589" t="s">
        <v>474</v>
      </c>
      <c r="B193" s="590" t="s">
        <v>475</v>
      </c>
      <c r="C193" s="593" t="s">
        <v>487</v>
      </c>
      <c r="D193" s="621" t="s">
        <v>488</v>
      </c>
      <c r="E193" s="593" t="s">
        <v>1512</v>
      </c>
      <c r="F193" s="621" t="s">
        <v>1513</v>
      </c>
      <c r="G193" s="593" t="s">
        <v>1693</v>
      </c>
      <c r="H193" s="593" t="s">
        <v>1694</v>
      </c>
      <c r="I193" s="607">
        <v>0.67000001668930054</v>
      </c>
      <c r="J193" s="607">
        <v>700</v>
      </c>
      <c r="K193" s="608">
        <v>469</v>
      </c>
    </row>
    <row r="194" spans="1:11" ht="14.4" customHeight="1" x14ac:dyDescent="0.3">
      <c r="A194" s="589" t="s">
        <v>474</v>
      </c>
      <c r="B194" s="590" t="s">
        <v>475</v>
      </c>
      <c r="C194" s="593" t="s">
        <v>487</v>
      </c>
      <c r="D194" s="621" t="s">
        <v>488</v>
      </c>
      <c r="E194" s="593" t="s">
        <v>1512</v>
      </c>
      <c r="F194" s="621" t="s">
        <v>1513</v>
      </c>
      <c r="G194" s="593" t="s">
        <v>1695</v>
      </c>
      <c r="H194" s="593" t="s">
        <v>1696</v>
      </c>
      <c r="I194" s="607">
        <v>5.4200000762939453</v>
      </c>
      <c r="J194" s="607">
        <v>100</v>
      </c>
      <c r="K194" s="608">
        <v>541.8599853515625</v>
      </c>
    </row>
    <row r="195" spans="1:11" ht="14.4" customHeight="1" x14ac:dyDescent="0.3">
      <c r="A195" s="589" t="s">
        <v>474</v>
      </c>
      <c r="B195" s="590" t="s">
        <v>475</v>
      </c>
      <c r="C195" s="593" t="s">
        <v>487</v>
      </c>
      <c r="D195" s="621" t="s">
        <v>488</v>
      </c>
      <c r="E195" s="593" t="s">
        <v>1512</v>
      </c>
      <c r="F195" s="621" t="s">
        <v>1513</v>
      </c>
      <c r="G195" s="593" t="s">
        <v>1697</v>
      </c>
      <c r="H195" s="593" t="s">
        <v>1698</v>
      </c>
      <c r="I195" s="607">
        <v>2.1700000762939453</v>
      </c>
      <c r="J195" s="607">
        <v>50</v>
      </c>
      <c r="K195" s="608">
        <v>108.5</v>
      </c>
    </row>
    <row r="196" spans="1:11" ht="14.4" customHeight="1" x14ac:dyDescent="0.3">
      <c r="A196" s="589" t="s">
        <v>474</v>
      </c>
      <c r="B196" s="590" t="s">
        <v>475</v>
      </c>
      <c r="C196" s="593" t="s">
        <v>487</v>
      </c>
      <c r="D196" s="621" t="s">
        <v>488</v>
      </c>
      <c r="E196" s="593" t="s">
        <v>1512</v>
      </c>
      <c r="F196" s="621" t="s">
        <v>1513</v>
      </c>
      <c r="G196" s="593" t="s">
        <v>1546</v>
      </c>
      <c r="H196" s="593" t="s">
        <v>1547</v>
      </c>
      <c r="I196" s="607">
        <v>2.1750000715255737</v>
      </c>
      <c r="J196" s="607">
        <v>300</v>
      </c>
      <c r="K196" s="608">
        <v>652.19001770019531</v>
      </c>
    </row>
    <row r="197" spans="1:11" ht="14.4" customHeight="1" x14ac:dyDescent="0.3">
      <c r="A197" s="589" t="s">
        <v>474</v>
      </c>
      <c r="B197" s="590" t="s">
        <v>475</v>
      </c>
      <c r="C197" s="593" t="s">
        <v>487</v>
      </c>
      <c r="D197" s="621" t="s">
        <v>488</v>
      </c>
      <c r="E197" s="593" t="s">
        <v>1699</v>
      </c>
      <c r="F197" s="621" t="s">
        <v>1700</v>
      </c>
      <c r="G197" s="593" t="s">
        <v>1701</v>
      </c>
      <c r="H197" s="593" t="s">
        <v>1702</v>
      </c>
      <c r="I197" s="607">
        <v>37.720001220703125</v>
      </c>
      <c r="J197" s="607">
        <v>288</v>
      </c>
      <c r="K197" s="608">
        <v>10863.3603515625</v>
      </c>
    </row>
    <row r="198" spans="1:11" ht="14.4" customHeight="1" x14ac:dyDescent="0.3">
      <c r="A198" s="589" t="s">
        <v>474</v>
      </c>
      <c r="B198" s="590" t="s">
        <v>475</v>
      </c>
      <c r="C198" s="593" t="s">
        <v>487</v>
      </c>
      <c r="D198" s="621" t="s">
        <v>488</v>
      </c>
      <c r="E198" s="593" t="s">
        <v>1699</v>
      </c>
      <c r="F198" s="621" t="s">
        <v>1700</v>
      </c>
      <c r="G198" s="593" t="s">
        <v>1703</v>
      </c>
      <c r="H198" s="593" t="s">
        <v>1704</v>
      </c>
      <c r="I198" s="607">
        <v>90.910003662109375</v>
      </c>
      <c r="J198" s="607">
        <v>12</v>
      </c>
      <c r="K198" s="608">
        <v>1090.8900146484375</v>
      </c>
    </row>
    <row r="199" spans="1:11" ht="14.4" customHeight="1" x14ac:dyDescent="0.3">
      <c r="A199" s="589" t="s">
        <v>474</v>
      </c>
      <c r="B199" s="590" t="s">
        <v>475</v>
      </c>
      <c r="C199" s="593" t="s">
        <v>487</v>
      </c>
      <c r="D199" s="621" t="s">
        <v>488</v>
      </c>
      <c r="E199" s="593" t="s">
        <v>1699</v>
      </c>
      <c r="F199" s="621" t="s">
        <v>1700</v>
      </c>
      <c r="G199" s="593" t="s">
        <v>1705</v>
      </c>
      <c r="H199" s="593" t="s">
        <v>1706</v>
      </c>
      <c r="I199" s="607">
        <v>118.11000061035156</v>
      </c>
      <c r="J199" s="607">
        <v>72</v>
      </c>
      <c r="K199" s="608">
        <v>8504.039794921875</v>
      </c>
    </row>
    <row r="200" spans="1:11" ht="14.4" customHeight="1" x14ac:dyDescent="0.3">
      <c r="A200" s="589" t="s">
        <v>474</v>
      </c>
      <c r="B200" s="590" t="s">
        <v>475</v>
      </c>
      <c r="C200" s="593" t="s">
        <v>487</v>
      </c>
      <c r="D200" s="621" t="s">
        <v>488</v>
      </c>
      <c r="E200" s="593" t="s">
        <v>1699</v>
      </c>
      <c r="F200" s="621" t="s">
        <v>1700</v>
      </c>
      <c r="G200" s="593" t="s">
        <v>1707</v>
      </c>
      <c r="H200" s="593" t="s">
        <v>1708</v>
      </c>
      <c r="I200" s="607">
        <v>89.349998474121094</v>
      </c>
      <c r="J200" s="607">
        <v>36</v>
      </c>
      <c r="K200" s="608">
        <v>3216.43994140625</v>
      </c>
    </row>
    <row r="201" spans="1:11" ht="14.4" customHeight="1" x14ac:dyDescent="0.3">
      <c r="A201" s="589" t="s">
        <v>474</v>
      </c>
      <c r="B201" s="590" t="s">
        <v>475</v>
      </c>
      <c r="C201" s="593" t="s">
        <v>487</v>
      </c>
      <c r="D201" s="621" t="s">
        <v>488</v>
      </c>
      <c r="E201" s="593" t="s">
        <v>1699</v>
      </c>
      <c r="F201" s="621" t="s">
        <v>1700</v>
      </c>
      <c r="G201" s="593" t="s">
        <v>1709</v>
      </c>
      <c r="H201" s="593" t="s">
        <v>1710</v>
      </c>
      <c r="I201" s="607">
        <v>115.41000366210938</v>
      </c>
      <c r="J201" s="607">
        <v>36</v>
      </c>
      <c r="K201" s="608">
        <v>4154.72021484375</v>
      </c>
    </row>
    <row r="202" spans="1:11" ht="14.4" customHeight="1" x14ac:dyDescent="0.3">
      <c r="A202" s="589" t="s">
        <v>474</v>
      </c>
      <c r="B202" s="590" t="s">
        <v>475</v>
      </c>
      <c r="C202" s="593" t="s">
        <v>487</v>
      </c>
      <c r="D202" s="621" t="s">
        <v>488</v>
      </c>
      <c r="E202" s="593" t="s">
        <v>1699</v>
      </c>
      <c r="F202" s="621" t="s">
        <v>1700</v>
      </c>
      <c r="G202" s="593" t="s">
        <v>1711</v>
      </c>
      <c r="H202" s="593" t="s">
        <v>1712</v>
      </c>
      <c r="I202" s="607">
        <v>133.91999816894531</v>
      </c>
      <c r="J202" s="607">
        <v>120</v>
      </c>
      <c r="K202" s="608">
        <v>16070.10009765625</v>
      </c>
    </row>
    <row r="203" spans="1:11" ht="14.4" customHeight="1" x14ac:dyDescent="0.3">
      <c r="A203" s="589" t="s">
        <v>474</v>
      </c>
      <c r="B203" s="590" t="s">
        <v>475</v>
      </c>
      <c r="C203" s="593" t="s">
        <v>487</v>
      </c>
      <c r="D203" s="621" t="s">
        <v>488</v>
      </c>
      <c r="E203" s="593" t="s">
        <v>1699</v>
      </c>
      <c r="F203" s="621" t="s">
        <v>1700</v>
      </c>
      <c r="G203" s="593" t="s">
        <v>1713</v>
      </c>
      <c r="H203" s="593" t="s">
        <v>1714</v>
      </c>
      <c r="I203" s="607">
        <v>91.889999389648438</v>
      </c>
      <c r="J203" s="607">
        <v>144</v>
      </c>
      <c r="K203" s="608">
        <v>13231.4404296875</v>
      </c>
    </row>
    <row r="204" spans="1:11" ht="14.4" customHeight="1" x14ac:dyDescent="0.3">
      <c r="A204" s="589" t="s">
        <v>474</v>
      </c>
      <c r="B204" s="590" t="s">
        <v>475</v>
      </c>
      <c r="C204" s="593" t="s">
        <v>487</v>
      </c>
      <c r="D204" s="621" t="s">
        <v>488</v>
      </c>
      <c r="E204" s="593" t="s">
        <v>1699</v>
      </c>
      <c r="F204" s="621" t="s">
        <v>1700</v>
      </c>
      <c r="G204" s="593" t="s">
        <v>1715</v>
      </c>
      <c r="H204" s="593" t="s">
        <v>1716</v>
      </c>
      <c r="I204" s="607">
        <v>94.819999694824219</v>
      </c>
      <c r="J204" s="607">
        <v>396</v>
      </c>
      <c r="K204" s="608">
        <v>37547.729248046875</v>
      </c>
    </row>
    <row r="205" spans="1:11" ht="14.4" customHeight="1" x14ac:dyDescent="0.3">
      <c r="A205" s="589" t="s">
        <v>474</v>
      </c>
      <c r="B205" s="590" t="s">
        <v>475</v>
      </c>
      <c r="C205" s="593" t="s">
        <v>487</v>
      </c>
      <c r="D205" s="621" t="s">
        <v>488</v>
      </c>
      <c r="E205" s="593" t="s">
        <v>1699</v>
      </c>
      <c r="F205" s="621" t="s">
        <v>1700</v>
      </c>
      <c r="G205" s="593" t="s">
        <v>1717</v>
      </c>
      <c r="H205" s="593" t="s">
        <v>1718</v>
      </c>
      <c r="I205" s="607">
        <v>141.74000549316406</v>
      </c>
      <c r="J205" s="607">
        <v>72</v>
      </c>
      <c r="K205" s="608">
        <v>10205.099853515625</v>
      </c>
    </row>
    <row r="206" spans="1:11" ht="14.4" customHeight="1" x14ac:dyDescent="0.3">
      <c r="A206" s="589" t="s">
        <v>474</v>
      </c>
      <c r="B206" s="590" t="s">
        <v>475</v>
      </c>
      <c r="C206" s="593" t="s">
        <v>487</v>
      </c>
      <c r="D206" s="621" t="s">
        <v>488</v>
      </c>
      <c r="E206" s="593" t="s">
        <v>1699</v>
      </c>
      <c r="F206" s="621" t="s">
        <v>1700</v>
      </c>
      <c r="G206" s="593" t="s">
        <v>1719</v>
      </c>
      <c r="H206" s="593" t="s">
        <v>1720</v>
      </c>
      <c r="I206" s="607">
        <v>47.740001678466797</v>
      </c>
      <c r="J206" s="607">
        <v>36</v>
      </c>
      <c r="K206" s="608">
        <v>1718.7900390625</v>
      </c>
    </row>
    <row r="207" spans="1:11" ht="14.4" customHeight="1" x14ac:dyDescent="0.3">
      <c r="A207" s="589" t="s">
        <v>474</v>
      </c>
      <c r="B207" s="590" t="s">
        <v>475</v>
      </c>
      <c r="C207" s="593" t="s">
        <v>487</v>
      </c>
      <c r="D207" s="621" t="s">
        <v>488</v>
      </c>
      <c r="E207" s="593" t="s">
        <v>1699</v>
      </c>
      <c r="F207" s="621" t="s">
        <v>1700</v>
      </c>
      <c r="G207" s="593" t="s">
        <v>1721</v>
      </c>
      <c r="H207" s="593" t="s">
        <v>1722</v>
      </c>
      <c r="I207" s="607">
        <v>40.009998321533203</v>
      </c>
      <c r="J207" s="607">
        <v>72</v>
      </c>
      <c r="K207" s="608">
        <v>2880.52001953125</v>
      </c>
    </row>
    <row r="208" spans="1:11" ht="14.4" customHeight="1" x14ac:dyDescent="0.3">
      <c r="A208" s="589" t="s">
        <v>474</v>
      </c>
      <c r="B208" s="590" t="s">
        <v>475</v>
      </c>
      <c r="C208" s="593" t="s">
        <v>487</v>
      </c>
      <c r="D208" s="621" t="s">
        <v>488</v>
      </c>
      <c r="E208" s="593" t="s">
        <v>1699</v>
      </c>
      <c r="F208" s="621" t="s">
        <v>1700</v>
      </c>
      <c r="G208" s="593" t="s">
        <v>1723</v>
      </c>
      <c r="H208" s="593" t="s">
        <v>1724</v>
      </c>
      <c r="I208" s="607">
        <v>121.20999908447266</v>
      </c>
      <c r="J208" s="607">
        <v>24</v>
      </c>
      <c r="K208" s="608">
        <v>2909.0400390625</v>
      </c>
    </row>
    <row r="209" spans="1:11" ht="14.4" customHeight="1" x14ac:dyDescent="0.3">
      <c r="A209" s="589" t="s">
        <v>474</v>
      </c>
      <c r="B209" s="590" t="s">
        <v>475</v>
      </c>
      <c r="C209" s="593" t="s">
        <v>487</v>
      </c>
      <c r="D209" s="621" t="s">
        <v>488</v>
      </c>
      <c r="E209" s="593" t="s">
        <v>1699</v>
      </c>
      <c r="F209" s="621" t="s">
        <v>1700</v>
      </c>
      <c r="G209" s="593" t="s">
        <v>1725</v>
      </c>
      <c r="H209" s="593" t="s">
        <v>1726</v>
      </c>
      <c r="I209" s="607">
        <v>80.160003662109375</v>
      </c>
      <c r="J209" s="607">
        <v>48</v>
      </c>
      <c r="K209" s="608">
        <v>3847.43994140625</v>
      </c>
    </row>
    <row r="210" spans="1:11" ht="14.4" customHeight="1" x14ac:dyDescent="0.3">
      <c r="A210" s="589" t="s">
        <v>474</v>
      </c>
      <c r="B210" s="590" t="s">
        <v>475</v>
      </c>
      <c r="C210" s="593" t="s">
        <v>487</v>
      </c>
      <c r="D210" s="621" t="s">
        <v>488</v>
      </c>
      <c r="E210" s="593" t="s">
        <v>1699</v>
      </c>
      <c r="F210" s="621" t="s">
        <v>1700</v>
      </c>
      <c r="G210" s="593" t="s">
        <v>1727</v>
      </c>
      <c r="H210" s="593" t="s">
        <v>1728</v>
      </c>
      <c r="I210" s="607">
        <v>78.199996948242188</v>
      </c>
      <c r="J210" s="607">
        <v>96</v>
      </c>
      <c r="K210" s="608">
        <v>7507.2001953125</v>
      </c>
    </row>
    <row r="211" spans="1:11" ht="14.4" customHeight="1" x14ac:dyDescent="0.3">
      <c r="A211" s="589" t="s">
        <v>474</v>
      </c>
      <c r="B211" s="590" t="s">
        <v>475</v>
      </c>
      <c r="C211" s="593" t="s">
        <v>487</v>
      </c>
      <c r="D211" s="621" t="s">
        <v>488</v>
      </c>
      <c r="E211" s="593" t="s">
        <v>1699</v>
      </c>
      <c r="F211" s="621" t="s">
        <v>1700</v>
      </c>
      <c r="G211" s="593" t="s">
        <v>1729</v>
      </c>
      <c r="H211" s="593" t="s">
        <v>1730</v>
      </c>
      <c r="I211" s="607">
        <v>83.089996337890625</v>
      </c>
      <c r="J211" s="607">
        <v>48</v>
      </c>
      <c r="K211" s="608">
        <v>3988.199951171875</v>
      </c>
    </row>
    <row r="212" spans="1:11" ht="14.4" customHeight="1" x14ac:dyDescent="0.3">
      <c r="A212" s="589" t="s">
        <v>474</v>
      </c>
      <c r="B212" s="590" t="s">
        <v>475</v>
      </c>
      <c r="C212" s="593" t="s">
        <v>487</v>
      </c>
      <c r="D212" s="621" t="s">
        <v>488</v>
      </c>
      <c r="E212" s="593" t="s">
        <v>1560</v>
      </c>
      <c r="F212" s="621" t="s">
        <v>1561</v>
      </c>
      <c r="G212" s="593" t="s">
        <v>1731</v>
      </c>
      <c r="H212" s="593" t="s">
        <v>1732</v>
      </c>
      <c r="I212" s="607">
        <v>0.30000001192092896</v>
      </c>
      <c r="J212" s="607">
        <v>300</v>
      </c>
      <c r="K212" s="608">
        <v>90</v>
      </c>
    </row>
    <row r="213" spans="1:11" ht="14.4" customHeight="1" x14ac:dyDescent="0.3">
      <c r="A213" s="589" t="s">
        <v>474</v>
      </c>
      <c r="B213" s="590" t="s">
        <v>475</v>
      </c>
      <c r="C213" s="593" t="s">
        <v>487</v>
      </c>
      <c r="D213" s="621" t="s">
        <v>488</v>
      </c>
      <c r="E213" s="593" t="s">
        <v>1560</v>
      </c>
      <c r="F213" s="621" t="s">
        <v>1561</v>
      </c>
      <c r="G213" s="593" t="s">
        <v>1733</v>
      </c>
      <c r="H213" s="593" t="s">
        <v>1734</v>
      </c>
      <c r="I213" s="607">
        <v>0.28999999165534973</v>
      </c>
      <c r="J213" s="607">
        <v>100</v>
      </c>
      <c r="K213" s="608">
        <v>29</v>
      </c>
    </row>
    <row r="214" spans="1:11" ht="14.4" customHeight="1" x14ac:dyDescent="0.3">
      <c r="A214" s="589" t="s">
        <v>474</v>
      </c>
      <c r="B214" s="590" t="s">
        <v>475</v>
      </c>
      <c r="C214" s="593" t="s">
        <v>487</v>
      </c>
      <c r="D214" s="621" t="s">
        <v>488</v>
      </c>
      <c r="E214" s="593" t="s">
        <v>1560</v>
      </c>
      <c r="F214" s="621" t="s">
        <v>1561</v>
      </c>
      <c r="G214" s="593" t="s">
        <v>1735</v>
      </c>
      <c r="H214" s="593" t="s">
        <v>1736</v>
      </c>
      <c r="I214" s="607">
        <v>0.30000001192092896</v>
      </c>
      <c r="J214" s="607">
        <v>300</v>
      </c>
      <c r="K214" s="608">
        <v>90</v>
      </c>
    </row>
    <row r="215" spans="1:11" ht="14.4" customHeight="1" x14ac:dyDescent="0.3">
      <c r="A215" s="589" t="s">
        <v>474</v>
      </c>
      <c r="B215" s="590" t="s">
        <v>475</v>
      </c>
      <c r="C215" s="593" t="s">
        <v>487</v>
      </c>
      <c r="D215" s="621" t="s">
        <v>488</v>
      </c>
      <c r="E215" s="593" t="s">
        <v>1560</v>
      </c>
      <c r="F215" s="621" t="s">
        <v>1561</v>
      </c>
      <c r="G215" s="593" t="s">
        <v>1562</v>
      </c>
      <c r="H215" s="593" t="s">
        <v>1563</v>
      </c>
      <c r="I215" s="607">
        <v>0.54000002145767212</v>
      </c>
      <c r="J215" s="607">
        <v>500</v>
      </c>
      <c r="K215" s="608">
        <v>270</v>
      </c>
    </row>
    <row r="216" spans="1:11" ht="14.4" customHeight="1" x14ac:dyDescent="0.3">
      <c r="A216" s="589" t="s">
        <v>474</v>
      </c>
      <c r="B216" s="590" t="s">
        <v>475</v>
      </c>
      <c r="C216" s="593" t="s">
        <v>487</v>
      </c>
      <c r="D216" s="621" t="s">
        <v>488</v>
      </c>
      <c r="E216" s="593" t="s">
        <v>1560</v>
      </c>
      <c r="F216" s="621" t="s">
        <v>1561</v>
      </c>
      <c r="G216" s="593" t="s">
        <v>1564</v>
      </c>
      <c r="H216" s="593" t="s">
        <v>1565</v>
      </c>
      <c r="I216" s="607">
        <v>0.96750001609325409</v>
      </c>
      <c r="J216" s="607">
        <v>500</v>
      </c>
      <c r="K216" s="608">
        <v>484</v>
      </c>
    </row>
    <row r="217" spans="1:11" ht="14.4" customHeight="1" x14ac:dyDescent="0.3">
      <c r="A217" s="589" t="s">
        <v>474</v>
      </c>
      <c r="B217" s="590" t="s">
        <v>475</v>
      </c>
      <c r="C217" s="593" t="s">
        <v>487</v>
      </c>
      <c r="D217" s="621" t="s">
        <v>488</v>
      </c>
      <c r="E217" s="593" t="s">
        <v>1560</v>
      </c>
      <c r="F217" s="621" t="s">
        <v>1561</v>
      </c>
      <c r="G217" s="593" t="s">
        <v>1737</v>
      </c>
      <c r="H217" s="593" t="s">
        <v>1738</v>
      </c>
      <c r="I217" s="607">
        <v>2.6700000762939453</v>
      </c>
      <c r="J217" s="607">
        <v>100</v>
      </c>
      <c r="K217" s="608">
        <v>266.55999755859375</v>
      </c>
    </row>
    <row r="218" spans="1:11" ht="14.4" customHeight="1" x14ac:dyDescent="0.3">
      <c r="A218" s="589" t="s">
        <v>474</v>
      </c>
      <c r="B218" s="590" t="s">
        <v>475</v>
      </c>
      <c r="C218" s="593" t="s">
        <v>487</v>
      </c>
      <c r="D218" s="621" t="s">
        <v>488</v>
      </c>
      <c r="E218" s="593" t="s">
        <v>1566</v>
      </c>
      <c r="F218" s="621" t="s">
        <v>1567</v>
      </c>
      <c r="G218" s="593" t="s">
        <v>1739</v>
      </c>
      <c r="H218" s="593" t="s">
        <v>1740</v>
      </c>
      <c r="I218" s="607">
        <v>12.579999923706055</v>
      </c>
      <c r="J218" s="607">
        <v>50</v>
      </c>
      <c r="K218" s="608">
        <v>629</v>
      </c>
    </row>
    <row r="219" spans="1:11" ht="14.4" customHeight="1" x14ac:dyDescent="0.3">
      <c r="A219" s="589" t="s">
        <v>474</v>
      </c>
      <c r="B219" s="590" t="s">
        <v>475</v>
      </c>
      <c r="C219" s="593" t="s">
        <v>487</v>
      </c>
      <c r="D219" s="621" t="s">
        <v>488</v>
      </c>
      <c r="E219" s="593" t="s">
        <v>1566</v>
      </c>
      <c r="F219" s="621" t="s">
        <v>1567</v>
      </c>
      <c r="G219" s="593" t="s">
        <v>1741</v>
      </c>
      <c r="H219" s="593" t="s">
        <v>1742</v>
      </c>
      <c r="I219" s="607">
        <v>12.590000152587891</v>
      </c>
      <c r="J219" s="607">
        <v>100</v>
      </c>
      <c r="K219" s="608">
        <v>1259</v>
      </c>
    </row>
    <row r="220" spans="1:11" ht="14.4" customHeight="1" x14ac:dyDescent="0.3">
      <c r="A220" s="589" t="s">
        <v>474</v>
      </c>
      <c r="B220" s="590" t="s">
        <v>475</v>
      </c>
      <c r="C220" s="593" t="s">
        <v>487</v>
      </c>
      <c r="D220" s="621" t="s">
        <v>488</v>
      </c>
      <c r="E220" s="593" t="s">
        <v>1566</v>
      </c>
      <c r="F220" s="621" t="s">
        <v>1567</v>
      </c>
      <c r="G220" s="593" t="s">
        <v>1743</v>
      </c>
      <c r="H220" s="593" t="s">
        <v>1744</v>
      </c>
      <c r="I220" s="607">
        <v>7.4500000476837158</v>
      </c>
      <c r="J220" s="607">
        <v>300</v>
      </c>
      <c r="K220" s="608">
        <v>2240</v>
      </c>
    </row>
    <row r="221" spans="1:11" ht="14.4" customHeight="1" x14ac:dyDescent="0.3">
      <c r="A221" s="589" t="s">
        <v>474</v>
      </c>
      <c r="B221" s="590" t="s">
        <v>475</v>
      </c>
      <c r="C221" s="593" t="s">
        <v>487</v>
      </c>
      <c r="D221" s="621" t="s">
        <v>488</v>
      </c>
      <c r="E221" s="593" t="s">
        <v>1566</v>
      </c>
      <c r="F221" s="621" t="s">
        <v>1567</v>
      </c>
      <c r="G221" s="593" t="s">
        <v>1745</v>
      </c>
      <c r="H221" s="593" t="s">
        <v>1746</v>
      </c>
      <c r="I221" s="607">
        <v>7.3550000190734863</v>
      </c>
      <c r="J221" s="607">
        <v>200</v>
      </c>
      <c r="K221" s="608">
        <v>1471</v>
      </c>
    </row>
    <row r="222" spans="1:11" ht="14.4" customHeight="1" x14ac:dyDescent="0.3">
      <c r="A222" s="589" t="s">
        <v>474</v>
      </c>
      <c r="B222" s="590" t="s">
        <v>475</v>
      </c>
      <c r="C222" s="593" t="s">
        <v>487</v>
      </c>
      <c r="D222" s="621" t="s">
        <v>488</v>
      </c>
      <c r="E222" s="593" t="s">
        <v>1566</v>
      </c>
      <c r="F222" s="621" t="s">
        <v>1567</v>
      </c>
      <c r="G222" s="593" t="s">
        <v>1747</v>
      </c>
      <c r="H222" s="593" t="s">
        <v>1748</v>
      </c>
      <c r="I222" s="607">
        <v>7.440000057220459</v>
      </c>
      <c r="J222" s="607">
        <v>200</v>
      </c>
      <c r="K222" s="608">
        <v>1488</v>
      </c>
    </row>
    <row r="223" spans="1:11" ht="14.4" customHeight="1" x14ac:dyDescent="0.3">
      <c r="A223" s="589" t="s">
        <v>474</v>
      </c>
      <c r="B223" s="590" t="s">
        <v>475</v>
      </c>
      <c r="C223" s="593" t="s">
        <v>487</v>
      </c>
      <c r="D223" s="621" t="s">
        <v>488</v>
      </c>
      <c r="E223" s="593" t="s">
        <v>1566</v>
      </c>
      <c r="F223" s="621" t="s">
        <v>1567</v>
      </c>
      <c r="G223" s="593" t="s">
        <v>1749</v>
      </c>
      <c r="H223" s="593" t="s">
        <v>1750</v>
      </c>
      <c r="I223" s="607">
        <v>7.5</v>
      </c>
      <c r="J223" s="607">
        <v>50</v>
      </c>
      <c r="K223" s="608">
        <v>375</v>
      </c>
    </row>
    <row r="224" spans="1:11" ht="14.4" customHeight="1" x14ac:dyDescent="0.3">
      <c r="A224" s="589" t="s">
        <v>474</v>
      </c>
      <c r="B224" s="590" t="s">
        <v>475</v>
      </c>
      <c r="C224" s="593" t="s">
        <v>487</v>
      </c>
      <c r="D224" s="621" t="s">
        <v>488</v>
      </c>
      <c r="E224" s="593" t="s">
        <v>1566</v>
      </c>
      <c r="F224" s="621" t="s">
        <v>1567</v>
      </c>
      <c r="G224" s="593" t="s">
        <v>1743</v>
      </c>
      <c r="H224" s="593" t="s">
        <v>1751</v>
      </c>
      <c r="I224" s="607">
        <v>7.505000114440918</v>
      </c>
      <c r="J224" s="607">
        <v>400</v>
      </c>
      <c r="K224" s="608">
        <v>3002</v>
      </c>
    </row>
    <row r="225" spans="1:11" ht="14.4" customHeight="1" x14ac:dyDescent="0.3">
      <c r="A225" s="589" t="s">
        <v>474</v>
      </c>
      <c r="B225" s="590" t="s">
        <v>475</v>
      </c>
      <c r="C225" s="593" t="s">
        <v>487</v>
      </c>
      <c r="D225" s="621" t="s">
        <v>488</v>
      </c>
      <c r="E225" s="593" t="s">
        <v>1566</v>
      </c>
      <c r="F225" s="621" t="s">
        <v>1567</v>
      </c>
      <c r="G225" s="593" t="s">
        <v>1745</v>
      </c>
      <c r="H225" s="593" t="s">
        <v>1752</v>
      </c>
      <c r="I225" s="607">
        <v>7.5033334096272783</v>
      </c>
      <c r="J225" s="607">
        <v>300</v>
      </c>
      <c r="K225" s="608">
        <v>2251</v>
      </c>
    </row>
    <row r="226" spans="1:11" ht="14.4" customHeight="1" x14ac:dyDescent="0.3">
      <c r="A226" s="589" t="s">
        <v>474</v>
      </c>
      <c r="B226" s="590" t="s">
        <v>475</v>
      </c>
      <c r="C226" s="593" t="s">
        <v>487</v>
      </c>
      <c r="D226" s="621" t="s">
        <v>488</v>
      </c>
      <c r="E226" s="593" t="s">
        <v>1566</v>
      </c>
      <c r="F226" s="621" t="s">
        <v>1567</v>
      </c>
      <c r="G226" s="593" t="s">
        <v>1747</v>
      </c>
      <c r="H226" s="593" t="s">
        <v>1753</v>
      </c>
      <c r="I226" s="607">
        <v>7.4966665903727217</v>
      </c>
      <c r="J226" s="607">
        <v>300</v>
      </c>
      <c r="K226" s="608">
        <v>2249</v>
      </c>
    </row>
    <row r="227" spans="1:11" ht="14.4" customHeight="1" x14ac:dyDescent="0.3">
      <c r="A227" s="589" t="s">
        <v>474</v>
      </c>
      <c r="B227" s="590" t="s">
        <v>475</v>
      </c>
      <c r="C227" s="593" t="s">
        <v>487</v>
      </c>
      <c r="D227" s="621" t="s">
        <v>488</v>
      </c>
      <c r="E227" s="593" t="s">
        <v>1566</v>
      </c>
      <c r="F227" s="621" t="s">
        <v>1567</v>
      </c>
      <c r="G227" s="593" t="s">
        <v>1749</v>
      </c>
      <c r="H227" s="593" t="s">
        <v>1754</v>
      </c>
      <c r="I227" s="607">
        <v>7.5</v>
      </c>
      <c r="J227" s="607">
        <v>200</v>
      </c>
      <c r="K227" s="608">
        <v>1500</v>
      </c>
    </row>
    <row r="228" spans="1:11" ht="14.4" customHeight="1" x14ac:dyDescent="0.3">
      <c r="A228" s="589" t="s">
        <v>474</v>
      </c>
      <c r="B228" s="590" t="s">
        <v>475</v>
      </c>
      <c r="C228" s="593" t="s">
        <v>490</v>
      </c>
      <c r="D228" s="621" t="s">
        <v>491</v>
      </c>
      <c r="E228" s="593" t="s">
        <v>1755</v>
      </c>
      <c r="F228" s="621" t="s">
        <v>1756</v>
      </c>
      <c r="G228" s="593" t="s">
        <v>1757</v>
      </c>
      <c r="H228" s="593" t="s">
        <v>1758</v>
      </c>
      <c r="I228" s="607">
        <v>3526.449951171875</v>
      </c>
      <c r="J228" s="607">
        <v>2</v>
      </c>
      <c r="K228" s="608">
        <v>7052.89990234375</v>
      </c>
    </row>
    <row r="229" spans="1:11" ht="14.4" customHeight="1" x14ac:dyDescent="0.3">
      <c r="A229" s="589" t="s">
        <v>474</v>
      </c>
      <c r="B229" s="590" t="s">
        <v>475</v>
      </c>
      <c r="C229" s="593" t="s">
        <v>490</v>
      </c>
      <c r="D229" s="621" t="s">
        <v>491</v>
      </c>
      <c r="E229" s="593" t="s">
        <v>1755</v>
      </c>
      <c r="F229" s="621" t="s">
        <v>1756</v>
      </c>
      <c r="G229" s="593" t="s">
        <v>1759</v>
      </c>
      <c r="H229" s="593" t="s">
        <v>1760</v>
      </c>
      <c r="I229" s="607">
        <v>3686.31005859375</v>
      </c>
      <c r="J229" s="607">
        <v>1</v>
      </c>
      <c r="K229" s="608">
        <v>3686.31005859375</v>
      </c>
    </row>
    <row r="230" spans="1:11" ht="14.4" customHeight="1" x14ac:dyDescent="0.3">
      <c r="A230" s="589" t="s">
        <v>474</v>
      </c>
      <c r="B230" s="590" t="s">
        <v>475</v>
      </c>
      <c r="C230" s="593" t="s">
        <v>490</v>
      </c>
      <c r="D230" s="621" t="s">
        <v>491</v>
      </c>
      <c r="E230" s="593" t="s">
        <v>1755</v>
      </c>
      <c r="F230" s="621" t="s">
        <v>1756</v>
      </c>
      <c r="G230" s="593" t="s">
        <v>1761</v>
      </c>
      <c r="H230" s="593" t="s">
        <v>1762</v>
      </c>
      <c r="I230" s="607">
        <v>597.489990234375</v>
      </c>
      <c r="J230" s="607">
        <v>1</v>
      </c>
      <c r="K230" s="608">
        <v>597.489990234375</v>
      </c>
    </row>
    <row r="231" spans="1:11" ht="14.4" customHeight="1" x14ac:dyDescent="0.3">
      <c r="A231" s="589" t="s">
        <v>474</v>
      </c>
      <c r="B231" s="590" t="s">
        <v>475</v>
      </c>
      <c r="C231" s="593" t="s">
        <v>490</v>
      </c>
      <c r="D231" s="621" t="s">
        <v>491</v>
      </c>
      <c r="E231" s="593" t="s">
        <v>1755</v>
      </c>
      <c r="F231" s="621" t="s">
        <v>1756</v>
      </c>
      <c r="G231" s="593" t="s">
        <v>1763</v>
      </c>
      <c r="H231" s="593" t="s">
        <v>1764</v>
      </c>
      <c r="I231" s="607">
        <v>4312.5</v>
      </c>
      <c r="J231" s="607">
        <v>1</v>
      </c>
      <c r="K231" s="608">
        <v>4312.5</v>
      </c>
    </row>
    <row r="232" spans="1:11" ht="14.4" customHeight="1" x14ac:dyDescent="0.3">
      <c r="A232" s="589" t="s">
        <v>474</v>
      </c>
      <c r="B232" s="590" t="s">
        <v>475</v>
      </c>
      <c r="C232" s="593" t="s">
        <v>490</v>
      </c>
      <c r="D232" s="621" t="s">
        <v>491</v>
      </c>
      <c r="E232" s="593" t="s">
        <v>1755</v>
      </c>
      <c r="F232" s="621" t="s">
        <v>1756</v>
      </c>
      <c r="G232" s="593" t="s">
        <v>1765</v>
      </c>
      <c r="H232" s="593" t="s">
        <v>1766</v>
      </c>
      <c r="I232" s="607">
        <v>403.51998901367188</v>
      </c>
      <c r="J232" s="607">
        <v>3</v>
      </c>
      <c r="K232" s="608">
        <v>1210.5500183105469</v>
      </c>
    </row>
    <row r="233" spans="1:11" ht="14.4" customHeight="1" x14ac:dyDescent="0.3">
      <c r="A233" s="589" t="s">
        <v>474</v>
      </c>
      <c r="B233" s="590" t="s">
        <v>475</v>
      </c>
      <c r="C233" s="593" t="s">
        <v>490</v>
      </c>
      <c r="D233" s="621" t="s">
        <v>491</v>
      </c>
      <c r="E233" s="593" t="s">
        <v>1755</v>
      </c>
      <c r="F233" s="621" t="s">
        <v>1756</v>
      </c>
      <c r="G233" s="593" t="s">
        <v>1767</v>
      </c>
      <c r="H233" s="593" t="s">
        <v>1768</v>
      </c>
      <c r="I233" s="607">
        <v>403.52499389648438</v>
      </c>
      <c r="J233" s="607">
        <v>4</v>
      </c>
      <c r="K233" s="608">
        <v>1614.0999450683594</v>
      </c>
    </row>
    <row r="234" spans="1:11" ht="14.4" customHeight="1" x14ac:dyDescent="0.3">
      <c r="A234" s="589" t="s">
        <v>474</v>
      </c>
      <c r="B234" s="590" t="s">
        <v>475</v>
      </c>
      <c r="C234" s="593" t="s">
        <v>490</v>
      </c>
      <c r="D234" s="621" t="s">
        <v>491</v>
      </c>
      <c r="E234" s="593" t="s">
        <v>1755</v>
      </c>
      <c r="F234" s="621" t="s">
        <v>1756</v>
      </c>
      <c r="G234" s="593" t="s">
        <v>1769</v>
      </c>
      <c r="H234" s="593" t="s">
        <v>1770</v>
      </c>
      <c r="I234" s="607">
        <v>403.52999877929688</v>
      </c>
      <c r="J234" s="607">
        <v>2</v>
      </c>
      <c r="K234" s="608">
        <v>807.04998779296875</v>
      </c>
    </row>
    <row r="235" spans="1:11" ht="14.4" customHeight="1" x14ac:dyDescent="0.3">
      <c r="A235" s="589" t="s">
        <v>474</v>
      </c>
      <c r="B235" s="590" t="s">
        <v>475</v>
      </c>
      <c r="C235" s="593" t="s">
        <v>490</v>
      </c>
      <c r="D235" s="621" t="s">
        <v>491</v>
      </c>
      <c r="E235" s="593" t="s">
        <v>1755</v>
      </c>
      <c r="F235" s="621" t="s">
        <v>1756</v>
      </c>
      <c r="G235" s="593" t="s">
        <v>1771</v>
      </c>
      <c r="H235" s="593" t="s">
        <v>1772</v>
      </c>
      <c r="I235" s="607">
        <v>403.52999877929688</v>
      </c>
      <c r="J235" s="607">
        <v>2</v>
      </c>
      <c r="K235" s="608">
        <v>807.04998779296875</v>
      </c>
    </row>
    <row r="236" spans="1:11" ht="14.4" customHeight="1" x14ac:dyDescent="0.3">
      <c r="A236" s="589" t="s">
        <v>474</v>
      </c>
      <c r="B236" s="590" t="s">
        <v>475</v>
      </c>
      <c r="C236" s="593" t="s">
        <v>490</v>
      </c>
      <c r="D236" s="621" t="s">
        <v>491</v>
      </c>
      <c r="E236" s="593" t="s">
        <v>1755</v>
      </c>
      <c r="F236" s="621" t="s">
        <v>1756</v>
      </c>
      <c r="G236" s="593" t="s">
        <v>1773</v>
      </c>
      <c r="H236" s="593" t="s">
        <v>1774</v>
      </c>
      <c r="I236" s="607">
        <v>398.64999389648438</v>
      </c>
      <c r="J236" s="607">
        <v>1</v>
      </c>
      <c r="K236" s="608">
        <v>398.64999389648438</v>
      </c>
    </row>
    <row r="237" spans="1:11" ht="14.4" customHeight="1" x14ac:dyDescent="0.3">
      <c r="A237" s="589" t="s">
        <v>474</v>
      </c>
      <c r="B237" s="590" t="s">
        <v>475</v>
      </c>
      <c r="C237" s="593" t="s">
        <v>490</v>
      </c>
      <c r="D237" s="621" t="s">
        <v>491</v>
      </c>
      <c r="E237" s="593" t="s">
        <v>1755</v>
      </c>
      <c r="F237" s="621" t="s">
        <v>1756</v>
      </c>
      <c r="G237" s="593" t="s">
        <v>1775</v>
      </c>
      <c r="H237" s="593" t="s">
        <v>1776</v>
      </c>
      <c r="I237" s="607">
        <v>884.04998779296875</v>
      </c>
      <c r="J237" s="607">
        <v>1</v>
      </c>
      <c r="K237" s="608">
        <v>884.04998779296875</v>
      </c>
    </row>
    <row r="238" spans="1:11" ht="14.4" customHeight="1" x14ac:dyDescent="0.3">
      <c r="A238" s="589" t="s">
        <v>474</v>
      </c>
      <c r="B238" s="590" t="s">
        <v>475</v>
      </c>
      <c r="C238" s="593" t="s">
        <v>490</v>
      </c>
      <c r="D238" s="621" t="s">
        <v>491</v>
      </c>
      <c r="E238" s="593" t="s">
        <v>1755</v>
      </c>
      <c r="F238" s="621" t="s">
        <v>1756</v>
      </c>
      <c r="G238" s="593" t="s">
        <v>1777</v>
      </c>
      <c r="H238" s="593" t="s">
        <v>1778</v>
      </c>
      <c r="I238" s="607">
        <v>884.07000732421875</v>
      </c>
      <c r="J238" s="607">
        <v>2</v>
      </c>
      <c r="K238" s="608">
        <v>1768.1300048828125</v>
      </c>
    </row>
    <row r="239" spans="1:11" ht="14.4" customHeight="1" x14ac:dyDescent="0.3">
      <c r="A239" s="589" t="s">
        <v>474</v>
      </c>
      <c r="B239" s="590" t="s">
        <v>475</v>
      </c>
      <c r="C239" s="593" t="s">
        <v>490</v>
      </c>
      <c r="D239" s="621" t="s">
        <v>491</v>
      </c>
      <c r="E239" s="593" t="s">
        <v>1755</v>
      </c>
      <c r="F239" s="621" t="s">
        <v>1756</v>
      </c>
      <c r="G239" s="593" t="s">
        <v>1779</v>
      </c>
      <c r="H239" s="593" t="s">
        <v>1780</v>
      </c>
      <c r="I239" s="607">
        <v>884.04998779296875</v>
      </c>
      <c r="J239" s="607">
        <v>1</v>
      </c>
      <c r="K239" s="608">
        <v>884.04998779296875</v>
      </c>
    </row>
    <row r="240" spans="1:11" ht="14.4" customHeight="1" x14ac:dyDescent="0.3">
      <c r="A240" s="589" t="s">
        <v>474</v>
      </c>
      <c r="B240" s="590" t="s">
        <v>475</v>
      </c>
      <c r="C240" s="593" t="s">
        <v>490</v>
      </c>
      <c r="D240" s="621" t="s">
        <v>491</v>
      </c>
      <c r="E240" s="593" t="s">
        <v>1368</v>
      </c>
      <c r="F240" s="621" t="s">
        <v>1369</v>
      </c>
      <c r="G240" s="593" t="s">
        <v>1370</v>
      </c>
      <c r="H240" s="593" t="s">
        <v>1371</v>
      </c>
      <c r="I240" s="607">
        <v>713.55999755859375</v>
      </c>
      <c r="J240" s="607">
        <v>5</v>
      </c>
      <c r="K240" s="608">
        <v>3567.7999267578125</v>
      </c>
    </row>
    <row r="241" spans="1:11" ht="14.4" customHeight="1" x14ac:dyDescent="0.3">
      <c r="A241" s="589" t="s">
        <v>474</v>
      </c>
      <c r="B241" s="590" t="s">
        <v>475</v>
      </c>
      <c r="C241" s="593" t="s">
        <v>490</v>
      </c>
      <c r="D241" s="621" t="s">
        <v>491</v>
      </c>
      <c r="E241" s="593" t="s">
        <v>1368</v>
      </c>
      <c r="F241" s="621" t="s">
        <v>1369</v>
      </c>
      <c r="G241" s="593" t="s">
        <v>1781</v>
      </c>
      <c r="H241" s="593" t="s">
        <v>1782</v>
      </c>
      <c r="I241" s="607">
        <v>98.400001525878906</v>
      </c>
      <c r="J241" s="607">
        <v>10</v>
      </c>
      <c r="K241" s="608">
        <v>984.03997802734375</v>
      </c>
    </row>
    <row r="242" spans="1:11" ht="14.4" customHeight="1" x14ac:dyDescent="0.3">
      <c r="A242" s="589" t="s">
        <v>474</v>
      </c>
      <c r="B242" s="590" t="s">
        <v>475</v>
      </c>
      <c r="C242" s="593" t="s">
        <v>490</v>
      </c>
      <c r="D242" s="621" t="s">
        <v>491</v>
      </c>
      <c r="E242" s="593" t="s">
        <v>1368</v>
      </c>
      <c r="F242" s="621" t="s">
        <v>1369</v>
      </c>
      <c r="G242" s="593" t="s">
        <v>1783</v>
      </c>
      <c r="H242" s="593" t="s">
        <v>1784</v>
      </c>
      <c r="I242" s="607">
        <v>68.150001525878906</v>
      </c>
      <c r="J242" s="607">
        <v>24</v>
      </c>
      <c r="K242" s="608">
        <v>1635.550048828125</v>
      </c>
    </row>
    <row r="243" spans="1:11" ht="14.4" customHeight="1" x14ac:dyDescent="0.3">
      <c r="A243" s="589" t="s">
        <v>474</v>
      </c>
      <c r="B243" s="590" t="s">
        <v>475</v>
      </c>
      <c r="C243" s="593" t="s">
        <v>490</v>
      </c>
      <c r="D243" s="621" t="s">
        <v>491</v>
      </c>
      <c r="E243" s="593" t="s">
        <v>1368</v>
      </c>
      <c r="F243" s="621" t="s">
        <v>1369</v>
      </c>
      <c r="G243" s="593" t="s">
        <v>1785</v>
      </c>
      <c r="H243" s="593" t="s">
        <v>1786</v>
      </c>
      <c r="I243" s="607">
        <v>685.04998779296875</v>
      </c>
      <c r="J243" s="607">
        <v>2</v>
      </c>
      <c r="K243" s="608">
        <v>1370.0999755859375</v>
      </c>
    </row>
    <row r="244" spans="1:11" ht="14.4" customHeight="1" x14ac:dyDescent="0.3">
      <c r="A244" s="589" t="s">
        <v>474</v>
      </c>
      <c r="B244" s="590" t="s">
        <v>475</v>
      </c>
      <c r="C244" s="593" t="s">
        <v>490</v>
      </c>
      <c r="D244" s="621" t="s">
        <v>491</v>
      </c>
      <c r="E244" s="593" t="s">
        <v>1368</v>
      </c>
      <c r="F244" s="621" t="s">
        <v>1369</v>
      </c>
      <c r="G244" s="593" t="s">
        <v>1488</v>
      </c>
      <c r="H244" s="593" t="s">
        <v>1489</v>
      </c>
      <c r="I244" s="607">
        <v>899.84500122070313</v>
      </c>
      <c r="J244" s="607">
        <v>5</v>
      </c>
      <c r="K244" s="608">
        <v>4499.2100830078125</v>
      </c>
    </row>
    <row r="245" spans="1:11" ht="14.4" customHeight="1" x14ac:dyDescent="0.3">
      <c r="A245" s="589" t="s">
        <v>474</v>
      </c>
      <c r="B245" s="590" t="s">
        <v>475</v>
      </c>
      <c r="C245" s="593" t="s">
        <v>490</v>
      </c>
      <c r="D245" s="621" t="s">
        <v>491</v>
      </c>
      <c r="E245" s="593" t="s">
        <v>1368</v>
      </c>
      <c r="F245" s="621" t="s">
        <v>1369</v>
      </c>
      <c r="G245" s="593" t="s">
        <v>1490</v>
      </c>
      <c r="H245" s="593" t="s">
        <v>1491</v>
      </c>
      <c r="I245" s="607">
        <v>1083.8800048828125</v>
      </c>
      <c r="J245" s="607">
        <v>3</v>
      </c>
      <c r="K245" s="608">
        <v>3251.639892578125</v>
      </c>
    </row>
    <row r="246" spans="1:11" ht="14.4" customHeight="1" x14ac:dyDescent="0.3">
      <c r="A246" s="589" t="s">
        <v>474</v>
      </c>
      <c r="B246" s="590" t="s">
        <v>475</v>
      </c>
      <c r="C246" s="593" t="s">
        <v>490</v>
      </c>
      <c r="D246" s="621" t="s">
        <v>491</v>
      </c>
      <c r="E246" s="593" t="s">
        <v>1368</v>
      </c>
      <c r="F246" s="621" t="s">
        <v>1369</v>
      </c>
      <c r="G246" s="593" t="s">
        <v>1500</v>
      </c>
      <c r="H246" s="593" t="s">
        <v>1501</v>
      </c>
      <c r="I246" s="607">
        <v>591.69000244140625</v>
      </c>
      <c r="J246" s="607">
        <v>2</v>
      </c>
      <c r="K246" s="608">
        <v>1183.3800048828125</v>
      </c>
    </row>
    <row r="247" spans="1:11" ht="14.4" customHeight="1" x14ac:dyDescent="0.3">
      <c r="A247" s="589" t="s">
        <v>474</v>
      </c>
      <c r="B247" s="590" t="s">
        <v>475</v>
      </c>
      <c r="C247" s="593" t="s">
        <v>490</v>
      </c>
      <c r="D247" s="621" t="s">
        <v>491</v>
      </c>
      <c r="E247" s="593" t="s">
        <v>1512</v>
      </c>
      <c r="F247" s="621" t="s">
        <v>1513</v>
      </c>
      <c r="G247" s="593" t="s">
        <v>1787</v>
      </c>
      <c r="H247" s="593" t="s">
        <v>1788</v>
      </c>
      <c r="I247" s="607">
        <v>4445.89990234375</v>
      </c>
      <c r="J247" s="607">
        <v>1</v>
      </c>
      <c r="K247" s="608">
        <v>4445.89990234375</v>
      </c>
    </row>
    <row r="248" spans="1:11" ht="14.4" customHeight="1" x14ac:dyDescent="0.3">
      <c r="A248" s="589" t="s">
        <v>474</v>
      </c>
      <c r="B248" s="590" t="s">
        <v>475</v>
      </c>
      <c r="C248" s="593" t="s">
        <v>490</v>
      </c>
      <c r="D248" s="621" t="s">
        <v>491</v>
      </c>
      <c r="E248" s="593" t="s">
        <v>1512</v>
      </c>
      <c r="F248" s="621" t="s">
        <v>1513</v>
      </c>
      <c r="G248" s="593" t="s">
        <v>1789</v>
      </c>
      <c r="H248" s="593" t="s">
        <v>1790</v>
      </c>
      <c r="I248" s="607">
        <v>13290.830078125</v>
      </c>
      <c r="J248" s="607">
        <v>1</v>
      </c>
      <c r="K248" s="608">
        <v>13290.830078125</v>
      </c>
    </row>
    <row r="249" spans="1:11" ht="14.4" customHeight="1" x14ac:dyDescent="0.3">
      <c r="A249" s="589" t="s">
        <v>474</v>
      </c>
      <c r="B249" s="590" t="s">
        <v>475</v>
      </c>
      <c r="C249" s="593" t="s">
        <v>490</v>
      </c>
      <c r="D249" s="621" t="s">
        <v>491</v>
      </c>
      <c r="E249" s="593" t="s">
        <v>1512</v>
      </c>
      <c r="F249" s="621" t="s">
        <v>1513</v>
      </c>
      <c r="G249" s="593" t="s">
        <v>1791</v>
      </c>
      <c r="H249" s="593" t="s">
        <v>1792</v>
      </c>
      <c r="I249" s="607">
        <v>13290.830078125</v>
      </c>
      <c r="J249" s="607">
        <v>1</v>
      </c>
      <c r="K249" s="608">
        <v>13290.830078125</v>
      </c>
    </row>
    <row r="250" spans="1:11" ht="14.4" customHeight="1" x14ac:dyDescent="0.3">
      <c r="A250" s="589" t="s">
        <v>474</v>
      </c>
      <c r="B250" s="590" t="s">
        <v>475</v>
      </c>
      <c r="C250" s="593" t="s">
        <v>490</v>
      </c>
      <c r="D250" s="621" t="s">
        <v>491</v>
      </c>
      <c r="E250" s="593" t="s">
        <v>1512</v>
      </c>
      <c r="F250" s="621" t="s">
        <v>1513</v>
      </c>
      <c r="G250" s="593" t="s">
        <v>1793</v>
      </c>
      <c r="H250" s="593" t="s">
        <v>1794</v>
      </c>
      <c r="I250" s="607">
        <v>2789.7900390625</v>
      </c>
      <c r="J250" s="607">
        <v>6</v>
      </c>
      <c r="K250" s="608">
        <v>16738.7109375</v>
      </c>
    </row>
    <row r="251" spans="1:11" ht="14.4" customHeight="1" x14ac:dyDescent="0.3">
      <c r="A251" s="589" t="s">
        <v>474</v>
      </c>
      <c r="B251" s="590" t="s">
        <v>475</v>
      </c>
      <c r="C251" s="593" t="s">
        <v>490</v>
      </c>
      <c r="D251" s="621" t="s">
        <v>491</v>
      </c>
      <c r="E251" s="593" t="s">
        <v>1512</v>
      </c>
      <c r="F251" s="621" t="s">
        <v>1513</v>
      </c>
      <c r="G251" s="593" t="s">
        <v>1795</v>
      </c>
      <c r="H251" s="593" t="s">
        <v>1796</v>
      </c>
      <c r="I251" s="607">
        <v>2903.179931640625</v>
      </c>
      <c r="J251" s="607">
        <v>1</v>
      </c>
      <c r="K251" s="608">
        <v>2903.179931640625</v>
      </c>
    </row>
    <row r="252" spans="1:11" ht="14.4" customHeight="1" x14ac:dyDescent="0.3">
      <c r="A252" s="589" t="s">
        <v>474</v>
      </c>
      <c r="B252" s="590" t="s">
        <v>475</v>
      </c>
      <c r="C252" s="593" t="s">
        <v>490</v>
      </c>
      <c r="D252" s="621" t="s">
        <v>491</v>
      </c>
      <c r="E252" s="593" t="s">
        <v>1512</v>
      </c>
      <c r="F252" s="621" t="s">
        <v>1513</v>
      </c>
      <c r="G252" s="593" t="s">
        <v>1797</v>
      </c>
      <c r="H252" s="593" t="s">
        <v>1798</v>
      </c>
      <c r="I252" s="607">
        <v>6975</v>
      </c>
      <c r="J252" s="607">
        <v>1</v>
      </c>
      <c r="K252" s="608">
        <v>12659.630004882813</v>
      </c>
    </row>
    <row r="253" spans="1:11" ht="14.4" customHeight="1" x14ac:dyDescent="0.3">
      <c r="A253" s="589" t="s">
        <v>474</v>
      </c>
      <c r="B253" s="590" t="s">
        <v>475</v>
      </c>
      <c r="C253" s="593" t="s">
        <v>490</v>
      </c>
      <c r="D253" s="621" t="s">
        <v>491</v>
      </c>
      <c r="E253" s="593" t="s">
        <v>1512</v>
      </c>
      <c r="F253" s="621" t="s">
        <v>1513</v>
      </c>
      <c r="G253" s="593" t="s">
        <v>1536</v>
      </c>
      <c r="H253" s="593" t="s">
        <v>1537</v>
      </c>
      <c r="I253" s="607">
        <v>111.57571520124164</v>
      </c>
      <c r="J253" s="607">
        <v>216</v>
      </c>
      <c r="K253" s="608">
        <v>24100.629638671875</v>
      </c>
    </row>
    <row r="254" spans="1:11" ht="14.4" customHeight="1" x14ac:dyDescent="0.3">
      <c r="A254" s="589" t="s">
        <v>474</v>
      </c>
      <c r="B254" s="590" t="s">
        <v>475</v>
      </c>
      <c r="C254" s="593" t="s">
        <v>490</v>
      </c>
      <c r="D254" s="621" t="s">
        <v>491</v>
      </c>
      <c r="E254" s="593" t="s">
        <v>1512</v>
      </c>
      <c r="F254" s="621" t="s">
        <v>1513</v>
      </c>
      <c r="G254" s="593" t="s">
        <v>1799</v>
      </c>
      <c r="H254" s="593" t="s">
        <v>1800</v>
      </c>
      <c r="I254" s="607">
        <v>2.75</v>
      </c>
      <c r="J254" s="607">
        <v>200</v>
      </c>
      <c r="K254" s="608">
        <v>550</v>
      </c>
    </row>
    <row r="255" spans="1:11" ht="14.4" customHeight="1" x14ac:dyDescent="0.3">
      <c r="A255" s="589" t="s">
        <v>474</v>
      </c>
      <c r="B255" s="590" t="s">
        <v>475</v>
      </c>
      <c r="C255" s="593" t="s">
        <v>490</v>
      </c>
      <c r="D255" s="621" t="s">
        <v>491</v>
      </c>
      <c r="E255" s="593" t="s">
        <v>1699</v>
      </c>
      <c r="F255" s="621" t="s">
        <v>1700</v>
      </c>
      <c r="G255" s="593" t="s">
        <v>1801</v>
      </c>
      <c r="H255" s="593" t="s">
        <v>1802</v>
      </c>
      <c r="I255" s="607">
        <v>437.92001342773438</v>
      </c>
      <c r="J255" s="607">
        <v>24</v>
      </c>
      <c r="K255" s="608">
        <v>10510.080078125</v>
      </c>
    </row>
    <row r="256" spans="1:11" ht="14.4" customHeight="1" x14ac:dyDescent="0.3">
      <c r="A256" s="589" t="s">
        <v>474</v>
      </c>
      <c r="B256" s="590" t="s">
        <v>475</v>
      </c>
      <c r="C256" s="593" t="s">
        <v>490</v>
      </c>
      <c r="D256" s="621" t="s">
        <v>491</v>
      </c>
      <c r="E256" s="593" t="s">
        <v>1699</v>
      </c>
      <c r="F256" s="621" t="s">
        <v>1700</v>
      </c>
      <c r="G256" s="593" t="s">
        <v>1803</v>
      </c>
      <c r="H256" s="593" t="s">
        <v>1804</v>
      </c>
      <c r="I256" s="607">
        <v>407.6199951171875</v>
      </c>
      <c r="J256" s="607">
        <v>24</v>
      </c>
      <c r="K256" s="608">
        <v>9782.8203125</v>
      </c>
    </row>
    <row r="257" spans="1:11" ht="14.4" customHeight="1" x14ac:dyDescent="0.3">
      <c r="A257" s="589" t="s">
        <v>474</v>
      </c>
      <c r="B257" s="590" t="s">
        <v>475</v>
      </c>
      <c r="C257" s="593" t="s">
        <v>490</v>
      </c>
      <c r="D257" s="621" t="s">
        <v>491</v>
      </c>
      <c r="E257" s="593" t="s">
        <v>1699</v>
      </c>
      <c r="F257" s="621" t="s">
        <v>1700</v>
      </c>
      <c r="G257" s="593" t="s">
        <v>1805</v>
      </c>
      <c r="H257" s="593" t="s">
        <v>1806</v>
      </c>
      <c r="I257" s="607">
        <v>104.20999908447266</v>
      </c>
      <c r="J257" s="607">
        <v>72</v>
      </c>
      <c r="K257" s="608">
        <v>7502.830078125</v>
      </c>
    </row>
    <row r="258" spans="1:11" ht="14.4" customHeight="1" x14ac:dyDescent="0.3">
      <c r="A258" s="589" t="s">
        <v>474</v>
      </c>
      <c r="B258" s="590" t="s">
        <v>475</v>
      </c>
      <c r="C258" s="593" t="s">
        <v>490</v>
      </c>
      <c r="D258" s="621" t="s">
        <v>491</v>
      </c>
      <c r="E258" s="593" t="s">
        <v>1699</v>
      </c>
      <c r="F258" s="621" t="s">
        <v>1700</v>
      </c>
      <c r="G258" s="593" t="s">
        <v>1807</v>
      </c>
      <c r="H258" s="593" t="s">
        <v>1808</v>
      </c>
      <c r="I258" s="607">
        <v>113.84999847412109</v>
      </c>
      <c r="J258" s="607">
        <v>72</v>
      </c>
      <c r="K258" s="608">
        <v>8197.2001953125</v>
      </c>
    </row>
    <row r="259" spans="1:11" ht="14.4" customHeight="1" x14ac:dyDescent="0.3">
      <c r="A259" s="589" t="s">
        <v>474</v>
      </c>
      <c r="B259" s="590" t="s">
        <v>475</v>
      </c>
      <c r="C259" s="593" t="s">
        <v>490</v>
      </c>
      <c r="D259" s="621" t="s">
        <v>491</v>
      </c>
      <c r="E259" s="593" t="s">
        <v>1699</v>
      </c>
      <c r="F259" s="621" t="s">
        <v>1700</v>
      </c>
      <c r="G259" s="593" t="s">
        <v>1809</v>
      </c>
      <c r="H259" s="593" t="s">
        <v>1810</v>
      </c>
      <c r="I259" s="607">
        <v>188.60000610351563</v>
      </c>
      <c r="J259" s="607">
        <v>108</v>
      </c>
      <c r="K259" s="608">
        <v>20368.80029296875</v>
      </c>
    </row>
    <row r="260" spans="1:11" ht="14.4" customHeight="1" x14ac:dyDescent="0.3">
      <c r="A260" s="589" t="s">
        <v>474</v>
      </c>
      <c r="B260" s="590" t="s">
        <v>475</v>
      </c>
      <c r="C260" s="593" t="s">
        <v>490</v>
      </c>
      <c r="D260" s="621" t="s">
        <v>491</v>
      </c>
      <c r="E260" s="593" t="s">
        <v>1699</v>
      </c>
      <c r="F260" s="621" t="s">
        <v>1700</v>
      </c>
      <c r="G260" s="593" t="s">
        <v>1705</v>
      </c>
      <c r="H260" s="593" t="s">
        <v>1706</v>
      </c>
      <c r="I260" s="607">
        <v>118.11000061035156</v>
      </c>
      <c r="J260" s="607">
        <v>48</v>
      </c>
      <c r="K260" s="608">
        <v>5669.3701171875</v>
      </c>
    </row>
    <row r="261" spans="1:11" ht="14.4" customHeight="1" x14ac:dyDescent="0.3">
      <c r="A261" s="589" t="s">
        <v>474</v>
      </c>
      <c r="B261" s="590" t="s">
        <v>475</v>
      </c>
      <c r="C261" s="593" t="s">
        <v>490</v>
      </c>
      <c r="D261" s="621" t="s">
        <v>491</v>
      </c>
      <c r="E261" s="593" t="s">
        <v>1699</v>
      </c>
      <c r="F261" s="621" t="s">
        <v>1700</v>
      </c>
      <c r="G261" s="593" t="s">
        <v>1707</v>
      </c>
      <c r="H261" s="593" t="s">
        <v>1708</v>
      </c>
      <c r="I261" s="607">
        <v>89.349998474121094</v>
      </c>
      <c r="J261" s="607">
        <v>72</v>
      </c>
      <c r="K261" s="608">
        <v>6432.8701171875</v>
      </c>
    </row>
    <row r="262" spans="1:11" ht="14.4" customHeight="1" x14ac:dyDescent="0.3">
      <c r="A262" s="589" t="s">
        <v>474</v>
      </c>
      <c r="B262" s="590" t="s">
        <v>475</v>
      </c>
      <c r="C262" s="593" t="s">
        <v>490</v>
      </c>
      <c r="D262" s="621" t="s">
        <v>491</v>
      </c>
      <c r="E262" s="593" t="s">
        <v>1699</v>
      </c>
      <c r="F262" s="621" t="s">
        <v>1700</v>
      </c>
      <c r="G262" s="593" t="s">
        <v>1811</v>
      </c>
      <c r="H262" s="593" t="s">
        <v>1812</v>
      </c>
      <c r="I262" s="607">
        <v>124.66000366210938</v>
      </c>
      <c r="J262" s="607">
        <v>72</v>
      </c>
      <c r="K262" s="608">
        <v>8975.75</v>
      </c>
    </row>
    <row r="263" spans="1:11" ht="14.4" customHeight="1" x14ac:dyDescent="0.3">
      <c r="A263" s="589" t="s">
        <v>474</v>
      </c>
      <c r="B263" s="590" t="s">
        <v>475</v>
      </c>
      <c r="C263" s="593" t="s">
        <v>490</v>
      </c>
      <c r="D263" s="621" t="s">
        <v>491</v>
      </c>
      <c r="E263" s="593" t="s">
        <v>1699</v>
      </c>
      <c r="F263" s="621" t="s">
        <v>1700</v>
      </c>
      <c r="G263" s="593" t="s">
        <v>1813</v>
      </c>
      <c r="H263" s="593" t="s">
        <v>1814</v>
      </c>
      <c r="I263" s="607">
        <v>78.199996948242188</v>
      </c>
      <c r="J263" s="607">
        <v>72</v>
      </c>
      <c r="K263" s="608">
        <v>5630.39990234375</v>
      </c>
    </row>
    <row r="264" spans="1:11" ht="14.4" customHeight="1" x14ac:dyDescent="0.3">
      <c r="A264" s="589" t="s">
        <v>474</v>
      </c>
      <c r="B264" s="590" t="s">
        <v>475</v>
      </c>
      <c r="C264" s="593" t="s">
        <v>490</v>
      </c>
      <c r="D264" s="621" t="s">
        <v>491</v>
      </c>
      <c r="E264" s="593" t="s">
        <v>1699</v>
      </c>
      <c r="F264" s="621" t="s">
        <v>1700</v>
      </c>
      <c r="G264" s="593" t="s">
        <v>1711</v>
      </c>
      <c r="H264" s="593" t="s">
        <v>1712</v>
      </c>
      <c r="I264" s="607">
        <v>133.91999816894531</v>
      </c>
      <c r="J264" s="607">
        <v>48</v>
      </c>
      <c r="K264" s="608">
        <v>6428.0400390625</v>
      </c>
    </row>
    <row r="265" spans="1:11" ht="14.4" customHeight="1" x14ac:dyDescent="0.3">
      <c r="A265" s="589" t="s">
        <v>474</v>
      </c>
      <c r="B265" s="590" t="s">
        <v>475</v>
      </c>
      <c r="C265" s="593" t="s">
        <v>490</v>
      </c>
      <c r="D265" s="621" t="s">
        <v>491</v>
      </c>
      <c r="E265" s="593" t="s">
        <v>1699</v>
      </c>
      <c r="F265" s="621" t="s">
        <v>1700</v>
      </c>
      <c r="G265" s="593" t="s">
        <v>1715</v>
      </c>
      <c r="H265" s="593" t="s">
        <v>1716</v>
      </c>
      <c r="I265" s="607">
        <v>94.819999694824219</v>
      </c>
      <c r="J265" s="607">
        <v>288</v>
      </c>
      <c r="K265" s="608">
        <v>27307.439453125</v>
      </c>
    </row>
    <row r="266" spans="1:11" ht="14.4" customHeight="1" x14ac:dyDescent="0.3">
      <c r="A266" s="589" t="s">
        <v>474</v>
      </c>
      <c r="B266" s="590" t="s">
        <v>475</v>
      </c>
      <c r="C266" s="593" t="s">
        <v>490</v>
      </c>
      <c r="D266" s="621" t="s">
        <v>491</v>
      </c>
      <c r="E266" s="593" t="s">
        <v>1699</v>
      </c>
      <c r="F266" s="621" t="s">
        <v>1700</v>
      </c>
      <c r="G266" s="593" t="s">
        <v>1815</v>
      </c>
      <c r="H266" s="593" t="s">
        <v>1816</v>
      </c>
      <c r="I266" s="607">
        <v>337.239990234375</v>
      </c>
      <c r="J266" s="607">
        <v>24</v>
      </c>
      <c r="K266" s="608">
        <v>8093.7001953125</v>
      </c>
    </row>
    <row r="267" spans="1:11" ht="14.4" customHeight="1" x14ac:dyDescent="0.3">
      <c r="A267" s="589" t="s">
        <v>474</v>
      </c>
      <c r="B267" s="590" t="s">
        <v>475</v>
      </c>
      <c r="C267" s="593" t="s">
        <v>490</v>
      </c>
      <c r="D267" s="621" t="s">
        <v>491</v>
      </c>
      <c r="E267" s="593" t="s">
        <v>1699</v>
      </c>
      <c r="F267" s="621" t="s">
        <v>1700</v>
      </c>
      <c r="G267" s="593" t="s">
        <v>1817</v>
      </c>
      <c r="H267" s="593" t="s">
        <v>1818</v>
      </c>
      <c r="I267" s="607">
        <v>216.02999877929688</v>
      </c>
      <c r="J267" s="607">
        <v>48</v>
      </c>
      <c r="K267" s="608">
        <v>10369.3203125</v>
      </c>
    </row>
    <row r="268" spans="1:11" ht="14.4" customHeight="1" x14ac:dyDescent="0.3">
      <c r="A268" s="589" t="s">
        <v>474</v>
      </c>
      <c r="B268" s="590" t="s">
        <v>475</v>
      </c>
      <c r="C268" s="593" t="s">
        <v>490</v>
      </c>
      <c r="D268" s="621" t="s">
        <v>491</v>
      </c>
      <c r="E268" s="593" t="s">
        <v>1699</v>
      </c>
      <c r="F268" s="621" t="s">
        <v>1700</v>
      </c>
      <c r="G268" s="593" t="s">
        <v>1819</v>
      </c>
      <c r="H268" s="593" t="s">
        <v>1820</v>
      </c>
      <c r="I268" s="607">
        <v>101.66000366210938</v>
      </c>
      <c r="J268" s="607">
        <v>108</v>
      </c>
      <c r="K268" s="608">
        <v>10979.2802734375</v>
      </c>
    </row>
    <row r="269" spans="1:11" ht="14.4" customHeight="1" x14ac:dyDescent="0.3">
      <c r="A269" s="589" t="s">
        <v>474</v>
      </c>
      <c r="B269" s="590" t="s">
        <v>475</v>
      </c>
      <c r="C269" s="593" t="s">
        <v>490</v>
      </c>
      <c r="D269" s="621" t="s">
        <v>491</v>
      </c>
      <c r="E269" s="593" t="s">
        <v>1699</v>
      </c>
      <c r="F269" s="621" t="s">
        <v>1700</v>
      </c>
      <c r="G269" s="593" t="s">
        <v>1821</v>
      </c>
      <c r="H269" s="593" t="s">
        <v>1822</v>
      </c>
      <c r="I269" s="607">
        <v>158.36000061035156</v>
      </c>
      <c r="J269" s="607">
        <v>72</v>
      </c>
      <c r="K269" s="608">
        <v>11401.5595703125</v>
      </c>
    </row>
    <row r="270" spans="1:11" ht="14.4" customHeight="1" x14ac:dyDescent="0.3">
      <c r="A270" s="589" t="s">
        <v>474</v>
      </c>
      <c r="B270" s="590" t="s">
        <v>475</v>
      </c>
      <c r="C270" s="593" t="s">
        <v>490</v>
      </c>
      <c r="D270" s="621" t="s">
        <v>491</v>
      </c>
      <c r="E270" s="593" t="s">
        <v>1699</v>
      </c>
      <c r="F270" s="621" t="s">
        <v>1700</v>
      </c>
      <c r="G270" s="593" t="s">
        <v>1723</v>
      </c>
      <c r="H270" s="593" t="s">
        <v>1724</v>
      </c>
      <c r="I270" s="607">
        <v>121.20999908447266</v>
      </c>
      <c r="J270" s="607">
        <v>48</v>
      </c>
      <c r="K270" s="608">
        <v>5818.080078125</v>
      </c>
    </row>
    <row r="271" spans="1:11" ht="14.4" customHeight="1" x14ac:dyDescent="0.3">
      <c r="A271" s="589" t="s">
        <v>474</v>
      </c>
      <c r="B271" s="590" t="s">
        <v>475</v>
      </c>
      <c r="C271" s="593" t="s">
        <v>490</v>
      </c>
      <c r="D271" s="621" t="s">
        <v>491</v>
      </c>
      <c r="E271" s="593" t="s">
        <v>1699</v>
      </c>
      <c r="F271" s="621" t="s">
        <v>1700</v>
      </c>
      <c r="G271" s="593" t="s">
        <v>1725</v>
      </c>
      <c r="H271" s="593" t="s">
        <v>1726</v>
      </c>
      <c r="I271" s="607">
        <v>80.160003662109375</v>
      </c>
      <c r="J271" s="607">
        <v>96</v>
      </c>
      <c r="K271" s="608">
        <v>7694.8798828125</v>
      </c>
    </row>
    <row r="272" spans="1:11" ht="14.4" customHeight="1" x14ac:dyDescent="0.3">
      <c r="A272" s="589" t="s">
        <v>474</v>
      </c>
      <c r="B272" s="590" t="s">
        <v>475</v>
      </c>
      <c r="C272" s="593" t="s">
        <v>490</v>
      </c>
      <c r="D272" s="621" t="s">
        <v>491</v>
      </c>
      <c r="E272" s="593" t="s">
        <v>1699</v>
      </c>
      <c r="F272" s="621" t="s">
        <v>1700</v>
      </c>
      <c r="G272" s="593" t="s">
        <v>1727</v>
      </c>
      <c r="H272" s="593" t="s">
        <v>1728</v>
      </c>
      <c r="I272" s="607">
        <v>78.199996948242188</v>
      </c>
      <c r="J272" s="607">
        <v>24</v>
      </c>
      <c r="K272" s="608">
        <v>1876.800048828125</v>
      </c>
    </row>
    <row r="273" spans="1:11" ht="14.4" customHeight="1" x14ac:dyDescent="0.3">
      <c r="A273" s="589" t="s">
        <v>474</v>
      </c>
      <c r="B273" s="590" t="s">
        <v>475</v>
      </c>
      <c r="C273" s="593" t="s">
        <v>490</v>
      </c>
      <c r="D273" s="621" t="s">
        <v>491</v>
      </c>
      <c r="E273" s="593" t="s">
        <v>1699</v>
      </c>
      <c r="F273" s="621" t="s">
        <v>1700</v>
      </c>
      <c r="G273" s="593" t="s">
        <v>1729</v>
      </c>
      <c r="H273" s="593" t="s">
        <v>1730</v>
      </c>
      <c r="I273" s="607">
        <v>83.089996337890625</v>
      </c>
      <c r="J273" s="607">
        <v>24</v>
      </c>
      <c r="K273" s="608">
        <v>1994.0999755859375</v>
      </c>
    </row>
    <row r="274" spans="1:11" ht="14.4" customHeight="1" x14ac:dyDescent="0.3">
      <c r="A274" s="589" t="s">
        <v>474</v>
      </c>
      <c r="B274" s="590" t="s">
        <v>475</v>
      </c>
      <c r="C274" s="593" t="s">
        <v>490</v>
      </c>
      <c r="D274" s="621" t="s">
        <v>491</v>
      </c>
      <c r="E274" s="593" t="s">
        <v>1823</v>
      </c>
      <c r="F274" s="621" t="s">
        <v>1824</v>
      </c>
      <c r="G274" s="593" t="s">
        <v>1825</v>
      </c>
      <c r="H274" s="593" t="s">
        <v>1826</v>
      </c>
      <c r="I274" s="607">
        <v>6579.3798828125</v>
      </c>
      <c r="J274" s="607">
        <v>1</v>
      </c>
      <c r="K274" s="608">
        <v>6579.3798828125</v>
      </c>
    </row>
    <row r="275" spans="1:11" ht="14.4" customHeight="1" x14ac:dyDescent="0.3">
      <c r="A275" s="589" t="s">
        <v>474</v>
      </c>
      <c r="B275" s="590" t="s">
        <v>475</v>
      </c>
      <c r="C275" s="593" t="s">
        <v>490</v>
      </c>
      <c r="D275" s="621" t="s">
        <v>491</v>
      </c>
      <c r="E275" s="593" t="s">
        <v>1823</v>
      </c>
      <c r="F275" s="621" t="s">
        <v>1824</v>
      </c>
      <c r="G275" s="593" t="s">
        <v>1827</v>
      </c>
      <c r="H275" s="593" t="s">
        <v>1828</v>
      </c>
      <c r="I275" s="607">
        <v>170.69000244140625</v>
      </c>
      <c r="J275" s="607">
        <v>36</v>
      </c>
      <c r="K275" s="608">
        <v>6145.009765625</v>
      </c>
    </row>
    <row r="276" spans="1:11" ht="14.4" customHeight="1" x14ac:dyDescent="0.3">
      <c r="A276" s="589" t="s">
        <v>474</v>
      </c>
      <c r="B276" s="590" t="s">
        <v>475</v>
      </c>
      <c r="C276" s="593" t="s">
        <v>490</v>
      </c>
      <c r="D276" s="621" t="s">
        <v>491</v>
      </c>
      <c r="E276" s="593" t="s">
        <v>1823</v>
      </c>
      <c r="F276" s="621" t="s">
        <v>1824</v>
      </c>
      <c r="G276" s="593" t="s">
        <v>1829</v>
      </c>
      <c r="H276" s="593" t="s">
        <v>1830</v>
      </c>
      <c r="I276" s="607">
        <v>221.55333455403647</v>
      </c>
      <c r="J276" s="607">
        <v>36</v>
      </c>
      <c r="K276" s="608">
        <v>13100.679809570313</v>
      </c>
    </row>
    <row r="277" spans="1:11" ht="14.4" customHeight="1" x14ac:dyDescent="0.3">
      <c r="A277" s="589" t="s">
        <v>474</v>
      </c>
      <c r="B277" s="590" t="s">
        <v>475</v>
      </c>
      <c r="C277" s="593" t="s">
        <v>490</v>
      </c>
      <c r="D277" s="621" t="s">
        <v>491</v>
      </c>
      <c r="E277" s="593" t="s">
        <v>1823</v>
      </c>
      <c r="F277" s="621" t="s">
        <v>1824</v>
      </c>
      <c r="G277" s="593" t="s">
        <v>1831</v>
      </c>
      <c r="H277" s="593" t="s">
        <v>1832</v>
      </c>
      <c r="I277" s="607">
        <v>4174.5</v>
      </c>
      <c r="J277" s="607">
        <v>1</v>
      </c>
      <c r="K277" s="608">
        <v>12522.5</v>
      </c>
    </row>
    <row r="278" spans="1:11" ht="14.4" customHeight="1" x14ac:dyDescent="0.3">
      <c r="A278" s="589" t="s">
        <v>474</v>
      </c>
      <c r="B278" s="590" t="s">
        <v>475</v>
      </c>
      <c r="C278" s="593" t="s">
        <v>490</v>
      </c>
      <c r="D278" s="621" t="s">
        <v>491</v>
      </c>
      <c r="E278" s="593" t="s">
        <v>1823</v>
      </c>
      <c r="F278" s="621" t="s">
        <v>1824</v>
      </c>
      <c r="G278" s="593" t="s">
        <v>1833</v>
      </c>
      <c r="H278" s="593" t="s">
        <v>1834</v>
      </c>
      <c r="I278" s="607">
        <v>12659.6298828125</v>
      </c>
      <c r="J278" s="607">
        <v>1</v>
      </c>
      <c r="K278" s="608">
        <v>12659.6298828125</v>
      </c>
    </row>
    <row r="279" spans="1:11" ht="14.4" customHeight="1" thickBot="1" x14ac:dyDescent="0.35">
      <c r="A279" s="597" t="s">
        <v>474</v>
      </c>
      <c r="B279" s="598" t="s">
        <v>475</v>
      </c>
      <c r="C279" s="601" t="s">
        <v>490</v>
      </c>
      <c r="D279" s="622" t="s">
        <v>491</v>
      </c>
      <c r="E279" s="601" t="s">
        <v>1823</v>
      </c>
      <c r="F279" s="622" t="s">
        <v>1824</v>
      </c>
      <c r="G279" s="601" t="s">
        <v>1835</v>
      </c>
      <c r="H279" s="601" t="s">
        <v>1836</v>
      </c>
      <c r="I279" s="609">
        <v>388.41000366210938</v>
      </c>
      <c r="J279" s="609">
        <v>18</v>
      </c>
      <c r="K279" s="610">
        <v>6991.3798828125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12.424999999999999</v>
      </c>
      <c r="D6" s="308"/>
      <c r="E6" s="308"/>
      <c r="F6" s="307"/>
      <c r="G6" s="309">
        <f ca="1">SUM(Tabulka[05 h_vram])/2</f>
        <v>15576.4</v>
      </c>
      <c r="H6" s="308">
        <f ca="1">SUM(Tabulka[06 h_naduv])/2</f>
        <v>680</v>
      </c>
      <c r="I6" s="308">
        <f ca="1">SUM(Tabulka[07 h_nadzk])/2</f>
        <v>18.5</v>
      </c>
      <c r="J6" s="307">
        <f ca="1">SUM(Tabulka[08 h_oon])/2</f>
        <v>207.5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432616</v>
      </c>
      <c r="N6" s="308">
        <f ca="1">SUM(Tabulka[12 m_oc])/2</f>
        <v>432616</v>
      </c>
      <c r="O6" s="307">
        <f ca="1">SUM(Tabulka[13 m_sk])/2</f>
        <v>6235038</v>
      </c>
      <c r="P6" s="306">
        <f ca="1">SUM(Tabulka[14_vzsk])/2</f>
        <v>14488.199999999997</v>
      </c>
      <c r="Q6" s="306">
        <f ca="1">SUM(Tabulka[15_vzpl])/2</f>
        <v>16610.54701810675</v>
      </c>
      <c r="R6" s="305">
        <f ca="1">IF(Q6=0,0,P6/Q6)</f>
        <v>0.87222895093140307</v>
      </c>
      <c r="S6" s="304">
        <f ca="1">Q6-P6</f>
        <v>2122.3470181067532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5.6249999999999991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6868.4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207.5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298330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298330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4280714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13277.213684773418</v>
      </c>
      <c r="R8" s="288">
        <f ca="1">IF(Tabulka[[#This Row],[15_vzpl]]=0,"",Tabulka[[#This Row],[14_vzsk]]/Tabulka[[#This Row],[15_vzpl]])</f>
        <v>0.23272955255240604</v>
      </c>
      <c r="S8" s="287">
        <f ca="1">IF(Tabulka[[#This Row],[15_vzpl]]-Tabulka[[#This Row],[14_vzsk]]=0,"",Tabulka[[#This Row],[15_vzpl]]-Tabulka[[#This Row],[14_vzsk]])</f>
        <v>10187.213684773418</v>
      </c>
    </row>
    <row r="9" spans="1:19" x14ac:dyDescent="0.3">
      <c r="A9" s="286">
        <v>99</v>
      </c>
      <c r="B9" s="285" t="s">
        <v>1849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207.5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31352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31352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826650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13277.213684773418</v>
      </c>
      <c r="R9" s="288">
        <f ca="1">IF(Tabulka[[#This Row],[15_vzpl]]=0,"",Tabulka[[#This Row],[14_vzsk]]/Tabulka[[#This Row],[15_vzpl]])</f>
        <v>0.23272955255240604</v>
      </c>
      <c r="S9" s="287">
        <f ca="1">IF(Tabulka[[#This Row],[15_vzpl]]-Tabulka[[#This Row],[14_vzsk]]=0,"",Tabulka[[#This Row],[15_vzpl]]-Tabulka[[#This Row],[14_vzsk]])</f>
        <v>10187.213684773418</v>
      </c>
    </row>
    <row r="10" spans="1:19" x14ac:dyDescent="0.3">
      <c r="A10" s="286">
        <v>100</v>
      </c>
      <c r="B10" s="285" t="s">
        <v>1850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48471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1851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3.4999999999999996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4312.3999999999996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266978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266978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3405593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1838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5.7999999999999989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100909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100909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1757600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11398.199999999999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</v>
      </c>
      <c r="R12" s="288">
        <f ca="1">IF(Tabulka[[#This Row],[15_vzpl]]=0,"",Tabulka[[#This Row],[14_vzsk]]/Tabulka[[#This Row],[15_vzpl]])</f>
        <v>3.4194599999999999</v>
      </c>
      <c r="S12" s="287">
        <f ca="1">IF(Tabulka[[#This Row],[15_vzpl]]-Tabulka[[#This Row],[14_vzsk]]=0,"",Tabulka[[#This Row],[15_vzpl]]-Tabulka[[#This Row],[14_vzsk]])</f>
        <v>-8064.8666666666659</v>
      </c>
    </row>
    <row r="13" spans="1:19" x14ac:dyDescent="0.3">
      <c r="A13" s="286">
        <v>303</v>
      </c>
      <c r="B13" s="285" t="s">
        <v>1852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44382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44382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1020880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11398.199999999999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</v>
      </c>
      <c r="R13" s="288">
        <f ca="1">IF(Tabulka[[#This Row],[15_vzpl]]=0,"",Tabulka[[#This Row],[14_vzsk]]/Tabulka[[#This Row],[15_vzpl]])</f>
        <v>3.4194599999999999</v>
      </c>
      <c r="S13" s="287">
        <f ca="1">IF(Tabulka[[#This Row],[15_vzpl]]-Tabulka[[#This Row],[14_vzsk]]=0,"",Tabulka[[#This Row],[15_vzpl]]-Tabulka[[#This Row],[14_vzsk]])</f>
        <v>-8064.8666666666659</v>
      </c>
    </row>
    <row r="14" spans="1:19" x14ac:dyDescent="0.3">
      <c r="A14" s="286">
        <v>304</v>
      </c>
      <c r="B14" s="285" t="s">
        <v>1853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267564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1854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469156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1855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1839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196724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1856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196724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12584.06774672985</v>
      </c>
      <c r="D4" s="160">
        <f ca="1">IF(ISERROR(VLOOKUP("Náklady celkem",INDIRECT("HI!$A:$G"),5,0)),0,VLOOKUP("Náklady celkem",INDIRECT("HI!$A:$G"),5,0))</f>
        <v>11483.430679999998</v>
      </c>
      <c r="E4" s="161">
        <f ca="1">IF(C4=0,0,D4/C4)</f>
        <v>0.9125372583109409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453.00046545410152</v>
      </c>
      <c r="D7" s="168">
        <f>IF(ISERROR(HI!E5),"",HI!E5)</f>
        <v>108.80191000000001</v>
      </c>
      <c r="E7" s="165">
        <f t="shared" ref="E7:E15" si="0">IF(C7=0,0,D7/C7)</f>
        <v>0.24018056999330817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0.10276679841897234</v>
      </c>
      <c r="E9" s="165">
        <f>IF(C9=0,0,D9/C9)</f>
        <v>0.34255599472990778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0.70419812485966804</v>
      </c>
      <c r="E11" s="165">
        <f t="shared" si="0"/>
        <v>1.1736635414327801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0.97254498184877558</v>
      </c>
      <c r="E12" s="165">
        <f t="shared" si="0"/>
        <v>1.2156812273109694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2054.9123011474608</v>
      </c>
      <c r="D15" s="168">
        <f>IF(ISERROR(HI!E6),"",HI!E6)</f>
        <v>1693.2255500000001</v>
      </c>
      <c r="E15" s="165">
        <f t="shared" si="0"/>
        <v>0.82398920336138182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8967.3079575195316</v>
      </c>
      <c r="D16" s="164">
        <f ca="1">IF(ISERROR(VLOOKUP("Osobní náklady (Kč) *",INDIRECT("HI!$A:$G"),5,0)),0,VLOOKUP("Osobní náklady (Kč) *",INDIRECT("HI!$A:$G"),5,0))</f>
        <v>8516.18469</v>
      </c>
      <c r="E16" s="165">
        <f ca="1">IF(C16=0,0,D16/C16)</f>
        <v>0.94969245289036353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3270.965310000001</v>
      </c>
      <c r="D18" s="183">
        <f ca="1">IF(ISERROR(VLOOKUP("Výnosy celkem",INDIRECT("HI!$A:$G"),5,0)),0,VLOOKUP("Výnosy celkem",INDIRECT("HI!$A:$G"),5,0))</f>
        <v>3120.8793100000007</v>
      </c>
      <c r="E18" s="184">
        <f t="shared" ref="E18:E23" ca="1" si="1">IF(C18=0,0,D18/C18)</f>
        <v>0.95411568580652417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3270.965310000001</v>
      </c>
      <c r="D19" s="164">
        <f ca="1">IF(ISERROR(VLOOKUP("Ambulance *",INDIRECT("HI!$A:$G"),5,0)),0,VLOOKUP("Ambulance *",INDIRECT("HI!$A:$G"),5,0))</f>
        <v>3120.8793100000007</v>
      </c>
      <c r="E19" s="165">
        <f t="shared" ca="1" si="1"/>
        <v>0.95411568580652417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0.95411568580652406</v>
      </c>
      <c r="E20" s="165">
        <f t="shared" si="1"/>
        <v>0.95411568580652406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0.95411568580652395</v>
      </c>
      <c r="E21" s="165">
        <f t="shared" si="1"/>
        <v>0.95411568580652395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1.0606473145907325</v>
      </c>
      <c r="E23" s="165">
        <f t="shared" si="1"/>
        <v>1.2478203701067441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1848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5.25</v>
      </c>
      <c r="F4" s="315"/>
      <c r="G4" s="315"/>
      <c r="H4" s="315"/>
      <c r="I4" s="315">
        <v>920.4</v>
      </c>
      <c r="J4" s="315">
        <v>76</v>
      </c>
      <c r="K4" s="315">
        <v>2.5</v>
      </c>
      <c r="L4" s="315">
        <v>27</v>
      </c>
      <c r="M4" s="315"/>
      <c r="N4" s="315"/>
      <c r="O4" s="315">
        <v>5000</v>
      </c>
      <c r="P4" s="315">
        <v>5000</v>
      </c>
      <c r="Q4" s="315">
        <v>470934</v>
      </c>
      <c r="R4" s="315"/>
      <c r="S4" s="315">
        <v>1659.6517105966768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360</v>
      </c>
      <c r="J5">
        <v>33</v>
      </c>
      <c r="L5">
        <v>27</v>
      </c>
      <c r="Q5">
        <v>93336</v>
      </c>
      <c r="S5">
        <v>1659.6517105966768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3.25</v>
      </c>
      <c r="I6">
        <v>560.4</v>
      </c>
      <c r="J6">
        <v>43</v>
      </c>
      <c r="K6">
        <v>2.5</v>
      </c>
      <c r="O6">
        <v>5000</v>
      </c>
      <c r="P6">
        <v>5000</v>
      </c>
      <c r="Q6">
        <v>377598</v>
      </c>
    </row>
    <row r="7" spans="1:19" x14ac:dyDescent="0.3">
      <c r="A7" s="320" t="s">
        <v>170</v>
      </c>
      <c r="B7" s="319">
        <v>4</v>
      </c>
      <c r="C7">
        <v>1</v>
      </c>
      <c r="D7" t="s">
        <v>1838</v>
      </c>
      <c r="E7">
        <v>5.8</v>
      </c>
      <c r="I7">
        <v>1040</v>
      </c>
      <c r="O7">
        <v>9100</v>
      </c>
      <c r="P7">
        <v>9100</v>
      </c>
      <c r="Q7">
        <v>210020</v>
      </c>
      <c r="S7">
        <v>416.66666666666669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3.8</v>
      </c>
      <c r="I8">
        <v>680</v>
      </c>
      <c r="Q8">
        <v>121476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176</v>
      </c>
      <c r="Q9">
        <v>34664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O10">
        <v>1600</v>
      </c>
      <c r="P10">
        <v>1600</v>
      </c>
      <c r="Q10">
        <v>53880</v>
      </c>
    </row>
    <row r="11" spans="1:19" x14ac:dyDescent="0.3">
      <c r="A11" s="320" t="s">
        <v>174</v>
      </c>
      <c r="B11" s="319">
        <v>8</v>
      </c>
      <c r="C11">
        <v>1</v>
      </c>
      <c r="D11">
        <v>642</v>
      </c>
      <c r="O11">
        <v>7500</v>
      </c>
      <c r="P11">
        <v>7500</v>
      </c>
    </row>
    <row r="12" spans="1:19" x14ac:dyDescent="0.3">
      <c r="A12" s="322" t="s">
        <v>175</v>
      </c>
      <c r="B12" s="321">
        <v>9</v>
      </c>
      <c r="C12">
        <v>1</v>
      </c>
      <c r="D12" t="s">
        <v>1839</v>
      </c>
      <c r="E12">
        <v>1</v>
      </c>
      <c r="I12">
        <v>280</v>
      </c>
      <c r="O12">
        <v>25475</v>
      </c>
      <c r="P12">
        <v>25475</v>
      </c>
      <c r="Q12">
        <v>38281</v>
      </c>
    </row>
    <row r="13" spans="1:19" x14ac:dyDescent="0.3">
      <c r="A13" s="320" t="s">
        <v>176</v>
      </c>
      <c r="B13" s="319">
        <v>10</v>
      </c>
      <c r="C13">
        <v>1</v>
      </c>
      <c r="D13">
        <v>30</v>
      </c>
      <c r="E13">
        <v>1</v>
      </c>
      <c r="I13">
        <v>280</v>
      </c>
      <c r="O13">
        <v>25475</v>
      </c>
      <c r="P13">
        <v>25475</v>
      </c>
      <c r="Q13">
        <v>38281</v>
      </c>
    </row>
    <row r="14" spans="1:19" x14ac:dyDescent="0.3">
      <c r="A14" s="322" t="s">
        <v>177</v>
      </c>
      <c r="B14" s="321">
        <v>11</v>
      </c>
      <c r="C14" t="s">
        <v>1840</v>
      </c>
      <c r="E14">
        <v>12.05</v>
      </c>
      <c r="I14">
        <v>2240.4</v>
      </c>
      <c r="J14">
        <v>76</v>
      </c>
      <c r="K14">
        <v>2.5</v>
      </c>
      <c r="L14">
        <v>27</v>
      </c>
      <c r="O14">
        <v>39575</v>
      </c>
      <c r="P14">
        <v>39575</v>
      </c>
      <c r="Q14">
        <v>719235</v>
      </c>
      <c r="S14">
        <v>2076.3183772633433</v>
      </c>
    </row>
    <row r="15" spans="1:19" x14ac:dyDescent="0.3">
      <c r="A15" s="320" t="s">
        <v>178</v>
      </c>
      <c r="B15" s="319">
        <v>12</v>
      </c>
      <c r="C15">
        <v>2</v>
      </c>
      <c r="D15" t="s">
        <v>218</v>
      </c>
      <c r="E15">
        <v>5.25</v>
      </c>
      <c r="I15">
        <v>828</v>
      </c>
      <c r="J15">
        <v>71.5</v>
      </c>
      <c r="K15">
        <v>8.5</v>
      </c>
      <c r="L15">
        <v>31</v>
      </c>
      <c r="O15">
        <v>15700</v>
      </c>
      <c r="P15">
        <v>15700</v>
      </c>
      <c r="Q15">
        <v>476067</v>
      </c>
      <c r="S15">
        <v>1659.6517105966768</v>
      </c>
    </row>
    <row r="16" spans="1:19" x14ac:dyDescent="0.3">
      <c r="A16" s="318" t="s">
        <v>166</v>
      </c>
      <c r="B16" s="317">
        <v>2018</v>
      </c>
      <c r="C16">
        <v>2</v>
      </c>
      <c r="D16">
        <v>99</v>
      </c>
      <c r="E16">
        <v>2</v>
      </c>
      <c r="I16">
        <v>316</v>
      </c>
      <c r="J16">
        <v>34.5</v>
      </c>
      <c r="L16">
        <v>31</v>
      </c>
      <c r="O16">
        <v>600</v>
      </c>
      <c r="P16">
        <v>600</v>
      </c>
      <c r="Q16">
        <v>98781</v>
      </c>
      <c r="S16">
        <v>1659.6517105966768</v>
      </c>
    </row>
    <row r="17" spans="3:19" x14ac:dyDescent="0.3">
      <c r="C17">
        <v>2</v>
      </c>
      <c r="D17">
        <v>101</v>
      </c>
      <c r="E17">
        <v>3.25</v>
      </c>
      <c r="I17">
        <v>512</v>
      </c>
      <c r="J17">
        <v>37</v>
      </c>
      <c r="K17">
        <v>8.5</v>
      </c>
      <c r="O17">
        <v>15100</v>
      </c>
      <c r="P17">
        <v>15100</v>
      </c>
      <c r="Q17">
        <v>377286</v>
      </c>
    </row>
    <row r="18" spans="3:19" x14ac:dyDescent="0.3">
      <c r="C18">
        <v>2</v>
      </c>
      <c r="D18" t="s">
        <v>1838</v>
      </c>
      <c r="E18">
        <v>5.8</v>
      </c>
      <c r="I18">
        <v>896</v>
      </c>
      <c r="O18">
        <v>2500</v>
      </c>
      <c r="P18">
        <v>2500</v>
      </c>
      <c r="Q18">
        <v>210182</v>
      </c>
      <c r="S18">
        <v>416.66666666666669</v>
      </c>
    </row>
    <row r="19" spans="3:19" x14ac:dyDescent="0.3">
      <c r="C19">
        <v>2</v>
      </c>
      <c r="D19">
        <v>303</v>
      </c>
      <c r="E19">
        <v>3.8</v>
      </c>
      <c r="I19">
        <v>576</v>
      </c>
      <c r="Q19">
        <v>120812</v>
      </c>
      <c r="S19">
        <v>416.66666666666669</v>
      </c>
    </row>
    <row r="20" spans="3:19" x14ac:dyDescent="0.3">
      <c r="C20">
        <v>2</v>
      </c>
      <c r="D20">
        <v>304</v>
      </c>
      <c r="E20">
        <v>1</v>
      </c>
      <c r="I20">
        <v>160</v>
      </c>
      <c r="Q20">
        <v>34590</v>
      </c>
    </row>
    <row r="21" spans="3:19" x14ac:dyDescent="0.3">
      <c r="C21">
        <v>2</v>
      </c>
      <c r="D21">
        <v>305</v>
      </c>
      <c r="E21">
        <v>1</v>
      </c>
      <c r="I21">
        <v>160</v>
      </c>
      <c r="O21">
        <v>2500</v>
      </c>
      <c r="P21">
        <v>2500</v>
      </c>
      <c r="Q21">
        <v>54780</v>
      </c>
    </row>
    <row r="22" spans="3:19" x14ac:dyDescent="0.3">
      <c r="C22">
        <v>2</v>
      </c>
      <c r="D22" t="s">
        <v>1839</v>
      </c>
      <c r="E22">
        <v>1</v>
      </c>
      <c r="I22">
        <v>160</v>
      </c>
      <c r="O22">
        <v>500</v>
      </c>
      <c r="P22">
        <v>500</v>
      </c>
      <c r="Q22">
        <v>20520</v>
      </c>
    </row>
    <row r="23" spans="3:19" x14ac:dyDescent="0.3">
      <c r="C23">
        <v>2</v>
      </c>
      <c r="D23">
        <v>30</v>
      </c>
      <c r="E23">
        <v>1</v>
      </c>
      <c r="I23">
        <v>160</v>
      </c>
      <c r="O23">
        <v>500</v>
      </c>
      <c r="P23">
        <v>500</v>
      </c>
      <c r="Q23">
        <v>20520</v>
      </c>
    </row>
    <row r="24" spans="3:19" x14ac:dyDescent="0.3">
      <c r="C24" t="s">
        <v>1841</v>
      </c>
      <c r="E24">
        <v>12.05</v>
      </c>
      <c r="I24">
        <v>1884</v>
      </c>
      <c r="J24">
        <v>71.5</v>
      </c>
      <c r="K24">
        <v>8.5</v>
      </c>
      <c r="L24">
        <v>31</v>
      </c>
      <c r="O24">
        <v>18700</v>
      </c>
      <c r="P24">
        <v>18700</v>
      </c>
      <c r="Q24">
        <v>706769</v>
      </c>
      <c r="S24">
        <v>2076.3183772633433</v>
      </c>
    </row>
    <row r="25" spans="3:19" x14ac:dyDescent="0.3">
      <c r="C25">
        <v>3</v>
      </c>
      <c r="D25" t="s">
        <v>218</v>
      </c>
      <c r="E25">
        <v>5.25</v>
      </c>
      <c r="I25">
        <v>784</v>
      </c>
      <c r="J25">
        <v>89</v>
      </c>
      <c r="L25">
        <v>34</v>
      </c>
      <c r="O25">
        <v>16269</v>
      </c>
      <c r="P25">
        <v>16269</v>
      </c>
      <c r="Q25">
        <v>509970</v>
      </c>
      <c r="S25">
        <v>1659.6517105966768</v>
      </c>
    </row>
    <row r="26" spans="3:19" x14ac:dyDescent="0.3">
      <c r="C26">
        <v>3</v>
      </c>
      <c r="D26">
        <v>99</v>
      </c>
      <c r="E26">
        <v>2</v>
      </c>
      <c r="I26">
        <v>304</v>
      </c>
      <c r="J26">
        <v>40</v>
      </c>
      <c r="L26">
        <v>34</v>
      </c>
      <c r="O26">
        <v>2369</v>
      </c>
      <c r="P26">
        <v>2369</v>
      </c>
      <c r="Q26">
        <v>101840</v>
      </c>
      <c r="S26">
        <v>1659.6517105966768</v>
      </c>
    </row>
    <row r="27" spans="3:19" x14ac:dyDescent="0.3">
      <c r="C27">
        <v>3</v>
      </c>
      <c r="D27">
        <v>101</v>
      </c>
      <c r="E27">
        <v>3.25</v>
      </c>
      <c r="I27">
        <v>480</v>
      </c>
      <c r="J27">
        <v>49</v>
      </c>
      <c r="O27">
        <v>13900</v>
      </c>
      <c r="P27">
        <v>13900</v>
      </c>
      <c r="Q27">
        <v>408130</v>
      </c>
    </row>
    <row r="28" spans="3:19" x14ac:dyDescent="0.3">
      <c r="C28">
        <v>3</v>
      </c>
      <c r="D28" t="s">
        <v>1838</v>
      </c>
      <c r="E28">
        <v>5.8</v>
      </c>
      <c r="I28">
        <v>928</v>
      </c>
      <c r="O28">
        <v>2500</v>
      </c>
      <c r="P28">
        <v>2500</v>
      </c>
      <c r="Q28">
        <v>212634</v>
      </c>
      <c r="S28">
        <v>416.66666666666669</v>
      </c>
    </row>
    <row r="29" spans="3:19" x14ac:dyDescent="0.3">
      <c r="C29">
        <v>3</v>
      </c>
      <c r="D29">
        <v>303</v>
      </c>
      <c r="E29">
        <v>3.8</v>
      </c>
      <c r="I29">
        <v>608</v>
      </c>
      <c r="Q29">
        <v>121534</v>
      </c>
      <c r="S29">
        <v>416.66666666666669</v>
      </c>
    </row>
    <row r="30" spans="3:19" x14ac:dyDescent="0.3">
      <c r="C30">
        <v>3</v>
      </c>
      <c r="D30">
        <v>304</v>
      </c>
      <c r="E30">
        <v>1</v>
      </c>
      <c r="I30">
        <v>176</v>
      </c>
      <c r="Q30">
        <v>34590</v>
      </c>
    </row>
    <row r="31" spans="3:19" x14ac:dyDescent="0.3">
      <c r="C31">
        <v>3</v>
      </c>
      <c r="D31">
        <v>305</v>
      </c>
      <c r="E31">
        <v>1</v>
      </c>
      <c r="I31">
        <v>144</v>
      </c>
      <c r="O31">
        <v>2500</v>
      </c>
      <c r="P31">
        <v>2500</v>
      </c>
      <c r="Q31">
        <v>56510</v>
      </c>
    </row>
    <row r="32" spans="3:19" x14ac:dyDescent="0.3">
      <c r="C32">
        <v>3</v>
      </c>
      <c r="D32" t="s">
        <v>1839</v>
      </c>
      <c r="E32">
        <v>1</v>
      </c>
      <c r="I32">
        <v>152</v>
      </c>
      <c r="O32">
        <v>500</v>
      </c>
      <c r="P32">
        <v>500</v>
      </c>
      <c r="Q32">
        <v>20618</v>
      </c>
    </row>
    <row r="33" spans="3:19" x14ac:dyDescent="0.3">
      <c r="C33">
        <v>3</v>
      </c>
      <c r="D33">
        <v>30</v>
      </c>
      <c r="E33">
        <v>1</v>
      </c>
      <c r="I33">
        <v>152</v>
      </c>
      <c r="O33">
        <v>500</v>
      </c>
      <c r="P33">
        <v>500</v>
      </c>
      <c r="Q33">
        <v>20618</v>
      </c>
    </row>
    <row r="34" spans="3:19" x14ac:dyDescent="0.3">
      <c r="C34" t="s">
        <v>1842</v>
      </c>
      <c r="E34">
        <v>12.05</v>
      </c>
      <c r="I34">
        <v>1864</v>
      </c>
      <c r="J34">
        <v>89</v>
      </c>
      <c r="L34">
        <v>34</v>
      </c>
      <c r="O34">
        <v>19269</v>
      </c>
      <c r="P34">
        <v>19269</v>
      </c>
      <c r="Q34">
        <v>743222</v>
      </c>
      <c r="S34">
        <v>2076.3183772633433</v>
      </c>
    </row>
    <row r="35" spans="3:19" x14ac:dyDescent="0.3">
      <c r="C35">
        <v>4</v>
      </c>
      <c r="D35" t="s">
        <v>218</v>
      </c>
      <c r="E35">
        <v>5.65</v>
      </c>
      <c r="I35">
        <v>880</v>
      </c>
      <c r="J35">
        <v>95</v>
      </c>
      <c r="L35">
        <v>22.5</v>
      </c>
      <c r="O35">
        <v>8500</v>
      </c>
      <c r="P35">
        <v>8500</v>
      </c>
      <c r="Q35">
        <v>510986</v>
      </c>
      <c r="R35">
        <v>1200</v>
      </c>
      <c r="S35">
        <v>1659.6517105966768</v>
      </c>
    </row>
    <row r="36" spans="3:19" x14ac:dyDescent="0.3">
      <c r="C36">
        <v>4</v>
      </c>
      <c r="D36">
        <v>99</v>
      </c>
      <c r="E36">
        <v>2</v>
      </c>
      <c r="I36">
        <v>312</v>
      </c>
      <c r="J36">
        <v>38.5</v>
      </c>
      <c r="L36">
        <v>22.5</v>
      </c>
      <c r="Q36">
        <v>97795</v>
      </c>
      <c r="R36">
        <v>1200</v>
      </c>
      <c r="S36">
        <v>1659.6517105966768</v>
      </c>
    </row>
    <row r="37" spans="3:19" x14ac:dyDescent="0.3">
      <c r="C37">
        <v>4</v>
      </c>
      <c r="D37">
        <v>101</v>
      </c>
      <c r="E37">
        <v>3.65</v>
      </c>
      <c r="I37">
        <v>568</v>
      </c>
      <c r="J37">
        <v>56.5</v>
      </c>
      <c r="O37">
        <v>8500</v>
      </c>
      <c r="P37">
        <v>8500</v>
      </c>
      <c r="Q37">
        <v>413191</v>
      </c>
    </row>
    <row r="38" spans="3:19" x14ac:dyDescent="0.3">
      <c r="C38">
        <v>4</v>
      </c>
      <c r="D38" t="s">
        <v>1838</v>
      </c>
      <c r="E38">
        <v>5.8</v>
      </c>
      <c r="I38">
        <v>916</v>
      </c>
      <c r="O38">
        <v>2251</v>
      </c>
      <c r="P38">
        <v>2251</v>
      </c>
      <c r="Q38">
        <v>211624</v>
      </c>
      <c r="S38">
        <v>416.66666666666669</v>
      </c>
    </row>
    <row r="39" spans="3:19" x14ac:dyDescent="0.3">
      <c r="C39">
        <v>4</v>
      </c>
      <c r="D39">
        <v>303</v>
      </c>
      <c r="E39">
        <v>3.8</v>
      </c>
      <c r="I39">
        <v>592</v>
      </c>
      <c r="Q39">
        <v>122252</v>
      </c>
      <c r="S39">
        <v>416.66666666666669</v>
      </c>
    </row>
    <row r="40" spans="3:19" x14ac:dyDescent="0.3">
      <c r="C40">
        <v>4</v>
      </c>
      <c r="D40">
        <v>304</v>
      </c>
      <c r="E40">
        <v>1</v>
      </c>
      <c r="I40">
        <v>164</v>
      </c>
      <c r="Q40">
        <v>34584</v>
      </c>
    </row>
    <row r="41" spans="3:19" x14ac:dyDescent="0.3">
      <c r="C41">
        <v>4</v>
      </c>
      <c r="D41">
        <v>305</v>
      </c>
      <c r="E41">
        <v>1</v>
      </c>
      <c r="I41">
        <v>160</v>
      </c>
      <c r="O41">
        <v>2251</v>
      </c>
      <c r="P41">
        <v>2251</v>
      </c>
      <c r="Q41">
        <v>54788</v>
      </c>
    </row>
    <row r="42" spans="3:19" x14ac:dyDescent="0.3">
      <c r="C42">
        <v>4</v>
      </c>
      <c r="D42" t="s">
        <v>1839</v>
      </c>
      <c r="E42">
        <v>1</v>
      </c>
      <c r="I42">
        <v>168</v>
      </c>
      <c r="O42">
        <v>300</v>
      </c>
      <c r="P42">
        <v>300</v>
      </c>
      <c r="Q42">
        <v>20320</v>
      </c>
    </row>
    <row r="43" spans="3:19" x14ac:dyDescent="0.3">
      <c r="C43">
        <v>4</v>
      </c>
      <c r="D43">
        <v>30</v>
      </c>
      <c r="E43">
        <v>1</v>
      </c>
      <c r="I43">
        <v>168</v>
      </c>
      <c r="O43">
        <v>300</v>
      </c>
      <c r="P43">
        <v>300</v>
      </c>
      <c r="Q43">
        <v>20320</v>
      </c>
    </row>
    <row r="44" spans="3:19" x14ac:dyDescent="0.3">
      <c r="C44" t="s">
        <v>1843</v>
      </c>
      <c r="E44">
        <v>12.45</v>
      </c>
      <c r="I44">
        <v>1964</v>
      </c>
      <c r="J44">
        <v>95</v>
      </c>
      <c r="L44">
        <v>22.5</v>
      </c>
      <c r="O44">
        <v>11051</v>
      </c>
      <c r="P44">
        <v>11051</v>
      </c>
      <c r="Q44">
        <v>742930</v>
      </c>
      <c r="R44">
        <v>1200</v>
      </c>
      <c r="S44">
        <v>2076.3183772633433</v>
      </c>
    </row>
    <row r="45" spans="3:19" x14ac:dyDescent="0.3">
      <c r="C45">
        <v>5</v>
      </c>
      <c r="D45" t="s">
        <v>218</v>
      </c>
      <c r="E45">
        <v>6.65</v>
      </c>
      <c r="I45">
        <v>1024</v>
      </c>
      <c r="J45">
        <v>85</v>
      </c>
      <c r="K45">
        <v>3.5</v>
      </c>
      <c r="L45">
        <v>27</v>
      </c>
      <c r="O45">
        <v>12512</v>
      </c>
      <c r="P45">
        <v>12512</v>
      </c>
      <c r="Q45">
        <v>521486</v>
      </c>
      <c r="S45">
        <v>1659.6517105966768</v>
      </c>
    </row>
    <row r="46" spans="3:19" x14ac:dyDescent="0.3">
      <c r="C46">
        <v>5</v>
      </c>
      <c r="D46">
        <v>99</v>
      </c>
      <c r="E46">
        <v>2</v>
      </c>
      <c r="I46">
        <v>368</v>
      </c>
      <c r="J46">
        <v>31.5</v>
      </c>
      <c r="L46">
        <v>27</v>
      </c>
      <c r="O46">
        <v>940</v>
      </c>
      <c r="P46">
        <v>940</v>
      </c>
      <c r="Q46">
        <v>96349</v>
      </c>
      <c r="S46">
        <v>1659.6517105966768</v>
      </c>
    </row>
    <row r="47" spans="3:19" x14ac:dyDescent="0.3">
      <c r="C47">
        <v>5</v>
      </c>
      <c r="D47">
        <v>100</v>
      </c>
      <c r="E47">
        <v>1</v>
      </c>
      <c r="Q47">
        <v>7181</v>
      </c>
    </row>
    <row r="48" spans="3:19" x14ac:dyDescent="0.3">
      <c r="C48">
        <v>5</v>
      </c>
      <c r="D48">
        <v>101</v>
      </c>
      <c r="E48">
        <v>3.65</v>
      </c>
      <c r="I48">
        <v>656</v>
      </c>
      <c r="J48">
        <v>53.5</v>
      </c>
      <c r="K48">
        <v>3.5</v>
      </c>
      <c r="O48">
        <v>11572</v>
      </c>
      <c r="P48">
        <v>11572</v>
      </c>
      <c r="Q48">
        <v>417956</v>
      </c>
    </row>
    <row r="49" spans="3:19" x14ac:dyDescent="0.3">
      <c r="C49">
        <v>5</v>
      </c>
      <c r="D49" t="s">
        <v>1838</v>
      </c>
      <c r="E49">
        <v>5.8</v>
      </c>
      <c r="I49">
        <v>1024</v>
      </c>
      <c r="O49">
        <v>2300</v>
      </c>
      <c r="P49">
        <v>2300</v>
      </c>
      <c r="Q49">
        <v>212457</v>
      </c>
      <c r="S49">
        <v>416.66666666666669</v>
      </c>
    </row>
    <row r="50" spans="3:19" x14ac:dyDescent="0.3">
      <c r="C50">
        <v>5</v>
      </c>
      <c r="D50">
        <v>303</v>
      </c>
      <c r="E50">
        <v>3.8</v>
      </c>
      <c r="I50">
        <v>680</v>
      </c>
      <c r="Q50">
        <v>122552</v>
      </c>
      <c r="S50">
        <v>416.66666666666669</v>
      </c>
    </row>
    <row r="51" spans="3:19" x14ac:dyDescent="0.3">
      <c r="C51">
        <v>5</v>
      </c>
      <c r="D51">
        <v>304</v>
      </c>
      <c r="E51">
        <v>1</v>
      </c>
      <c r="I51">
        <v>168</v>
      </c>
      <c r="Q51">
        <v>34852</v>
      </c>
    </row>
    <row r="52" spans="3:19" x14ac:dyDescent="0.3">
      <c r="C52">
        <v>5</v>
      </c>
      <c r="D52">
        <v>305</v>
      </c>
      <c r="E52">
        <v>1</v>
      </c>
      <c r="I52">
        <v>176</v>
      </c>
      <c r="O52">
        <v>2300</v>
      </c>
      <c r="P52">
        <v>2300</v>
      </c>
      <c r="Q52">
        <v>55053</v>
      </c>
    </row>
    <row r="53" spans="3:19" x14ac:dyDescent="0.3">
      <c r="C53">
        <v>5</v>
      </c>
      <c r="D53" t="s">
        <v>1839</v>
      </c>
      <c r="E53">
        <v>1</v>
      </c>
      <c r="I53">
        <v>184</v>
      </c>
      <c r="O53">
        <v>400</v>
      </c>
      <c r="P53">
        <v>400</v>
      </c>
      <c r="Q53">
        <v>20420</v>
      </c>
    </row>
    <row r="54" spans="3:19" x14ac:dyDescent="0.3">
      <c r="C54">
        <v>5</v>
      </c>
      <c r="D54">
        <v>30</v>
      </c>
      <c r="E54">
        <v>1</v>
      </c>
      <c r="I54">
        <v>184</v>
      </c>
      <c r="O54">
        <v>400</v>
      </c>
      <c r="P54">
        <v>400</v>
      </c>
      <c r="Q54">
        <v>20420</v>
      </c>
    </row>
    <row r="55" spans="3:19" x14ac:dyDescent="0.3">
      <c r="C55" t="s">
        <v>1844</v>
      </c>
      <c r="E55">
        <v>13.45</v>
      </c>
      <c r="I55">
        <v>2232</v>
      </c>
      <c r="J55">
        <v>85</v>
      </c>
      <c r="K55">
        <v>3.5</v>
      </c>
      <c r="L55">
        <v>27</v>
      </c>
      <c r="O55">
        <v>15212</v>
      </c>
      <c r="P55">
        <v>15212</v>
      </c>
      <c r="Q55">
        <v>754363</v>
      </c>
      <c r="S55">
        <v>2076.3183772633433</v>
      </c>
    </row>
    <row r="56" spans="3:19" x14ac:dyDescent="0.3">
      <c r="C56">
        <v>6</v>
      </c>
      <c r="D56" t="s">
        <v>218</v>
      </c>
      <c r="E56">
        <v>5.65</v>
      </c>
      <c r="I56">
        <v>888</v>
      </c>
      <c r="J56">
        <v>90.5</v>
      </c>
      <c r="L56">
        <v>29</v>
      </c>
      <c r="O56">
        <v>13096</v>
      </c>
      <c r="P56">
        <v>13096</v>
      </c>
      <c r="Q56">
        <v>570532</v>
      </c>
      <c r="S56">
        <v>1659.6517105966768</v>
      </c>
    </row>
    <row r="57" spans="3:19" x14ac:dyDescent="0.3">
      <c r="C57">
        <v>6</v>
      </c>
      <c r="D57">
        <v>99</v>
      </c>
      <c r="E57">
        <v>2</v>
      </c>
      <c r="I57">
        <v>328</v>
      </c>
      <c r="J57">
        <v>39</v>
      </c>
      <c r="L57">
        <v>29</v>
      </c>
      <c r="O57">
        <v>650</v>
      </c>
      <c r="P57">
        <v>650</v>
      </c>
      <c r="Q57">
        <v>105855</v>
      </c>
      <c r="S57">
        <v>1659.6517105966768</v>
      </c>
    </row>
    <row r="58" spans="3:19" x14ac:dyDescent="0.3">
      <c r="C58">
        <v>6</v>
      </c>
      <c r="D58">
        <v>100</v>
      </c>
      <c r="Q58">
        <v>41290</v>
      </c>
    </row>
    <row r="59" spans="3:19" x14ac:dyDescent="0.3">
      <c r="C59">
        <v>6</v>
      </c>
      <c r="D59">
        <v>101</v>
      </c>
      <c r="E59">
        <v>3.65</v>
      </c>
      <c r="I59">
        <v>560</v>
      </c>
      <c r="J59">
        <v>51.5</v>
      </c>
      <c r="O59">
        <v>12446</v>
      </c>
      <c r="P59">
        <v>12446</v>
      </c>
      <c r="Q59">
        <v>423387</v>
      </c>
    </row>
    <row r="60" spans="3:19" x14ac:dyDescent="0.3">
      <c r="C60">
        <v>6</v>
      </c>
      <c r="D60" t="s">
        <v>1838</v>
      </c>
      <c r="E60">
        <v>5.8</v>
      </c>
      <c r="I60">
        <v>888</v>
      </c>
      <c r="O60">
        <v>2300</v>
      </c>
      <c r="P60">
        <v>2300</v>
      </c>
      <c r="Q60">
        <v>205827</v>
      </c>
      <c r="S60">
        <v>416.66666666666669</v>
      </c>
    </row>
    <row r="61" spans="3:19" x14ac:dyDescent="0.3">
      <c r="C61">
        <v>6</v>
      </c>
      <c r="D61">
        <v>303</v>
      </c>
      <c r="E61">
        <v>3.8</v>
      </c>
      <c r="I61">
        <v>600</v>
      </c>
      <c r="Q61">
        <v>118569</v>
      </c>
      <c r="S61">
        <v>416.66666666666669</v>
      </c>
    </row>
    <row r="62" spans="3:19" x14ac:dyDescent="0.3">
      <c r="C62">
        <v>6</v>
      </c>
      <c r="D62">
        <v>304</v>
      </c>
      <c r="E62">
        <v>1</v>
      </c>
      <c r="I62">
        <v>128</v>
      </c>
      <c r="Q62">
        <v>32421</v>
      </c>
    </row>
    <row r="63" spans="3:19" x14ac:dyDescent="0.3">
      <c r="C63">
        <v>6</v>
      </c>
      <c r="D63">
        <v>305</v>
      </c>
      <c r="E63">
        <v>1</v>
      </c>
      <c r="I63">
        <v>160</v>
      </c>
      <c r="O63">
        <v>2300</v>
      </c>
      <c r="P63">
        <v>2300</v>
      </c>
      <c r="Q63">
        <v>54837</v>
      </c>
    </row>
    <row r="64" spans="3:19" x14ac:dyDescent="0.3">
      <c r="C64">
        <v>6</v>
      </c>
      <c r="D64" t="s">
        <v>1839</v>
      </c>
      <c r="E64">
        <v>1</v>
      </c>
      <c r="I64">
        <v>120</v>
      </c>
      <c r="O64">
        <v>400</v>
      </c>
      <c r="P64">
        <v>400</v>
      </c>
      <c r="Q64">
        <v>23203</v>
      </c>
    </row>
    <row r="65" spans="3:19" x14ac:dyDescent="0.3">
      <c r="C65">
        <v>6</v>
      </c>
      <c r="D65">
        <v>30</v>
      </c>
      <c r="E65">
        <v>1</v>
      </c>
      <c r="I65">
        <v>120</v>
      </c>
      <c r="O65">
        <v>400</v>
      </c>
      <c r="P65">
        <v>400</v>
      </c>
      <c r="Q65">
        <v>23203</v>
      </c>
    </row>
    <row r="66" spans="3:19" x14ac:dyDescent="0.3">
      <c r="C66" t="s">
        <v>1845</v>
      </c>
      <c r="E66">
        <v>12.45</v>
      </c>
      <c r="I66">
        <v>1896</v>
      </c>
      <c r="J66">
        <v>90.5</v>
      </c>
      <c r="L66">
        <v>29</v>
      </c>
      <c r="O66">
        <v>15796</v>
      </c>
      <c r="P66">
        <v>15796</v>
      </c>
      <c r="Q66">
        <v>799562</v>
      </c>
      <c r="S66">
        <v>2076.3183772633433</v>
      </c>
    </row>
    <row r="67" spans="3:19" x14ac:dyDescent="0.3">
      <c r="C67">
        <v>7</v>
      </c>
      <c r="D67" t="s">
        <v>218</v>
      </c>
      <c r="E67">
        <v>5.65</v>
      </c>
      <c r="I67">
        <v>704</v>
      </c>
      <c r="J67">
        <v>81</v>
      </c>
      <c r="L67">
        <v>37</v>
      </c>
      <c r="O67">
        <v>227253</v>
      </c>
      <c r="P67">
        <v>227253</v>
      </c>
      <c r="Q67">
        <v>724159</v>
      </c>
      <c r="R67">
        <v>1890</v>
      </c>
      <c r="S67">
        <v>1659.6517105966768</v>
      </c>
    </row>
    <row r="68" spans="3:19" x14ac:dyDescent="0.3">
      <c r="C68">
        <v>7</v>
      </c>
      <c r="D68">
        <v>99</v>
      </c>
      <c r="E68">
        <v>2</v>
      </c>
      <c r="I68">
        <v>272</v>
      </c>
      <c r="J68">
        <v>27.5</v>
      </c>
      <c r="L68">
        <v>37</v>
      </c>
      <c r="O68">
        <v>26793</v>
      </c>
      <c r="P68">
        <v>26793</v>
      </c>
      <c r="Q68">
        <v>131947</v>
      </c>
      <c r="R68">
        <v>1890</v>
      </c>
      <c r="S68">
        <v>1659.6517105966768</v>
      </c>
    </row>
    <row r="69" spans="3:19" x14ac:dyDescent="0.3">
      <c r="C69">
        <v>7</v>
      </c>
      <c r="D69">
        <v>101</v>
      </c>
      <c r="E69">
        <v>3.65</v>
      </c>
      <c r="I69">
        <v>432</v>
      </c>
      <c r="J69">
        <v>53.5</v>
      </c>
      <c r="O69">
        <v>200460</v>
      </c>
      <c r="P69">
        <v>200460</v>
      </c>
      <c r="Q69">
        <v>592212</v>
      </c>
    </row>
    <row r="70" spans="3:19" x14ac:dyDescent="0.3">
      <c r="C70">
        <v>7</v>
      </c>
      <c r="D70" t="s">
        <v>1838</v>
      </c>
      <c r="E70">
        <v>5.8</v>
      </c>
      <c r="I70">
        <v>824</v>
      </c>
      <c r="O70">
        <v>79958</v>
      </c>
      <c r="P70">
        <v>79958</v>
      </c>
      <c r="Q70">
        <v>286410</v>
      </c>
      <c r="S70">
        <v>416.66666666666669</v>
      </c>
    </row>
    <row r="71" spans="3:19" x14ac:dyDescent="0.3">
      <c r="C71">
        <v>7</v>
      </c>
      <c r="D71">
        <v>303</v>
      </c>
      <c r="E71">
        <v>3.8</v>
      </c>
      <c r="I71">
        <v>616</v>
      </c>
      <c r="O71">
        <v>44382</v>
      </c>
      <c r="P71">
        <v>44382</v>
      </c>
      <c r="Q71">
        <v>168073</v>
      </c>
      <c r="S71">
        <v>416.66666666666669</v>
      </c>
    </row>
    <row r="72" spans="3:19" x14ac:dyDescent="0.3">
      <c r="C72">
        <v>7</v>
      </c>
      <c r="D72">
        <v>304</v>
      </c>
      <c r="E72">
        <v>1</v>
      </c>
      <c r="I72">
        <v>120</v>
      </c>
      <c r="O72">
        <v>3194</v>
      </c>
      <c r="P72">
        <v>3194</v>
      </c>
      <c r="Q72">
        <v>32060</v>
      </c>
    </row>
    <row r="73" spans="3:19" x14ac:dyDescent="0.3">
      <c r="C73">
        <v>7</v>
      </c>
      <c r="D73">
        <v>305</v>
      </c>
      <c r="E73">
        <v>1</v>
      </c>
      <c r="I73">
        <v>88</v>
      </c>
      <c r="O73">
        <v>32382</v>
      </c>
      <c r="P73">
        <v>32382</v>
      </c>
      <c r="Q73">
        <v>86277</v>
      </c>
    </row>
    <row r="74" spans="3:19" x14ac:dyDescent="0.3">
      <c r="C74">
        <v>7</v>
      </c>
      <c r="D74" t="s">
        <v>1839</v>
      </c>
      <c r="E74">
        <v>1</v>
      </c>
      <c r="I74">
        <v>152</v>
      </c>
      <c r="O74">
        <v>5802</v>
      </c>
      <c r="P74">
        <v>5802</v>
      </c>
      <c r="Q74">
        <v>29511</v>
      </c>
    </row>
    <row r="75" spans="3:19" x14ac:dyDescent="0.3">
      <c r="C75">
        <v>7</v>
      </c>
      <c r="D75">
        <v>30</v>
      </c>
      <c r="E75">
        <v>1</v>
      </c>
      <c r="I75">
        <v>152</v>
      </c>
      <c r="O75">
        <v>5802</v>
      </c>
      <c r="P75">
        <v>5802</v>
      </c>
      <c r="Q75">
        <v>29511</v>
      </c>
    </row>
    <row r="76" spans="3:19" x14ac:dyDescent="0.3">
      <c r="C76" t="s">
        <v>1846</v>
      </c>
      <c r="E76">
        <v>12.45</v>
      </c>
      <c r="I76">
        <v>1680</v>
      </c>
      <c r="J76">
        <v>81</v>
      </c>
      <c r="L76">
        <v>37</v>
      </c>
      <c r="O76">
        <v>313013</v>
      </c>
      <c r="P76">
        <v>313013</v>
      </c>
      <c r="Q76">
        <v>1040080</v>
      </c>
      <c r="R76">
        <v>1890</v>
      </c>
      <c r="S76">
        <v>2076.3183772633433</v>
      </c>
    </row>
    <row r="77" spans="3:19" x14ac:dyDescent="0.3">
      <c r="C77">
        <v>8</v>
      </c>
      <c r="D77" t="s">
        <v>218</v>
      </c>
      <c r="E77">
        <v>5.65</v>
      </c>
      <c r="I77">
        <v>840</v>
      </c>
      <c r="J77">
        <v>92</v>
      </c>
      <c r="K77">
        <v>4</v>
      </c>
      <c r="Q77">
        <v>496580</v>
      </c>
      <c r="S77">
        <v>1659.6517105966768</v>
      </c>
    </row>
    <row r="78" spans="3:19" x14ac:dyDescent="0.3">
      <c r="C78">
        <v>8</v>
      </c>
      <c r="D78">
        <v>99</v>
      </c>
      <c r="E78">
        <v>2</v>
      </c>
      <c r="I78">
        <v>296</v>
      </c>
      <c r="J78">
        <v>39.5</v>
      </c>
      <c r="Q78">
        <v>100747</v>
      </c>
      <c r="S78">
        <v>1659.6517105966768</v>
      </c>
    </row>
    <row r="79" spans="3:19" x14ac:dyDescent="0.3">
      <c r="C79">
        <v>8</v>
      </c>
      <c r="D79">
        <v>101</v>
      </c>
      <c r="E79">
        <v>3.65</v>
      </c>
      <c r="I79">
        <v>544</v>
      </c>
      <c r="J79">
        <v>52.5</v>
      </c>
      <c r="K79">
        <v>4</v>
      </c>
      <c r="Q79">
        <v>395833</v>
      </c>
    </row>
    <row r="80" spans="3:19" x14ac:dyDescent="0.3">
      <c r="C80">
        <v>8</v>
      </c>
      <c r="D80" t="s">
        <v>1838</v>
      </c>
      <c r="E80">
        <v>5.8</v>
      </c>
      <c r="I80">
        <v>816</v>
      </c>
      <c r="Q80">
        <v>208446</v>
      </c>
      <c r="R80">
        <v>11398.199999999999</v>
      </c>
      <c r="S80">
        <v>416.66666666666669</v>
      </c>
    </row>
    <row r="81" spans="3:19" x14ac:dyDescent="0.3">
      <c r="C81">
        <v>8</v>
      </c>
      <c r="D81">
        <v>303</v>
      </c>
      <c r="E81">
        <v>3.8</v>
      </c>
      <c r="I81">
        <v>536</v>
      </c>
      <c r="Q81">
        <v>125612</v>
      </c>
      <c r="R81">
        <v>11398.199999999999</v>
      </c>
      <c r="S81">
        <v>416.66666666666669</v>
      </c>
    </row>
    <row r="82" spans="3:19" x14ac:dyDescent="0.3">
      <c r="C82">
        <v>8</v>
      </c>
      <c r="D82">
        <v>304</v>
      </c>
      <c r="E82">
        <v>1</v>
      </c>
      <c r="I82">
        <v>120</v>
      </c>
      <c r="Q82">
        <v>29803</v>
      </c>
    </row>
    <row r="83" spans="3:19" x14ac:dyDescent="0.3">
      <c r="C83">
        <v>8</v>
      </c>
      <c r="D83">
        <v>305</v>
      </c>
      <c r="E83">
        <v>1</v>
      </c>
      <c r="I83">
        <v>160</v>
      </c>
      <c r="Q83">
        <v>53031</v>
      </c>
    </row>
    <row r="84" spans="3:19" x14ac:dyDescent="0.3">
      <c r="C84">
        <v>8</v>
      </c>
      <c r="D84" t="s">
        <v>1839</v>
      </c>
      <c r="E84">
        <v>1</v>
      </c>
      <c r="I84">
        <v>160</v>
      </c>
      <c r="Q84">
        <v>23851</v>
      </c>
    </row>
    <row r="85" spans="3:19" x14ac:dyDescent="0.3">
      <c r="C85">
        <v>8</v>
      </c>
      <c r="D85">
        <v>30</v>
      </c>
      <c r="E85">
        <v>1</v>
      </c>
      <c r="I85">
        <v>160</v>
      </c>
      <c r="Q85">
        <v>23851</v>
      </c>
    </row>
    <row r="86" spans="3:19" x14ac:dyDescent="0.3">
      <c r="C86" t="s">
        <v>1847</v>
      </c>
      <c r="E86">
        <v>12.45</v>
      </c>
      <c r="I86">
        <v>1816</v>
      </c>
      <c r="J86">
        <v>92</v>
      </c>
      <c r="K86">
        <v>4</v>
      </c>
      <c r="Q86">
        <v>728877</v>
      </c>
      <c r="R86">
        <v>11398.199999999999</v>
      </c>
      <c r="S86">
        <v>2076.3183772633433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1859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2786693</v>
      </c>
      <c r="C3" s="222">
        <f t="shared" ref="C3:Z3" si="0">SUBTOTAL(9,C6:C1048576)</f>
        <v>11</v>
      </c>
      <c r="D3" s="222"/>
      <c r="E3" s="222">
        <f>SUBTOTAL(9,E6:E1048576)/4</f>
        <v>3270965.310000001</v>
      </c>
      <c r="F3" s="222"/>
      <c r="G3" s="222">
        <f t="shared" si="0"/>
        <v>10</v>
      </c>
      <c r="H3" s="222">
        <f>SUBTOTAL(9,H6:H1048576)/4</f>
        <v>3120879.3100000005</v>
      </c>
      <c r="I3" s="225">
        <f>IF(B3&lt;&gt;0,H3/B3,"")</f>
        <v>1.1199221837496991</v>
      </c>
      <c r="J3" s="223">
        <f>IF(E3&lt;&gt;0,H3/E3,"")</f>
        <v>0.95411568580652406</v>
      </c>
      <c r="K3" s="224">
        <f t="shared" si="0"/>
        <v>56582.279999999984</v>
      </c>
      <c r="L3" s="224"/>
      <c r="M3" s="222">
        <f t="shared" si="0"/>
        <v>1.9109882802170026</v>
      </c>
      <c r="N3" s="222">
        <f t="shared" si="0"/>
        <v>59217.819999999971</v>
      </c>
      <c r="O3" s="222"/>
      <c r="P3" s="222">
        <f t="shared" si="0"/>
        <v>2</v>
      </c>
      <c r="Q3" s="222">
        <f t="shared" si="0"/>
        <v>41516.639999999992</v>
      </c>
      <c r="R3" s="225">
        <f>IF(K3&lt;&gt;0,Q3/K3,"")</f>
        <v>0.73373925547008712</v>
      </c>
      <c r="S3" s="225">
        <f>IF(N3&lt;&gt;0,Q3/N3,"")</f>
        <v>0.7010835589692429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3"/>
      <c r="B5" s="624">
        <v>2015</v>
      </c>
      <c r="C5" s="625"/>
      <c r="D5" s="625"/>
      <c r="E5" s="625">
        <v>2017</v>
      </c>
      <c r="F5" s="625"/>
      <c r="G5" s="625"/>
      <c r="H5" s="625">
        <v>2018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2017</v>
      </c>
      <c r="O5" s="625"/>
      <c r="P5" s="625"/>
      <c r="Q5" s="625">
        <v>2018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2017</v>
      </c>
      <c r="X5" s="625"/>
      <c r="Y5" s="625"/>
      <c r="Z5" s="625">
        <v>2018</v>
      </c>
      <c r="AA5" s="626" t="s">
        <v>211</v>
      </c>
      <c r="AB5" s="627" t="s">
        <v>2</v>
      </c>
    </row>
    <row r="6" spans="1:28" ht="14.4" customHeight="1" x14ac:dyDescent="0.3">
      <c r="A6" s="628" t="s">
        <v>1857</v>
      </c>
      <c r="B6" s="629">
        <v>2786693</v>
      </c>
      <c r="C6" s="630">
        <v>1</v>
      </c>
      <c r="D6" s="630">
        <v>0.85194819751848705</v>
      </c>
      <c r="E6" s="629">
        <v>3270965.310000001</v>
      </c>
      <c r="F6" s="630">
        <v>1.1737802872436975</v>
      </c>
      <c r="G6" s="630">
        <v>1</v>
      </c>
      <c r="H6" s="629">
        <v>3120879.31</v>
      </c>
      <c r="I6" s="630">
        <v>1.1199221837496991</v>
      </c>
      <c r="J6" s="630">
        <v>0.95411568580652395</v>
      </c>
      <c r="K6" s="629">
        <v>28291.139999999992</v>
      </c>
      <c r="L6" s="630">
        <v>1</v>
      </c>
      <c r="M6" s="630">
        <v>0.95549414010850131</v>
      </c>
      <c r="N6" s="629">
        <v>29608.909999999985</v>
      </c>
      <c r="O6" s="630">
        <v>1.0465788936041458</v>
      </c>
      <c r="P6" s="630">
        <v>1</v>
      </c>
      <c r="Q6" s="629">
        <v>20758.319999999996</v>
      </c>
      <c r="R6" s="630">
        <v>0.73373925547008712</v>
      </c>
      <c r="S6" s="630">
        <v>0.7010835589692429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" customHeight="1" thickBot="1" x14ac:dyDescent="0.35">
      <c r="A7" s="635" t="s">
        <v>1858</v>
      </c>
      <c r="B7" s="632">
        <v>2786693</v>
      </c>
      <c r="C7" s="633">
        <v>1</v>
      </c>
      <c r="D7" s="633">
        <v>0.85194819751848705</v>
      </c>
      <c r="E7" s="632">
        <v>3270965.310000001</v>
      </c>
      <c r="F7" s="633">
        <v>1.1737802872436975</v>
      </c>
      <c r="G7" s="633">
        <v>1</v>
      </c>
      <c r="H7" s="632">
        <v>3120879.31</v>
      </c>
      <c r="I7" s="633">
        <v>1.1199221837496991</v>
      </c>
      <c r="J7" s="633">
        <v>0.95411568580652395</v>
      </c>
      <c r="K7" s="632">
        <v>28291.139999999992</v>
      </c>
      <c r="L7" s="633">
        <v>1</v>
      </c>
      <c r="M7" s="633">
        <v>0.95549414010850131</v>
      </c>
      <c r="N7" s="632">
        <v>29608.909999999985</v>
      </c>
      <c r="O7" s="633">
        <v>1.0465788936041458</v>
      </c>
      <c r="P7" s="633">
        <v>1</v>
      </c>
      <c r="Q7" s="632">
        <v>20758.319999999996</v>
      </c>
      <c r="R7" s="633">
        <v>0.73373925547008712</v>
      </c>
      <c r="S7" s="633">
        <v>0.7010835589692429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" customHeight="1" thickBot="1" x14ac:dyDescent="0.35"/>
    <row r="9" spans="1:28" ht="14.4" customHeight="1" x14ac:dyDescent="0.3">
      <c r="A9" s="628" t="s">
        <v>482</v>
      </c>
      <c r="B9" s="629">
        <v>1461172.0000000002</v>
      </c>
      <c r="C9" s="630">
        <v>1</v>
      </c>
      <c r="D9" s="630">
        <v>0.78678627332321227</v>
      </c>
      <c r="E9" s="629">
        <v>1857139.67</v>
      </c>
      <c r="F9" s="630">
        <v>1.2709931958729017</v>
      </c>
      <c r="G9" s="630">
        <v>1</v>
      </c>
      <c r="H9" s="629">
        <v>1879727.9999999998</v>
      </c>
      <c r="I9" s="630">
        <v>1.2864522451840026</v>
      </c>
      <c r="J9" s="631">
        <v>1.0121629677966009</v>
      </c>
    </row>
    <row r="10" spans="1:28" ht="14.4" customHeight="1" x14ac:dyDescent="0.3">
      <c r="A10" s="643" t="s">
        <v>1860</v>
      </c>
      <c r="B10" s="636">
        <v>56801.659999999996</v>
      </c>
      <c r="C10" s="637">
        <v>1</v>
      </c>
      <c r="D10" s="637">
        <v>0.78616767331480253</v>
      </c>
      <c r="E10" s="636">
        <v>72251.33</v>
      </c>
      <c r="F10" s="637">
        <v>1.2719932832948897</v>
      </c>
      <c r="G10" s="637">
        <v>1</v>
      </c>
      <c r="H10" s="636">
        <v>31195.990000000005</v>
      </c>
      <c r="I10" s="637">
        <v>0.54920912522626997</v>
      </c>
      <c r="J10" s="638">
        <v>0.43177046014239467</v>
      </c>
    </row>
    <row r="11" spans="1:28" ht="14.4" customHeight="1" x14ac:dyDescent="0.3">
      <c r="A11" s="643" t="s">
        <v>1861</v>
      </c>
      <c r="B11" s="636">
        <v>1404370.3400000003</v>
      </c>
      <c r="C11" s="637">
        <v>1</v>
      </c>
      <c r="D11" s="637">
        <v>0.78681131392230419</v>
      </c>
      <c r="E11" s="636">
        <v>1784888.3399999999</v>
      </c>
      <c r="F11" s="637">
        <v>1.2709527459829431</v>
      </c>
      <c r="G11" s="637">
        <v>1</v>
      </c>
      <c r="H11" s="636">
        <v>1848532.0099999998</v>
      </c>
      <c r="I11" s="637">
        <v>1.3162710414405359</v>
      </c>
      <c r="J11" s="638">
        <v>1.0356569475937076</v>
      </c>
    </row>
    <row r="12" spans="1:28" ht="14.4" customHeight="1" x14ac:dyDescent="0.3">
      <c r="A12" s="639" t="s">
        <v>487</v>
      </c>
      <c r="B12" s="640">
        <v>1262598.67</v>
      </c>
      <c r="C12" s="641">
        <v>1</v>
      </c>
      <c r="D12" s="641">
        <v>0.91993512592588877</v>
      </c>
      <c r="E12" s="640">
        <v>1372486.64</v>
      </c>
      <c r="F12" s="641">
        <v>1.0870331742072878</v>
      </c>
      <c r="G12" s="641">
        <v>1</v>
      </c>
      <c r="H12" s="640">
        <v>1168918.32</v>
      </c>
      <c r="I12" s="641">
        <v>0.92580354135807863</v>
      </c>
      <c r="J12" s="642">
        <v>0.85167919740187792</v>
      </c>
    </row>
    <row r="13" spans="1:28" ht="14.4" customHeight="1" x14ac:dyDescent="0.3">
      <c r="A13" s="643" t="s">
        <v>1860</v>
      </c>
      <c r="B13" s="636">
        <v>60596</v>
      </c>
      <c r="C13" s="637">
        <v>1</v>
      </c>
      <c r="D13" s="637">
        <v>1.0844211367989138</v>
      </c>
      <c r="E13" s="636">
        <v>55878.66</v>
      </c>
      <c r="F13" s="637">
        <v>0.92215096706053212</v>
      </c>
      <c r="G13" s="637">
        <v>1</v>
      </c>
      <c r="H13" s="636"/>
      <c r="I13" s="637"/>
      <c r="J13" s="638"/>
    </row>
    <row r="14" spans="1:28" ht="14.4" customHeight="1" x14ac:dyDescent="0.3">
      <c r="A14" s="643" t="s">
        <v>1861</v>
      </c>
      <c r="B14" s="636">
        <v>1202002.67</v>
      </c>
      <c r="C14" s="637">
        <v>1</v>
      </c>
      <c r="D14" s="637">
        <v>0.91295411258254711</v>
      </c>
      <c r="E14" s="636">
        <v>1316607.98</v>
      </c>
      <c r="F14" s="637">
        <v>1.0953453040166707</v>
      </c>
      <c r="G14" s="637">
        <v>1</v>
      </c>
      <c r="H14" s="636">
        <v>1168918.32</v>
      </c>
      <c r="I14" s="637">
        <v>0.97247564350252247</v>
      </c>
      <c r="J14" s="638">
        <v>0.88782563812198678</v>
      </c>
    </row>
    <row r="15" spans="1:28" ht="14.4" customHeight="1" x14ac:dyDescent="0.3">
      <c r="A15" s="639" t="s">
        <v>490</v>
      </c>
      <c r="B15" s="640">
        <v>62922.33</v>
      </c>
      <c r="C15" s="641">
        <v>1</v>
      </c>
      <c r="D15" s="641">
        <v>1.5221057596942356</v>
      </c>
      <c r="E15" s="640">
        <v>41339</v>
      </c>
      <c r="F15" s="641">
        <v>0.65698457129607246</v>
      </c>
      <c r="G15" s="641">
        <v>1</v>
      </c>
      <c r="H15" s="640">
        <v>72232.990000000005</v>
      </c>
      <c r="I15" s="641">
        <v>1.1479706806788623</v>
      </c>
      <c r="J15" s="642">
        <v>1.7473327850214084</v>
      </c>
    </row>
    <row r="16" spans="1:28" ht="14.4" customHeight="1" x14ac:dyDescent="0.3">
      <c r="A16" s="643" t="s">
        <v>1860</v>
      </c>
      <c r="B16" s="636">
        <v>1119</v>
      </c>
      <c r="C16" s="637">
        <v>1</v>
      </c>
      <c r="D16" s="637"/>
      <c r="E16" s="636"/>
      <c r="F16" s="637"/>
      <c r="G16" s="637"/>
      <c r="H16" s="636"/>
      <c r="I16" s="637"/>
      <c r="J16" s="638"/>
    </row>
    <row r="17" spans="1:10" ht="14.4" customHeight="1" thickBot="1" x14ac:dyDescent="0.35">
      <c r="A17" s="635" t="s">
        <v>1861</v>
      </c>
      <c r="B17" s="632">
        <v>61803.33</v>
      </c>
      <c r="C17" s="633">
        <v>1</v>
      </c>
      <c r="D17" s="633">
        <v>1.4950368901037761</v>
      </c>
      <c r="E17" s="632">
        <v>41339</v>
      </c>
      <c r="F17" s="633">
        <v>0.66887981602285829</v>
      </c>
      <c r="G17" s="633">
        <v>1</v>
      </c>
      <c r="H17" s="632">
        <v>72232.990000000005</v>
      </c>
      <c r="I17" s="633">
        <v>1.1687556317758283</v>
      </c>
      <c r="J17" s="634">
        <v>1.7473327850214084</v>
      </c>
    </row>
    <row r="18" spans="1:10" ht="14.4" customHeight="1" x14ac:dyDescent="0.3">
      <c r="A18" s="562" t="s">
        <v>247</v>
      </c>
    </row>
    <row r="19" spans="1:10" ht="14.4" customHeight="1" x14ac:dyDescent="0.3">
      <c r="A19" s="563" t="s">
        <v>615</v>
      </c>
    </row>
    <row r="20" spans="1:10" ht="14.4" customHeight="1" x14ac:dyDescent="0.3">
      <c r="A20" s="562" t="s">
        <v>1862</v>
      </c>
    </row>
    <row r="21" spans="1:10" ht="14.4" customHeight="1" x14ac:dyDescent="0.3">
      <c r="A21" s="562" t="s">
        <v>1863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1870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16814</v>
      </c>
      <c r="C3" s="260">
        <f t="shared" si="0"/>
        <v>18701</v>
      </c>
      <c r="D3" s="272">
        <f t="shared" si="0"/>
        <v>18136</v>
      </c>
      <c r="E3" s="224">
        <f t="shared" si="0"/>
        <v>2786692.9999999995</v>
      </c>
      <c r="F3" s="222">
        <f t="shared" si="0"/>
        <v>3270965.31</v>
      </c>
      <c r="G3" s="261">
        <f t="shared" si="0"/>
        <v>3120879.31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3"/>
      <c r="B5" s="624">
        <v>2015</v>
      </c>
      <c r="C5" s="625">
        <v>2017</v>
      </c>
      <c r="D5" s="644">
        <v>2018</v>
      </c>
      <c r="E5" s="624">
        <v>2015</v>
      </c>
      <c r="F5" s="625">
        <v>2017</v>
      </c>
      <c r="G5" s="644">
        <v>2018</v>
      </c>
    </row>
    <row r="6" spans="1:7" ht="14.4" customHeight="1" x14ac:dyDescent="0.3">
      <c r="A6" s="614" t="s">
        <v>617</v>
      </c>
      <c r="B6" s="116"/>
      <c r="C6" s="116">
        <v>59</v>
      </c>
      <c r="D6" s="116">
        <v>4622</v>
      </c>
      <c r="E6" s="645"/>
      <c r="F6" s="645">
        <v>21949.990000000005</v>
      </c>
      <c r="G6" s="646">
        <v>756723.33000000007</v>
      </c>
    </row>
    <row r="7" spans="1:7" ht="14.4" customHeight="1" x14ac:dyDescent="0.3">
      <c r="A7" s="615" t="s">
        <v>1860</v>
      </c>
      <c r="B7" s="607">
        <v>701</v>
      </c>
      <c r="C7" s="607">
        <v>773</v>
      </c>
      <c r="D7" s="607">
        <v>260</v>
      </c>
      <c r="E7" s="647">
        <v>118516.66</v>
      </c>
      <c r="F7" s="647">
        <v>128129.99</v>
      </c>
      <c r="G7" s="648">
        <v>31195.990000000005</v>
      </c>
    </row>
    <row r="8" spans="1:7" ht="14.4" customHeight="1" x14ac:dyDescent="0.3">
      <c r="A8" s="615" t="s">
        <v>618</v>
      </c>
      <c r="B8" s="607"/>
      <c r="C8" s="607"/>
      <c r="D8" s="607">
        <v>6</v>
      </c>
      <c r="E8" s="647"/>
      <c r="F8" s="647"/>
      <c r="G8" s="648">
        <v>3299</v>
      </c>
    </row>
    <row r="9" spans="1:7" ht="14.4" customHeight="1" x14ac:dyDescent="0.3">
      <c r="A9" s="615" t="s">
        <v>1864</v>
      </c>
      <c r="B9" s="607">
        <v>1294</v>
      </c>
      <c r="C9" s="607">
        <v>3255</v>
      </c>
      <c r="D9" s="607"/>
      <c r="E9" s="647">
        <v>236031.99</v>
      </c>
      <c r="F9" s="647">
        <v>635651.66</v>
      </c>
      <c r="G9" s="648"/>
    </row>
    <row r="10" spans="1:7" ht="14.4" customHeight="1" x14ac:dyDescent="0.3">
      <c r="A10" s="615" t="s">
        <v>1865</v>
      </c>
      <c r="B10" s="607">
        <v>158</v>
      </c>
      <c r="C10" s="607">
        <v>808</v>
      </c>
      <c r="D10" s="607"/>
      <c r="E10" s="647">
        <v>26511.340000000004</v>
      </c>
      <c r="F10" s="647">
        <v>154159.33000000002</v>
      </c>
      <c r="G10" s="648"/>
    </row>
    <row r="11" spans="1:7" ht="14.4" customHeight="1" x14ac:dyDescent="0.3">
      <c r="A11" s="615" t="s">
        <v>1866</v>
      </c>
      <c r="B11" s="607">
        <v>991</v>
      </c>
      <c r="C11" s="607"/>
      <c r="D11" s="607"/>
      <c r="E11" s="647">
        <v>149691.33000000002</v>
      </c>
      <c r="F11" s="647"/>
      <c r="G11" s="648"/>
    </row>
    <row r="12" spans="1:7" ht="14.4" customHeight="1" x14ac:dyDescent="0.3">
      <c r="A12" s="615" t="s">
        <v>619</v>
      </c>
      <c r="B12" s="607"/>
      <c r="C12" s="607"/>
      <c r="D12" s="607">
        <v>782</v>
      </c>
      <c r="E12" s="647"/>
      <c r="F12" s="647"/>
      <c r="G12" s="648">
        <v>134989.34</v>
      </c>
    </row>
    <row r="13" spans="1:7" ht="14.4" customHeight="1" x14ac:dyDescent="0.3">
      <c r="A13" s="615" t="s">
        <v>620</v>
      </c>
      <c r="B13" s="607"/>
      <c r="C13" s="607"/>
      <c r="D13" s="607">
        <v>3653</v>
      </c>
      <c r="E13" s="647"/>
      <c r="F13" s="647"/>
      <c r="G13" s="648">
        <v>535830.66</v>
      </c>
    </row>
    <row r="14" spans="1:7" ht="14.4" customHeight="1" x14ac:dyDescent="0.3">
      <c r="A14" s="615" t="s">
        <v>621</v>
      </c>
      <c r="B14" s="607"/>
      <c r="C14" s="607">
        <v>785</v>
      </c>
      <c r="D14" s="607">
        <v>2232</v>
      </c>
      <c r="E14" s="647"/>
      <c r="F14" s="647">
        <v>145860.66999999998</v>
      </c>
      <c r="G14" s="648">
        <v>385222.31999999995</v>
      </c>
    </row>
    <row r="15" spans="1:7" ht="14.4" customHeight="1" x14ac:dyDescent="0.3">
      <c r="A15" s="615" t="s">
        <v>622</v>
      </c>
      <c r="B15" s="607">
        <v>2602</v>
      </c>
      <c r="C15" s="607">
        <v>2708</v>
      </c>
      <c r="D15" s="607">
        <v>2621</v>
      </c>
      <c r="E15" s="647">
        <v>421659.66999999993</v>
      </c>
      <c r="F15" s="647">
        <v>451108.67000000004</v>
      </c>
      <c r="G15" s="648">
        <v>538701.66999999993</v>
      </c>
    </row>
    <row r="16" spans="1:7" ht="14.4" customHeight="1" x14ac:dyDescent="0.3">
      <c r="A16" s="615" t="s">
        <v>623</v>
      </c>
      <c r="B16" s="607">
        <v>38</v>
      </c>
      <c r="C16" s="607">
        <v>87</v>
      </c>
      <c r="D16" s="607">
        <v>63</v>
      </c>
      <c r="E16" s="647">
        <v>9298.65</v>
      </c>
      <c r="F16" s="647">
        <v>12447.67</v>
      </c>
      <c r="G16" s="648">
        <v>19645.330000000002</v>
      </c>
    </row>
    <row r="17" spans="1:7" ht="14.4" customHeight="1" x14ac:dyDescent="0.3">
      <c r="A17" s="615" t="s">
        <v>1867</v>
      </c>
      <c r="B17" s="607">
        <v>2572</v>
      </c>
      <c r="C17" s="607">
        <v>4004</v>
      </c>
      <c r="D17" s="607"/>
      <c r="E17" s="647">
        <v>422323.01999999996</v>
      </c>
      <c r="F17" s="647">
        <v>718106.67</v>
      </c>
      <c r="G17" s="648"/>
    </row>
    <row r="18" spans="1:7" ht="14.4" customHeight="1" x14ac:dyDescent="0.3">
      <c r="A18" s="615" t="s">
        <v>1868</v>
      </c>
      <c r="B18" s="607">
        <v>3745</v>
      </c>
      <c r="C18" s="607">
        <v>2019</v>
      </c>
      <c r="D18" s="607">
        <v>585</v>
      </c>
      <c r="E18" s="647">
        <v>666992.32999999996</v>
      </c>
      <c r="F18" s="647">
        <v>360911.67999999993</v>
      </c>
      <c r="G18" s="648">
        <v>110662</v>
      </c>
    </row>
    <row r="19" spans="1:7" ht="14.4" customHeight="1" x14ac:dyDescent="0.3">
      <c r="A19" s="615" t="s">
        <v>625</v>
      </c>
      <c r="B19" s="607">
        <v>1754</v>
      </c>
      <c r="C19" s="607">
        <v>2164</v>
      </c>
      <c r="D19" s="607">
        <v>1739</v>
      </c>
      <c r="E19" s="647">
        <v>252632.67</v>
      </c>
      <c r="F19" s="647">
        <v>312009.33</v>
      </c>
      <c r="G19" s="648">
        <v>295193.67</v>
      </c>
    </row>
    <row r="20" spans="1:7" ht="14.4" customHeight="1" x14ac:dyDescent="0.3">
      <c r="A20" s="615" t="s">
        <v>1869</v>
      </c>
      <c r="B20" s="607">
        <v>1409</v>
      </c>
      <c r="C20" s="607">
        <v>221</v>
      </c>
      <c r="D20" s="607"/>
      <c r="E20" s="647">
        <v>256662.34</v>
      </c>
      <c r="F20" s="647">
        <v>29039</v>
      </c>
      <c r="G20" s="648"/>
    </row>
    <row r="21" spans="1:7" ht="14.4" customHeight="1" thickBot="1" x14ac:dyDescent="0.35">
      <c r="A21" s="651" t="s">
        <v>626</v>
      </c>
      <c r="B21" s="609">
        <v>1550</v>
      </c>
      <c r="C21" s="609">
        <v>1818</v>
      </c>
      <c r="D21" s="609">
        <v>1573</v>
      </c>
      <c r="E21" s="649">
        <v>226373</v>
      </c>
      <c r="F21" s="649">
        <v>301590.64999999997</v>
      </c>
      <c r="G21" s="650">
        <v>309416</v>
      </c>
    </row>
    <row r="22" spans="1:7" ht="14.4" customHeight="1" x14ac:dyDescent="0.3">
      <c r="A22" s="562" t="s">
        <v>247</v>
      </c>
    </row>
    <row r="23" spans="1:7" ht="14.4" customHeight="1" x14ac:dyDescent="0.3">
      <c r="A23" s="563" t="s">
        <v>615</v>
      </c>
    </row>
    <row r="24" spans="1:7" ht="14.4" customHeight="1" x14ac:dyDescent="0.3">
      <c r="A24" s="562" t="s">
        <v>1862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2093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16979.7</v>
      </c>
      <c r="H3" s="103">
        <f t="shared" si="0"/>
        <v>2814984.1400000006</v>
      </c>
      <c r="I3" s="74"/>
      <c r="J3" s="74"/>
      <c r="K3" s="103">
        <f t="shared" si="0"/>
        <v>18888.03</v>
      </c>
      <c r="L3" s="103">
        <f t="shared" si="0"/>
        <v>3300574.22</v>
      </c>
      <c r="M3" s="74"/>
      <c r="N3" s="74"/>
      <c r="O3" s="103">
        <f t="shared" si="0"/>
        <v>18291.32</v>
      </c>
      <c r="P3" s="103">
        <f t="shared" si="0"/>
        <v>3141637.6300000004</v>
      </c>
      <c r="Q3" s="75">
        <f>IF(L3=0,0,P3/L3)</f>
        <v>0.95184577609650001</v>
      </c>
      <c r="R3" s="104">
        <f>IF(O3=0,0,P3/O3)</f>
        <v>171.75565404793096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" customHeight="1" x14ac:dyDescent="0.3">
      <c r="A6" s="582" t="s">
        <v>1871</v>
      </c>
      <c r="B6" s="583" t="s">
        <v>1872</v>
      </c>
      <c r="C6" s="583" t="s">
        <v>482</v>
      </c>
      <c r="D6" s="583" t="s">
        <v>1873</v>
      </c>
      <c r="E6" s="583" t="s">
        <v>1874</v>
      </c>
      <c r="F6" s="583" t="s">
        <v>1875</v>
      </c>
      <c r="G6" s="116">
        <v>0.2</v>
      </c>
      <c r="H6" s="116">
        <v>23.22</v>
      </c>
      <c r="I6" s="583">
        <v>0.33333333333333331</v>
      </c>
      <c r="J6" s="583">
        <v>116.1</v>
      </c>
      <c r="K6" s="116">
        <v>0.60000000000000009</v>
      </c>
      <c r="L6" s="116">
        <v>69.66</v>
      </c>
      <c r="M6" s="583">
        <v>1</v>
      </c>
      <c r="N6" s="583">
        <v>116.09999999999998</v>
      </c>
      <c r="O6" s="116">
        <v>1</v>
      </c>
      <c r="P6" s="116">
        <v>116.1</v>
      </c>
      <c r="Q6" s="588">
        <v>1.6666666666666667</v>
      </c>
      <c r="R6" s="606">
        <v>116.1</v>
      </c>
    </row>
    <row r="7" spans="1:18" ht="14.4" customHeight="1" x14ac:dyDescent="0.3">
      <c r="A7" s="589" t="s">
        <v>1871</v>
      </c>
      <c r="B7" s="590" t="s">
        <v>1872</v>
      </c>
      <c r="C7" s="590" t="s">
        <v>482</v>
      </c>
      <c r="D7" s="590" t="s">
        <v>1873</v>
      </c>
      <c r="E7" s="590" t="s">
        <v>1876</v>
      </c>
      <c r="F7" s="590" t="s">
        <v>1877</v>
      </c>
      <c r="G7" s="607">
        <v>2</v>
      </c>
      <c r="H7" s="607">
        <v>302.01</v>
      </c>
      <c r="I7" s="590">
        <v>1.0877755366661865</v>
      </c>
      <c r="J7" s="590">
        <v>151.005</v>
      </c>
      <c r="K7" s="607">
        <v>2.0000000000000004</v>
      </c>
      <c r="L7" s="607">
        <v>277.64</v>
      </c>
      <c r="M7" s="590">
        <v>1</v>
      </c>
      <c r="N7" s="590">
        <v>138.81999999999996</v>
      </c>
      <c r="O7" s="607">
        <v>2.3000000000000003</v>
      </c>
      <c r="P7" s="607">
        <v>160.31</v>
      </c>
      <c r="Q7" s="595">
        <v>0.57740239158622686</v>
      </c>
      <c r="R7" s="608">
        <v>69.699999999999989</v>
      </c>
    </row>
    <row r="8" spans="1:18" ht="14.4" customHeight="1" x14ac:dyDescent="0.3">
      <c r="A8" s="589" t="s">
        <v>1871</v>
      </c>
      <c r="B8" s="590" t="s">
        <v>1872</v>
      </c>
      <c r="C8" s="590" t="s">
        <v>482</v>
      </c>
      <c r="D8" s="590" t="s">
        <v>1873</v>
      </c>
      <c r="E8" s="590" t="s">
        <v>1878</v>
      </c>
      <c r="F8" s="590" t="s">
        <v>1879</v>
      </c>
      <c r="G8" s="607">
        <v>1.2</v>
      </c>
      <c r="H8" s="607">
        <v>304.26</v>
      </c>
      <c r="I8" s="590">
        <v>0.80532542812524821</v>
      </c>
      <c r="J8" s="590">
        <v>253.55</v>
      </c>
      <c r="K8" s="607">
        <v>1.4</v>
      </c>
      <c r="L8" s="607">
        <v>377.80999999999995</v>
      </c>
      <c r="M8" s="590">
        <v>1</v>
      </c>
      <c r="N8" s="590">
        <v>269.8642857142857</v>
      </c>
      <c r="O8" s="607">
        <v>0.60000000000000009</v>
      </c>
      <c r="P8" s="607">
        <v>220.62</v>
      </c>
      <c r="Q8" s="595">
        <v>0.58394431063232854</v>
      </c>
      <c r="R8" s="608">
        <v>367.69999999999993</v>
      </c>
    </row>
    <row r="9" spans="1:18" ht="14.4" customHeight="1" x14ac:dyDescent="0.3">
      <c r="A9" s="589" t="s">
        <v>1871</v>
      </c>
      <c r="B9" s="590" t="s">
        <v>1872</v>
      </c>
      <c r="C9" s="590" t="s">
        <v>482</v>
      </c>
      <c r="D9" s="590" t="s">
        <v>1873</v>
      </c>
      <c r="E9" s="590" t="s">
        <v>1880</v>
      </c>
      <c r="F9" s="590" t="s">
        <v>1881</v>
      </c>
      <c r="G9" s="607">
        <v>0.30000000000000004</v>
      </c>
      <c r="H9" s="607">
        <v>18.43</v>
      </c>
      <c r="I9" s="590"/>
      <c r="J9" s="590">
        <v>61.433333333333323</v>
      </c>
      <c r="K9" s="607"/>
      <c r="L9" s="607"/>
      <c r="M9" s="590"/>
      <c r="N9" s="590"/>
      <c r="O9" s="607"/>
      <c r="P9" s="607"/>
      <c r="Q9" s="595"/>
      <c r="R9" s="608"/>
    </row>
    <row r="10" spans="1:18" ht="14.4" customHeight="1" x14ac:dyDescent="0.3">
      <c r="A10" s="589" t="s">
        <v>1871</v>
      </c>
      <c r="B10" s="590" t="s">
        <v>1872</v>
      </c>
      <c r="C10" s="590" t="s">
        <v>482</v>
      </c>
      <c r="D10" s="590" t="s">
        <v>1873</v>
      </c>
      <c r="E10" s="590" t="s">
        <v>1882</v>
      </c>
      <c r="F10" s="590" t="s">
        <v>1881</v>
      </c>
      <c r="G10" s="607">
        <v>0.1</v>
      </c>
      <c r="H10" s="607">
        <v>7.68</v>
      </c>
      <c r="I10" s="590"/>
      <c r="J10" s="590">
        <v>76.8</v>
      </c>
      <c r="K10" s="607"/>
      <c r="L10" s="607"/>
      <c r="M10" s="590"/>
      <c r="N10" s="590"/>
      <c r="O10" s="607"/>
      <c r="P10" s="607"/>
      <c r="Q10" s="595"/>
      <c r="R10" s="608"/>
    </row>
    <row r="11" spans="1:18" ht="14.4" customHeight="1" x14ac:dyDescent="0.3">
      <c r="A11" s="589" t="s">
        <v>1871</v>
      </c>
      <c r="B11" s="590" t="s">
        <v>1872</v>
      </c>
      <c r="C11" s="590" t="s">
        <v>482</v>
      </c>
      <c r="D11" s="590" t="s">
        <v>1873</v>
      </c>
      <c r="E11" s="590" t="s">
        <v>1883</v>
      </c>
      <c r="F11" s="590" t="s">
        <v>540</v>
      </c>
      <c r="G11" s="607">
        <v>0.5</v>
      </c>
      <c r="H11" s="607">
        <v>67.75</v>
      </c>
      <c r="I11" s="590">
        <v>4.0017720023626699</v>
      </c>
      <c r="J11" s="590">
        <v>135.5</v>
      </c>
      <c r="K11" s="607">
        <v>0.13</v>
      </c>
      <c r="L11" s="607">
        <v>16.93</v>
      </c>
      <c r="M11" s="590">
        <v>1</v>
      </c>
      <c r="N11" s="590">
        <v>130.23076923076923</v>
      </c>
      <c r="O11" s="607">
        <v>0.1</v>
      </c>
      <c r="P11" s="607">
        <v>15.12</v>
      </c>
      <c r="Q11" s="595">
        <v>0.89308919078558768</v>
      </c>
      <c r="R11" s="608">
        <v>151.19999999999999</v>
      </c>
    </row>
    <row r="12" spans="1:18" ht="14.4" customHeight="1" x14ac:dyDescent="0.3">
      <c r="A12" s="589" t="s">
        <v>1871</v>
      </c>
      <c r="B12" s="590" t="s">
        <v>1872</v>
      </c>
      <c r="C12" s="590" t="s">
        <v>482</v>
      </c>
      <c r="D12" s="590" t="s">
        <v>1873</v>
      </c>
      <c r="E12" s="590" t="s">
        <v>1884</v>
      </c>
      <c r="F12" s="590" t="s">
        <v>512</v>
      </c>
      <c r="G12" s="607"/>
      <c r="H12" s="607"/>
      <c r="I12" s="590"/>
      <c r="J12" s="590"/>
      <c r="K12" s="607"/>
      <c r="L12" s="607"/>
      <c r="M12" s="590"/>
      <c r="N12" s="590"/>
      <c r="O12" s="607">
        <v>0.02</v>
      </c>
      <c r="P12" s="607">
        <v>2.4300000000000002</v>
      </c>
      <c r="Q12" s="595"/>
      <c r="R12" s="608">
        <v>121.5</v>
      </c>
    </row>
    <row r="13" spans="1:18" ht="14.4" customHeight="1" x14ac:dyDescent="0.3">
      <c r="A13" s="589" t="s">
        <v>1871</v>
      </c>
      <c r="B13" s="590" t="s">
        <v>1872</v>
      </c>
      <c r="C13" s="590" t="s">
        <v>482</v>
      </c>
      <c r="D13" s="590" t="s">
        <v>1873</v>
      </c>
      <c r="E13" s="590" t="s">
        <v>1885</v>
      </c>
      <c r="F13" s="590" t="s">
        <v>1886</v>
      </c>
      <c r="G13" s="607">
        <v>4</v>
      </c>
      <c r="H13" s="607">
        <v>579.88</v>
      </c>
      <c r="I13" s="590"/>
      <c r="J13" s="590">
        <v>144.97</v>
      </c>
      <c r="K13" s="607"/>
      <c r="L13" s="607"/>
      <c r="M13" s="590"/>
      <c r="N13" s="590"/>
      <c r="O13" s="607"/>
      <c r="P13" s="607"/>
      <c r="Q13" s="595"/>
      <c r="R13" s="608"/>
    </row>
    <row r="14" spans="1:18" ht="14.4" customHeight="1" x14ac:dyDescent="0.3">
      <c r="A14" s="589" t="s">
        <v>1871</v>
      </c>
      <c r="B14" s="590" t="s">
        <v>1872</v>
      </c>
      <c r="C14" s="590" t="s">
        <v>482</v>
      </c>
      <c r="D14" s="590" t="s">
        <v>1873</v>
      </c>
      <c r="E14" s="590" t="s">
        <v>1887</v>
      </c>
      <c r="F14" s="590"/>
      <c r="G14" s="607">
        <v>0.2</v>
      </c>
      <c r="H14" s="607">
        <v>52.81</v>
      </c>
      <c r="I14" s="590"/>
      <c r="J14" s="590">
        <v>264.05</v>
      </c>
      <c r="K14" s="607"/>
      <c r="L14" s="607"/>
      <c r="M14" s="590"/>
      <c r="N14" s="590"/>
      <c r="O14" s="607"/>
      <c r="P14" s="607"/>
      <c r="Q14" s="595"/>
      <c r="R14" s="608"/>
    </row>
    <row r="15" spans="1:18" ht="14.4" customHeight="1" x14ac:dyDescent="0.3">
      <c r="A15" s="589" t="s">
        <v>1871</v>
      </c>
      <c r="B15" s="590" t="s">
        <v>1872</v>
      </c>
      <c r="C15" s="590" t="s">
        <v>482</v>
      </c>
      <c r="D15" s="590" t="s">
        <v>1873</v>
      </c>
      <c r="E15" s="590" t="s">
        <v>1888</v>
      </c>
      <c r="F15" s="590" t="s">
        <v>1889</v>
      </c>
      <c r="G15" s="607"/>
      <c r="H15" s="607"/>
      <c r="I15" s="590"/>
      <c r="J15" s="590"/>
      <c r="K15" s="607"/>
      <c r="L15" s="607"/>
      <c r="M15" s="590"/>
      <c r="N15" s="590"/>
      <c r="O15" s="607">
        <v>0.1</v>
      </c>
      <c r="P15" s="607">
        <v>36.770000000000003</v>
      </c>
      <c r="Q15" s="595"/>
      <c r="R15" s="608">
        <v>367.7</v>
      </c>
    </row>
    <row r="16" spans="1:18" ht="14.4" customHeight="1" x14ac:dyDescent="0.3">
      <c r="A16" s="589" t="s">
        <v>1871</v>
      </c>
      <c r="B16" s="590" t="s">
        <v>1872</v>
      </c>
      <c r="C16" s="590" t="s">
        <v>482</v>
      </c>
      <c r="D16" s="590" t="s">
        <v>1890</v>
      </c>
      <c r="E16" s="590" t="s">
        <v>1891</v>
      </c>
      <c r="F16" s="590" t="s">
        <v>1892</v>
      </c>
      <c r="G16" s="607">
        <v>12</v>
      </c>
      <c r="H16" s="607">
        <v>936</v>
      </c>
      <c r="I16" s="590">
        <v>0.52173913043478259</v>
      </c>
      <c r="J16" s="590">
        <v>78</v>
      </c>
      <c r="K16" s="607">
        <v>23</v>
      </c>
      <c r="L16" s="607">
        <v>1794</v>
      </c>
      <c r="M16" s="590">
        <v>1</v>
      </c>
      <c r="N16" s="590">
        <v>78</v>
      </c>
      <c r="O16" s="607">
        <v>3</v>
      </c>
      <c r="P16" s="607">
        <v>234</v>
      </c>
      <c r="Q16" s="595">
        <v>0.13043478260869565</v>
      </c>
      <c r="R16" s="608">
        <v>78</v>
      </c>
    </row>
    <row r="17" spans="1:18" ht="14.4" customHeight="1" x14ac:dyDescent="0.3">
      <c r="A17" s="589" t="s">
        <v>1871</v>
      </c>
      <c r="B17" s="590" t="s">
        <v>1872</v>
      </c>
      <c r="C17" s="590" t="s">
        <v>482</v>
      </c>
      <c r="D17" s="590" t="s">
        <v>1890</v>
      </c>
      <c r="E17" s="590" t="s">
        <v>1893</v>
      </c>
      <c r="F17" s="590" t="s">
        <v>1894</v>
      </c>
      <c r="G17" s="607">
        <v>152</v>
      </c>
      <c r="H17" s="607">
        <v>12616</v>
      </c>
      <c r="I17" s="590">
        <v>16.888888888888889</v>
      </c>
      <c r="J17" s="590">
        <v>83</v>
      </c>
      <c r="K17" s="607">
        <v>9</v>
      </c>
      <c r="L17" s="607">
        <v>747</v>
      </c>
      <c r="M17" s="590">
        <v>1</v>
      </c>
      <c r="N17" s="590">
        <v>83</v>
      </c>
      <c r="O17" s="607">
        <v>4</v>
      </c>
      <c r="P17" s="607">
        <v>332</v>
      </c>
      <c r="Q17" s="595">
        <v>0.44444444444444442</v>
      </c>
      <c r="R17" s="608">
        <v>83</v>
      </c>
    </row>
    <row r="18" spans="1:18" ht="14.4" customHeight="1" x14ac:dyDescent="0.3">
      <c r="A18" s="589" t="s">
        <v>1871</v>
      </c>
      <c r="B18" s="590" t="s">
        <v>1872</v>
      </c>
      <c r="C18" s="590" t="s">
        <v>482</v>
      </c>
      <c r="D18" s="590" t="s">
        <v>1890</v>
      </c>
      <c r="E18" s="590" t="s">
        <v>1895</v>
      </c>
      <c r="F18" s="590" t="s">
        <v>1896</v>
      </c>
      <c r="G18" s="607">
        <v>1841</v>
      </c>
      <c r="H18" s="607">
        <v>195146</v>
      </c>
      <c r="I18" s="590">
        <v>0.79250968575118386</v>
      </c>
      <c r="J18" s="590">
        <v>106</v>
      </c>
      <c r="K18" s="607">
        <v>2323</v>
      </c>
      <c r="L18" s="607">
        <v>246238</v>
      </c>
      <c r="M18" s="590">
        <v>1</v>
      </c>
      <c r="N18" s="590">
        <v>106</v>
      </c>
      <c r="O18" s="607">
        <v>2771</v>
      </c>
      <c r="P18" s="607">
        <v>293726</v>
      </c>
      <c r="Q18" s="595">
        <v>1.1928540680154971</v>
      </c>
      <c r="R18" s="608">
        <v>106</v>
      </c>
    </row>
    <row r="19" spans="1:18" ht="14.4" customHeight="1" x14ac:dyDescent="0.3">
      <c r="A19" s="589" t="s">
        <v>1871</v>
      </c>
      <c r="B19" s="590" t="s">
        <v>1872</v>
      </c>
      <c r="C19" s="590" t="s">
        <v>482</v>
      </c>
      <c r="D19" s="590" t="s">
        <v>1890</v>
      </c>
      <c r="E19" s="590" t="s">
        <v>1897</v>
      </c>
      <c r="F19" s="590" t="s">
        <v>1898</v>
      </c>
      <c r="G19" s="607">
        <v>1</v>
      </c>
      <c r="H19" s="607">
        <v>222</v>
      </c>
      <c r="I19" s="590"/>
      <c r="J19" s="590">
        <v>222</v>
      </c>
      <c r="K19" s="607"/>
      <c r="L19" s="607"/>
      <c r="M19" s="590"/>
      <c r="N19" s="590"/>
      <c r="O19" s="607"/>
      <c r="P19" s="607"/>
      <c r="Q19" s="595"/>
      <c r="R19" s="608"/>
    </row>
    <row r="20" spans="1:18" ht="14.4" customHeight="1" x14ac:dyDescent="0.3">
      <c r="A20" s="589" t="s">
        <v>1871</v>
      </c>
      <c r="B20" s="590" t="s">
        <v>1872</v>
      </c>
      <c r="C20" s="590" t="s">
        <v>482</v>
      </c>
      <c r="D20" s="590" t="s">
        <v>1890</v>
      </c>
      <c r="E20" s="590" t="s">
        <v>1899</v>
      </c>
      <c r="F20" s="590" t="s">
        <v>1900</v>
      </c>
      <c r="G20" s="607">
        <v>134</v>
      </c>
      <c r="H20" s="607">
        <v>4958</v>
      </c>
      <c r="I20" s="590">
        <v>1.8611111111111112</v>
      </c>
      <c r="J20" s="590">
        <v>37</v>
      </c>
      <c r="K20" s="607">
        <v>72</v>
      </c>
      <c r="L20" s="607">
        <v>2664</v>
      </c>
      <c r="M20" s="590">
        <v>1</v>
      </c>
      <c r="N20" s="590">
        <v>37</v>
      </c>
      <c r="O20" s="607">
        <v>143</v>
      </c>
      <c r="P20" s="607">
        <v>5291</v>
      </c>
      <c r="Q20" s="595">
        <v>1.9861111111111112</v>
      </c>
      <c r="R20" s="608">
        <v>37</v>
      </c>
    </row>
    <row r="21" spans="1:18" ht="14.4" customHeight="1" x14ac:dyDescent="0.3">
      <c r="A21" s="589" t="s">
        <v>1871</v>
      </c>
      <c r="B21" s="590" t="s">
        <v>1872</v>
      </c>
      <c r="C21" s="590" t="s">
        <v>482</v>
      </c>
      <c r="D21" s="590" t="s">
        <v>1890</v>
      </c>
      <c r="E21" s="590" t="s">
        <v>1899</v>
      </c>
      <c r="F21" s="590" t="s">
        <v>1901</v>
      </c>
      <c r="G21" s="607">
        <v>7</v>
      </c>
      <c r="H21" s="607">
        <v>259</v>
      </c>
      <c r="I21" s="590">
        <v>0.4375</v>
      </c>
      <c r="J21" s="590">
        <v>37</v>
      </c>
      <c r="K21" s="607">
        <v>16</v>
      </c>
      <c r="L21" s="607">
        <v>592</v>
      </c>
      <c r="M21" s="590">
        <v>1</v>
      </c>
      <c r="N21" s="590">
        <v>37</v>
      </c>
      <c r="O21" s="607">
        <v>7</v>
      </c>
      <c r="P21" s="607">
        <v>259</v>
      </c>
      <c r="Q21" s="595">
        <v>0.4375</v>
      </c>
      <c r="R21" s="608">
        <v>37</v>
      </c>
    </row>
    <row r="22" spans="1:18" ht="14.4" customHeight="1" x14ac:dyDescent="0.3">
      <c r="A22" s="589" t="s">
        <v>1871</v>
      </c>
      <c r="B22" s="590" t="s">
        <v>1872</v>
      </c>
      <c r="C22" s="590" t="s">
        <v>482</v>
      </c>
      <c r="D22" s="590" t="s">
        <v>1890</v>
      </c>
      <c r="E22" s="590" t="s">
        <v>1902</v>
      </c>
      <c r="F22" s="590" t="s">
        <v>1903</v>
      </c>
      <c r="G22" s="607"/>
      <c r="H22" s="607"/>
      <c r="I22" s="590"/>
      <c r="J22" s="590"/>
      <c r="K22" s="607">
        <v>3</v>
      </c>
      <c r="L22" s="607">
        <v>15</v>
      </c>
      <c r="M22" s="590">
        <v>1</v>
      </c>
      <c r="N22" s="590">
        <v>5</v>
      </c>
      <c r="O22" s="607"/>
      <c r="P22" s="607"/>
      <c r="Q22" s="595"/>
      <c r="R22" s="608"/>
    </row>
    <row r="23" spans="1:18" ht="14.4" customHeight="1" x14ac:dyDescent="0.3">
      <c r="A23" s="589" t="s">
        <v>1871</v>
      </c>
      <c r="B23" s="590" t="s">
        <v>1872</v>
      </c>
      <c r="C23" s="590" t="s">
        <v>482</v>
      </c>
      <c r="D23" s="590" t="s">
        <v>1890</v>
      </c>
      <c r="E23" s="590" t="s">
        <v>1904</v>
      </c>
      <c r="F23" s="590" t="s">
        <v>1905</v>
      </c>
      <c r="G23" s="607">
        <v>2</v>
      </c>
      <c r="H23" s="607">
        <v>10</v>
      </c>
      <c r="I23" s="590">
        <v>1</v>
      </c>
      <c r="J23" s="590">
        <v>5</v>
      </c>
      <c r="K23" s="607">
        <v>2</v>
      </c>
      <c r="L23" s="607">
        <v>10</v>
      </c>
      <c r="M23" s="590">
        <v>1</v>
      </c>
      <c r="N23" s="590">
        <v>5</v>
      </c>
      <c r="O23" s="607"/>
      <c r="P23" s="607"/>
      <c r="Q23" s="595"/>
      <c r="R23" s="608"/>
    </row>
    <row r="24" spans="1:18" ht="14.4" customHeight="1" x14ac:dyDescent="0.3">
      <c r="A24" s="589" t="s">
        <v>1871</v>
      </c>
      <c r="B24" s="590" t="s">
        <v>1872</v>
      </c>
      <c r="C24" s="590" t="s">
        <v>482</v>
      </c>
      <c r="D24" s="590" t="s">
        <v>1890</v>
      </c>
      <c r="E24" s="590" t="s">
        <v>1906</v>
      </c>
      <c r="F24" s="590" t="s">
        <v>1907</v>
      </c>
      <c r="G24" s="607">
        <v>1</v>
      </c>
      <c r="H24" s="607">
        <v>665</v>
      </c>
      <c r="I24" s="590"/>
      <c r="J24" s="590">
        <v>665</v>
      </c>
      <c r="K24" s="607"/>
      <c r="L24" s="607"/>
      <c r="M24" s="590"/>
      <c r="N24" s="590"/>
      <c r="O24" s="607">
        <v>1</v>
      </c>
      <c r="P24" s="607">
        <v>666</v>
      </c>
      <c r="Q24" s="595"/>
      <c r="R24" s="608">
        <v>666</v>
      </c>
    </row>
    <row r="25" spans="1:18" ht="14.4" customHeight="1" x14ac:dyDescent="0.3">
      <c r="A25" s="589" t="s">
        <v>1871</v>
      </c>
      <c r="B25" s="590" t="s">
        <v>1872</v>
      </c>
      <c r="C25" s="590" t="s">
        <v>482</v>
      </c>
      <c r="D25" s="590" t="s">
        <v>1890</v>
      </c>
      <c r="E25" s="590" t="s">
        <v>1908</v>
      </c>
      <c r="F25" s="590" t="s">
        <v>1909</v>
      </c>
      <c r="G25" s="607">
        <v>1142</v>
      </c>
      <c r="H25" s="607">
        <v>286642</v>
      </c>
      <c r="I25" s="590">
        <v>0.95008319467554081</v>
      </c>
      <c r="J25" s="590">
        <v>251</v>
      </c>
      <c r="K25" s="607">
        <v>1202</v>
      </c>
      <c r="L25" s="607">
        <v>301702</v>
      </c>
      <c r="M25" s="590">
        <v>1</v>
      </c>
      <c r="N25" s="590">
        <v>251</v>
      </c>
      <c r="O25" s="607">
        <v>1245</v>
      </c>
      <c r="P25" s="607">
        <v>313740</v>
      </c>
      <c r="Q25" s="595">
        <v>1.0399002989705073</v>
      </c>
      <c r="R25" s="608">
        <v>252</v>
      </c>
    </row>
    <row r="26" spans="1:18" ht="14.4" customHeight="1" x14ac:dyDescent="0.3">
      <c r="A26" s="589" t="s">
        <v>1871</v>
      </c>
      <c r="B26" s="590" t="s">
        <v>1872</v>
      </c>
      <c r="C26" s="590" t="s">
        <v>482</v>
      </c>
      <c r="D26" s="590" t="s">
        <v>1890</v>
      </c>
      <c r="E26" s="590" t="s">
        <v>1908</v>
      </c>
      <c r="F26" s="590" t="s">
        <v>1910</v>
      </c>
      <c r="G26" s="607">
        <v>20</v>
      </c>
      <c r="H26" s="607">
        <v>5020</v>
      </c>
      <c r="I26" s="590">
        <v>0.26315789473684209</v>
      </c>
      <c r="J26" s="590">
        <v>251</v>
      </c>
      <c r="K26" s="607">
        <v>76</v>
      </c>
      <c r="L26" s="607">
        <v>19076</v>
      </c>
      <c r="M26" s="590">
        <v>1</v>
      </c>
      <c r="N26" s="590">
        <v>251</v>
      </c>
      <c r="O26" s="607">
        <v>20</v>
      </c>
      <c r="P26" s="607">
        <v>5040</v>
      </c>
      <c r="Q26" s="595">
        <v>0.26420633256447895</v>
      </c>
      <c r="R26" s="608">
        <v>252</v>
      </c>
    </row>
    <row r="27" spans="1:18" ht="14.4" customHeight="1" x14ac:dyDescent="0.3">
      <c r="A27" s="589" t="s">
        <v>1871</v>
      </c>
      <c r="B27" s="590" t="s">
        <v>1872</v>
      </c>
      <c r="C27" s="590" t="s">
        <v>482</v>
      </c>
      <c r="D27" s="590" t="s">
        <v>1890</v>
      </c>
      <c r="E27" s="590" t="s">
        <v>1911</v>
      </c>
      <c r="F27" s="590" t="s">
        <v>1912</v>
      </c>
      <c r="G27" s="607">
        <v>4515</v>
      </c>
      <c r="H27" s="607">
        <v>568890</v>
      </c>
      <c r="I27" s="590">
        <v>0.93945068664169784</v>
      </c>
      <c r="J27" s="590">
        <v>126</v>
      </c>
      <c r="K27" s="607">
        <v>4806</v>
      </c>
      <c r="L27" s="607">
        <v>605556</v>
      </c>
      <c r="M27" s="590">
        <v>1</v>
      </c>
      <c r="N27" s="590">
        <v>126</v>
      </c>
      <c r="O27" s="607">
        <v>5244</v>
      </c>
      <c r="P27" s="607">
        <v>665988</v>
      </c>
      <c r="Q27" s="595">
        <v>1.0997958900580624</v>
      </c>
      <c r="R27" s="608">
        <v>127</v>
      </c>
    </row>
    <row r="28" spans="1:18" ht="14.4" customHeight="1" x14ac:dyDescent="0.3">
      <c r="A28" s="589" t="s">
        <v>1871</v>
      </c>
      <c r="B28" s="590" t="s">
        <v>1872</v>
      </c>
      <c r="C28" s="590" t="s">
        <v>482</v>
      </c>
      <c r="D28" s="590" t="s">
        <v>1890</v>
      </c>
      <c r="E28" s="590" t="s">
        <v>1911</v>
      </c>
      <c r="F28" s="590" t="s">
        <v>1913</v>
      </c>
      <c r="G28" s="607">
        <v>47</v>
      </c>
      <c r="H28" s="607">
        <v>5922</v>
      </c>
      <c r="I28" s="590">
        <v>0.23152709359605911</v>
      </c>
      <c r="J28" s="590">
        <v>126</v>
      </c>
      <c r="K28" s="607">
        <v>203</v>
      </c>
      <c r="L28" s="607">
        <v>25578</v>
      </c>
      <c r="M28" s="590">
        <v>1</v>
      </c>
      <c r="N28" s="590">
        <v>126</v>
      </c>
      <c r="O28" s="607">
        <v>21</v>
      </c>
      <c r="P28" s="607">
        <v>2667</v>
      </c>
      <c r="Q28" s="595">
        <v>0.10426929392446634</v>
      </c>
      <c r="R28" s="608">
        <v>127</v>
      </c>
    </row>
    <row r="29" spans="1:18" ht="14.4" customHeight="1" x14ac:dyDescent="0.3">
      <c r="A29" s="589" t="s">
        <v>1871</v>
      </c>
      <c r="B29" s="590" t="s">
        <v>1872</v>
      </c>
      <c r="C29" s="590" t="s">
        <v>482</v>
      </c>
      <c r="D29" s="590" t="s">
        <v>1890</v>
      </c>
      <c r="E29" s="590" t="s">
        <v>1914</v>
      </c>
      <c r="F29" s="590" t="s">
        <v>1915</v>
      </c>
      <c r="G29" s="607">
        <v>7</v>
      </c>
      <c r="H29" s="607">
        <v>3780</v>
      </c>
      <c r="I29" s="590">
        <v>1.3974121996303142</v>
      </c>
      <c r="J29" s="590">
        <v>540</v>
      </c>
      <c r="K29" s="607">
        <v>5</v>
      </c>
      <c r="L29" s="607">
        <v>2705</v>
      </c>
      <c r="M29" s="590">
        <v>1</v>
      </c>
      <c r="N29" s="590">
        <v>541</v>
      </c>
      <c r="O29" s="607">
        <v>12</v>
      </c>
      <c r="P29" s="607">
        <v>6504</v>
      </c>
      <c r="Q29" s="595">
        <v>2.4044362292051757</v>
      </c>
      <c r="R29" s="608">
        <v>542</v>
      </c>
    </row>
    <row r="30" spans="1:18" ht="14.4" customHeight="1" x14ac:dyDescent="0.3">
      <c r="A30" s="589" t="s">
        <v>1871</v>
      </c>
      <c r="B30" s="590" t="s">
        <v>1872</v>
      </c>
      <c r="C30" s="590" t="s">
        <v>482</v>
      </c>
      <c r="D30" s="590" t="s">
        <v>1890</v>
      </c>
      <c r="E30" s="590" t="s">
        <v>1916</v>
      </c>
      <c r="F30" s="590" t="s">
        <v>1917</v>
      </c>
      <c r="G30" s="607"/>
      <c r="H30" s="607"/>
      <c r="I30" s="590"/>
      <c r="J30" s="590"/>
      <c r="K30" s="607">
        <v>3</v>
      </c>
      <c r="L30" s="607">
        <v>4632</v>
      </c>
      <c r="M30" s="590">
        <v>1</v>
      </c>
      <c r="N30" s="590">
        <v>1544</v>
      </c>
      <c r="O30" s="607">
        <v>1</v>
      </c>
      <c r="P30" s="607">
        <v>1547</v>
      </c>
      <c r="Q30" s="595">
        <v>0.3339810017271157</v>
      </c>
      <c r="R30" s="608">
        <v>1547</v>
      </c>
    </row>
    <row r="31" spans="1:18" ht="14.4" customHeight="1" x14ac:dyDescent="0.3">
      <c r="A31" s="589" t="s">
        <v>1871</v>
      </c>
      <c r="B31" s="590" t="s">
        <v>1872</v>
      </c>
      <c r="C31" s="590" t="s">
        <v>482</v>
      </c>
      <c r="D31" s="590" t="s">
        <v>1890</v>
      </c>
      <c r="E31" s="590" t="s">
        <v>1918</v>
      </c>
      <c r="F31" s="590" t="s">
        <v>1919</v>
      </c>
      <c r="G31" s="607">
        <v>2</v>
      </c>
      <c r="H31" s="607">
        <v>1000</v>
      </c>
      <c r="I31" s="590">
        <v>0.18145527127563055</v>
      </c>
      <c r="J31" s="590">
        <v>500</v>
      </c>
      <c r="K31" s="607">
        <v>11</v>
      </c>
      <c r="L31" s="607">
        <v>5511</v>
      </c>
      <c r="M31" s="590">
        <v>1</v>
      </c>
      <c r="N31" s="590">
        <v>501</v>
      </c>
      <c r="O31" s="607">
        <v>14</v>
      </c>
      <c r="P31" s="607">
        <v>7028</v>
      </c>
      <c r="Q31" s="595">
        <v>1.2752676465251316</v>
      </c>
      <c r="R31" s="608">
        <v>502</v>
      </c>
    </row>
    <row r="32" spans="1:18" ht="14.4" customHeight="1" x14ac:dyDescent="0.3">
      <c r="A32" s="589" t="s">
        <v>1871</v>
      </c>
      <c r="B32" s="590" t="s">
        <v>1872</v>
      </c>
      <c r="C32" s="590" t="s">
        <v>482</v>
      </c>
      <c r="D32" s="590" t="s">
        <v>1890</v>
      </c>
      <c r="E32" s="590" t="s">
        <v>1920</v>
      </c>
      <c r="F32" s="590" t="s">
        <v>1921</v>
      </c>
      <c r="G32" s="607">
        <v>4</v>
      </c>
      <c r="H32" s="607">
        <v>2716</v>
      </c>
      <c r="I32" s="590">
        <v>0.8</v>
      </c>
      <c r="J32" s="590">
        <v>679</v>
      </c>
      <c r="K32" s="607">
        <v>5</v>
      </c>
      <c r="L32" s="607">
        <v>3395</v>
      </c>
      <c r="M32" s="590">
        <v>1</v>
      </c>
      <c r="N32" s="590">
        <v>679</v>
      </c>
      <c r="O32" s="607">
        <v>5</v>
      </c>
      <c r="P32" s="607">
        <v>3400</v>
      </c>
      <c r="Q32" s="595">
        <v>1.0014727540500736</v>
      </c>
      <c r="R32" s="608">
        <v>680</v>
      </c>
    </row>
    <row r="33" spans="1:18" ht="14.4" customHeight="1" x14ac:dyDescent="0.3">
      <c r="A33" s="589" t="s">
        <v>1871</v>
      </c>
      <c r="B33" s="590" t="s">
        <v>1872</v>
      </c>
      <c r="C33" s="590" t="s">
        <v>482</v>
      </c>
      <c r="D33" s="590" t="s">
        <v>1890</v>
      </c>
      <c r="E33" s="590" t="s">
        <v>1920</v>
      </c>
      <c r="F33" s="590" t="s">
        <v>1922</v>
      </c>
      <c r="G33" s="607"/>
      <c r="H33" s="607"/>
      <c r="I33" s="590"/>
      <c r="J33" s="590"/>
      <c r="K33" s="607">
        <v>7</v>
      </c>
      <c r="L33" s="607">
        <v>4753</v>
      </c>
      <c r="M33" s="590">
        <v>1</v>
      </c>
      <c r="N33" s="590">
        <v>679</v>
      </c>
      <c r="O33" s="607">
        <v>4</v>
      </c>
      <c r="P33" s="607">
        <v>2720</v>
      </c>
      <c r="Q33" s="595">
        <v>0.57227014517147068</v>
      </c>
      <c r="R33" s="608">
        <v>680</v>
      </c>
    </row>
    <row r="34" spans="1:18" ht="14.4" customHeight="1" x14ac:dyDescent="0.3">
      <c r="A34" s="589" t="s">
        <v>1871</v>
      </c>
      <c r="B34" s="590" t="s">
        <v>1872</v>
      </c>
      <c r="C34" s="590" t="s">
        <v>482</v>
      </c>
      <c r="D34" s="590" t="s">
        <v>1890</v>
      </c>
      <c r="E34" s="590" t="s">
        <v>1923</v>
      </c>
      <c r="F34" s="590" t="s">
        <v>1924</v>
      </c>
      <c r="G34" s="607">
        <v>5</v>
      </c>
      <c r="H34" s="607">
        <v>5155</v>
      </c>
      <c r="I34" s="590">
        <v>1.6650516795865633</v>
      </c>
      <c r="J34" s="590">
        <v>1031</v>
      </c>
      <c r="K34" s="607">
        <v>3</v>
      </c>
      <c r="L34" s="607">
        <v>3096</v>
      </c>
      <c r="M34" s="590">
        <v>1</v>
      </c>
      <c r="N34" s="590">
        <v>1032</v>
      </c>
      <c r="O34" s="607">
        <v>5</v>
      </c>
      <c r="P34" s="607">
        <v>5170</v>
      </c>
      <c r="Q34" s="595">
        <v>1.6698966408268734</v>
      </c>
      <c r="R34" s="608">
        <v>1034</v>
      </c>
    </row>
    <row r="35" spans="1:18" ht="14.4" customHeight="1" x14ac:dyDescent="0.3">
      <c r="A35" s="589" t="s">
        <v>1871</v>
      </c>
      <c r="B35" s="590" t="s">
        <v>1872</v>
      </c>
      <c r="C35" s="590" t="s">
        <v>482</v>
      </c>
      <c r="D35" s="590" t="s">
        <v>1890</v>
      </c>
      <c r="E35" s="590" t="s">
        <v>1925</v>
      </c>
      <c r="F35" s="590" t="s">
        <v>1926</v>
      </c>
      <c r="G35" s="607"/>
      <c r="H35" s="607"/>
      <c r="I35" s="590"/>
      <c r="J35" s="590"/>
      <c r="K35" s="607"/>
      <c r="L35" s="607"/>
      <c r="M35" s="590"/>
      <c r="N35" s="590"/>
      <c r="O35" s="607">
        <v>2</v>
      </c>
      <c r="P35" s="607">
        <v>4206</v>
      </c>
      <c r="Q35" s="595"/>
      <c r="R35" s="608">
        <v>2103</v>
      </c>
    </row>
    <row r="36" spans="1:18" ht="14.4" customHeight="1" x14ac:dyDescent="0.3">
      <c r="A36" s="589" t="s">
        <v>1871</v>
      </c>
      <c r="B36" s="590" t="s">
        <v>1872</v>
      </c>
      <c r="C36" s="590" t="s">
        <v>482</v>
      </c>
      <c r="D36" s="590" t="s">
        <v>1890</v>
      </c>
      <c r="E36" s="590" t="s">
        <v>1927</v>
      </c>
      <c r="F36" s="590" t="s">
        <v>1928</v>
      </c>
      <c r="G36" s="607"/>
      <c r="H36" s="607"/>
      <c r="I36" s="590"/>
      <c r="J36" s="590"/>
      <c r="K36" s="607"/>
      <c r="L36" s="607"/>
      <c r="M36" s="590"/>
      <c r="N36" s="590"/>
      <c r="O36" s="607">
        <v>1</v>
      </c>
      <c r="P36" s="607">
        <v>1680</v>
      </c>
      <c r="Q36" s="595"/>
      <c r="R36" s="608">
        <v>1680</v>
      </c>
    </row>
    <row r="37" spans="1:18" ht="14.4" customHeight="1" x14ac:dyDescent="0.3">
      <c r="A37" s="589" t="s">
        <v>1871</v>
      </c>
      <c r="B37" s="590" t="s">
        <v>1872</v>
      </c>
      <c r="C37" s="590" t="s">
        <v>482</v>
      </c>
      <c r="D37" s="590" t="s">
        <v>1890</v>
      </c>
      <c r="E37" s="590" t="s">
        <v>1929</v>
      </c>
      <c r="F37" s="590" t="s">
        <v>1930</v>
      </c>
      <c r="G37" s="607"/>
      <c r="H37" s="607"/>
      <c r="I37" s="590"/>
      <c r="J37" s="590"/>
      <c r="K37" s="607"/>
      <c r="L37" s="607"/>
      <c r="M37" s="590"/>
      <c r="N37" s="590"/>
      <c r="O37" s="607">
        <v>2</v>
      </c>
      <c r="P37" s="607">
        <v>3140</v>
      </c>
      <c r="Q37" s="595"/>
      <c r="R37" s="608">
        <v>1570</v>
      </c>
    </row>
    <row r="38" spans="1:18" ht="14.4" customHeight="1" x14ac:dyDescent="0.3">
      <c r="A38" s="589" t="s">
        <v>1871</v>
      </c>
      <c r="B38" s="590" t="s">
        <v>1872</v>
      </c>
      <c r="C38" s="590" t="s">
        <v>482</v>
      </c>
      <c r="D38" s="590" t="s">
        <v>1890</v>
      </c>
      <c r="E38" s="590" t="s">
        <v>1931</v>
      </c>
      <c r="F38" s="590" t="s">
        <v>1932</v>
      </c>
      <c r="G38" s="607"/>
      <c r="H38" s="607"/>
      <c r="I38" s="590"/>
      <c r="J38" s="590"/>
      <c r="K38" s="607">
        <v>1</v>
      </c>
      <c r="L38" s="607">
        <v>443</v>
      </c>
      <c r="M38" s="590">
        <v>1</v>
      </c>
      <c r="N38" s="590">
        <v>443</v>
      </c>
      <c r="O38" s="607"/>
      <c r="P38" s="607"/>
      <c r="Q38" s="595"/>
      <c r="R38" s="608"/>
    </row>
    <row r="39" spans="1:18" ht="14.4" customHeight="1" x14ac:dyDescent="0.3">
      <c r="A39" s="589" t="s">
        <v>1871</v>
      </c>
      <c r="B39" s="590" t="s">
        <v>1872</v>
      </c>
      <c r="C39" s="590" t="s">
        <v>482</v>
      </c>
      <c r="D39" s="590" t="s">
        <v>1890</v>
      </c>
      <c r="E39" s="590" t="s">
        <v>1933</v>
      </c>
      <c r="F39" s="590" t="s">
        <v>1934</v>
      </c>
      <c r="G39" s="607"/>
      <c r="H39" s="607"/>
      <c r="I39" s="590"/>
      <c r="J39" s="590"/>
      <c r="K39" s="607"/>
      <c r="L39" s="607"/>
      <c r="M39" s="590"/>
      <c r="N39" s="590"/>
      <c r="O39" s="607">
        <v>1</v>
      </c>
      <c r="P39" s="607">
        <v>975</v>
      </c>
      <c r="Q39" s="595"/>
      <c r="R39" s="608">
        <v>975</v>
      </c>
    </row>
    <row r="40" spans="1:18" ht="14.4" customHeight="1" x14ac:dyDescent="0.3">
      <c r="A40" s="589" t="s">
        <v>1871</v>
      </c>
      <c r="B40" s="590" t="s">
        <v>1872</v>
      </c>
      <c r="C40" s="590" t="s">
        <v>482</v>
      </c>
      <c r="D40" s="590" t="s">
        <v>1890</v>
      </c>
      <c r="E40" s="590" t="s">
        <v>1935</v>
      </c>
      <c r="F40" s="590" t="s">
        <v>1936</v>
      </c>
      <c r="G40" s="607"/>
      <c r="H40" s="607"/>
      <c r="I40" s="590"/>
      <c r="J40" s="590"/>
      <c r="K40" s="607">
        <v>2</v>
      </c>
      <c r="L40" s="607">
        <v>746</v>
      </c>
      <c r="M40" s="590">
        <v>1</v>
      </c>
      <c r="N40" s="590">
        <v>373</v>
      </c>
      <c r="O40" s="607"/>
      <c r="P40" s="607"/>
      <c r="Q40" s="595"/>
      <c r="R40" s="608"/>
    </row>
    <row r="41" spans="1:18" ht="14.4" customHeight="1" x14ac:dyDescent="0.3">
      <c r="A41" s="589" t="s">
        <v>1871</v>
      </c>
      <c r="B41" s="590" t="s">
        <v>1872</v>
      </c>
      <c r="C41" s="590" t="s">
        <v>482</v>
      </c>
      <c r="D41" s="590" t="s">
        <v>1890</v>
      </c>
      <c r="E41" s="590" t="s">
        <v>1935</v>
      </c>
      <c r="F41" s="590" t="s">
        <v>1937</v>
      </c>
      <c r="G41" s="607">
        <v>2</v>
      </c>
      <c r="H41" s="607">
        <v>744</v>
      </c>
      <c r="I41" s="590">
        <v>1.9946380697050938</v>
      </c>
      <c r="J41" s="590">
        <v>372</v>
      </c>
      <c r="K41" s="607">
        <v>1</v>
      </c>
      <c r="L41" s="607">
        <v>373</v>
      </c>
      <c r="M41" s="590">
        <v>1</v>
      </c>
      <c r="N41" s="590">
        <v>373</v>
      </c>
      <c r="O41" s="607">
        <v>1</v>
      </c>
      <c r="P41" s="607">
        <v>374</v>
      </c>
      <c r="Q41" s="595">
        <v>1.0026809651474531</v>
      </c>
      <c r="R41" s="608">
        <v>374</v>
      </c>
    </row>
    <row r="42" spans="1:18" ht="14.4" customHeight="1" x14ac:dyDescent="0.3">
      <c r="A42" s="589" t="s">
        <v>1871</v>
      </c>
      <c r="B42" s="590" t="s">
        <v>1872</v>
      </c>
      <c r="C42" s="590" t="s">
        <v>482</v>
      </c>
      <c r="D42" s="590" t="s">
        <v>1890</v>
      </c>
      <c r="E42" s="590" t="s">
        <v>1938</v>
      </c>
      <c r="F42" s="590" t="s">
        <v>1939</v>
      </c>
      <c r="G42" s="607">
        <v>700</v>
      </c>
      <c r="H42" s="607">
        <v>23333.339999999997</v>
      </c>
      <c r="I42" s="590">
        <v>3.0172474435300747</v>
      </c>
      <c r="J42" s="590">
        <v>33.333342857142853</v>
      </c>
      <c r="K42" s="607">
        <v>232</v>
      </c>
      <c r="L42" s="607">
        <v>7733.32</v>
      </c>
      <c r="M42" s="590">
        <v>1</v>
      </c>
      <c r="N42" s="590">
        <v>33.333275862068966</v>
      </c>
      <c r="O42" s="607">
        <v>18</v>
      </c>
      <c r="P42" s="607">
        <v>599.99</v>
      </c>
      <c r="Q42" s="595">
        <v>7.7585047560426834E-2</v>
      </c>
      <c r="R42" s="608">
        <v>33.332777777777778</v>
      </c>
    </row>
    <row r="43" spans="1:18" ht="14.4" customHeight="1" x14ac:dyDescent="0.3">
      <c r="A43" s="589" t="s">
        <v>1871</v>
      </c>
      <c r="B43" s="590" t="s">
        <v>1872</v>
      </c>
      <c r="C43" s="590" t="s">
        <v>482</v>
      </c>
      <c r="D43" s="590" t="s">
        <v>1890</v>
      </c>
      <c r="E43" s="590" t="s">
        <v>1938</v>
      </c>
      <c r="F43" s="590" t="s">
        <v>1940</v>
      </c>
      <c r="G43" s="607">
        <v>4070</v>
      </c>
      <c r="H43" s="607">
        <v>135666.66</v>
      </c>
      <c r="I43" s="590">
        <v>0.77332308822695328</v>
      </c>
      <c r="J43" s="590">
        <v>33.333331695331694</v>
      </c>
      <c r="K43" s="607">
        <v>5263</v>
      </c>
      <c r="L43" s="607">
        <v>175433.35000000003</v>
      </c>
      <c r="M43" s="590">
        <v>1</v>
      </c>
      <c r="N43" s="590">
        <v>33.333336500095008</v>
      </c>
      <c r="O43" s="607">
        <v>4308</v>
      </c>
      <c r="P43" s="607">
        <v>143600.01000000004</v>
      </c>
      <c r="Q43" s="595">
        <v>0.81854453557433637</v>
      </c>
      <c r="R43" s="608">
        <v>33.333335654596112</v>
      </c>
    </row>
    <row r="44" spans="1:18" ht="14.4" customHeight="1" x14ac:dyDescent="0.3">
      <c r="A44" s="589" t="s">
        <v>1871</v>
      </c>
      <c r="B44" s="590" t="s">
        <v>1872</v>
      </c>
      <c r="C44" s="590" t="s">
        <v>482</v>
      </c>
      <c r="D44" s="590" t="s">
        <v>1890</v>
      </c>
      <c r="E44" s="590" t="s">
        <v>1941</v>
      </c>
      <c r="F44" s="590" t="s">
        <v>1942</v>
      </c>
      <c r="G44" s="607">
        <v>1</v>
      </c>
      <c r="H44" s="607">
        <v>116</v>
      </c>
      <c r="I44" s="590">
        <v>0.5</v>
      </c>
      <c r="J44" s="590">
        <v>116</v>
      </c>
      <c r="K44" s="607">
        <v>2</v>
      </c>
      <c r="L44" s="607">
        <v>232</v>
      </c>
      <c r="M44" s="590">
        <v>1</v>
      </c>
      <c r="N44" s="590">
        <v>116</v>
      </c>
      <c r="O44" s="607">
        <v>3</v>
      </c>
      <c r="P44" s="607">
        <v>348</v>
      </c>
      <c r="Q44" s="595">
        <v>1.5</v>
      </c>
      <c r="R44" s="608">
        <v>116</v>
      </c>
    </row>
    <row r="45" spans="1:18" ht="14.4" customHeight="1" x14ac:dyDescent="0.3">
      <c r="A45" s="589" t="s">
        <v>1871</v>
      </c>
      <c r="B45" s="590" t="s">
        <v>1872</v>
      </c>
      <c r="C45" s="590" t="s">
        <v>482</v>
      </c>
      <c r="D45" s="590" t="s">
        <v>1890</v>
      </c>
      <c r="E45" s="590" t="s">
        <v>1941</v>
      </c>
      <c r="F45" s="590" t="s">
        <v>1943</v>
      </c>
      <c r="G45" s="607">
        <v>230</v>
      </c>
      <c r="H45" s="607">
        <v>26680</v>
      </c>
      <c r="I45" s="590">
        <v>1.0747663551401869</v>
      </c>
      <c r="J45" s="590">
        <v>116</v>
      </c>
      <c r="K45" s="607">
        <v>214</v>
      </c>
      <c r="L45" s="607">
        <v>24824</v>
      </c>
      <c r="M45" s="590">
        <v>1</v>
      </c>
      <c r="N45" s="590">
        <v>116</v>
      </c>
      <c r="O45" s="607">
        <v>254</v>
      </c>
      <c r="P45" s="607">
        <v>29464</v>
      </c>
      <c r="Q45" s="595">
        <v>1.1869158878504673</v>
      </c>
      <c r="R45" s="608">
        <v>116</v>
      </c>
    </row>
    <row r="46" spans="1:18" ht="14.4" customHeight="1" x14ac:dyDescent="0.3">
      <c r="A46" s="589" t="s">
        <v>1871</v>
      </c>
      <c r="B46" s="590" t="s">
        <v>1872</v>
      </c>
      <c r="C46" s="590" t="s">
        <v>482</v>
      </c>
      <c r="D46" s="590" t="s">
        <v>1890</v>
      </c>
      <c r="E46" s="590" t="s">
        <v>1944</v>
      </c>
      <c r="F46" s="590" t="s">
        <v>1945</v>
      </c>
      <c r="G46" s="607">
        <v>26</v>
      </c>
      <c r="H46" s="607">
        <v>2236</v>
      </c>
      <c r="I46" s="590">
        <v>0.8666666666666667</v>
      </c>
      <c r="J46" s="590">
        <v>86</v>
      </c>
      <c r="K46" s="607">
        <v>30</v>
      </c>
      <c r="L46" s="607">
        <v>2580</v>
      </c>
      <c r="M46" s="590">
        <v>1</v>
      </c>
      <c r="N46" s="590">
        <v>86</v>
      </c>
      <c r="O46" s="607">
        <v>52</v>
      </c>
      <c r="P46" s="607">
        <v>4472</v>
      </c>
      <c r="Q46" s="595">
        <v>1.7333333333333334</v>
      </c>
      <c r="R46" s="608">
        <v>86</v>
      </c>
    </row>
    <row r="47" spans="1:18" ht="14.4" customHeight="1" x14ac:dyDescent="0.3">
      <c r="A47" s="589" t="s">
        <v>1871</v>
      </c>
      <c r="B47" s="590" t="s">
        <v>1872</v>
      </c>
      <c r="C47" s="590" t="s">
        <v>482</v>
      </c>
      <c r="D47" s="590" t="s">
        <v>1890</v>
      </c>
      <c r="E47" s="590" t="s">
        <v>1944</v>
      </c>
      <c r="F47" s="590" t="s">
        <v>1946</v>
      </c>
      <c r="G47" s="607">
        <v>15</v>
      </c>
      <c r="H47" s="607">
        <v>1290</v>
      </c>
      <c r="I47" s="590">
        <v>1.3636363636363635</v>
      </c>
      <c r="J47" s="590">
        <v>86</v>
      </c>
      <c r="K47" s="607">
        <v>11</v>
      </c>
      <c r="L47" s="607">
        <v>946</v>
      </c>
      <c r="M47" s="590">
        <v>1</v>
      </c>
      <c r="N47" s="590">
        <v>86</v>
      </c>
      <c r="O47" s="607">
        <v>5</v>
      </c>
      <c r="P47" s="607">
        <v>430</v>
      </c>
      <c r="Q47" s="595">
        <v>0.45454545454545453</v>
      </c>
      <c r="R47" s="608">
        <v>86</v>
      </c>
    </row>
    <row r="48" spans="1:18" ht="14.4" customHeight="1" x14ac:dyDescent="0.3">
      <c r="A48" s="589" t="s">
        <v>1871</v>
      </c>
      <c r="B48" s="590" t="s">
        <v>1872</v>
      </c>
      <c r="C48" s="590" t="s">
        <v>482</v>
      </c>
      <c r="D48" s="590" t="s">
        <v>1890</v>
      </c>
      <c r="E48" s="590" t="s">
        <v>1947</v>
      </c>
      <c r="F48" s="590" t="s">
        <v>1948</v>
      </c>
      <c r="G48" s="607">
        <v>7</v>
      </c>
      <c r="H48" s="607">
        <v>224</v>
      </c>
      <c r="I48" s="590">
        <v>0.46666666666666667</v>
      </c>
      <c r="J48" s="590">
        <v>32</v>
      </c>
      <c r="K48" s="607">
        <v>15</v>
      </c>
      <c r="L48" s="607">
        <v>480</v>
      </c>
      <c r="M48" s="590">
        <v>1</v>
      </c>
      <c r="N48" s="590">
        <v>32</v>
      </c>
      <c r="O48" s="607">
        <v>2</v>
      </c>
      <c r="P48" s="607">
        <v>64</v>
      </c>
      <c r="Q48" s="595">
        <v>0.13333333333333333</v>
      </c>
      <c r="R48" s="608">
        <v>32</v>
      </c>
    </row>
    <row r="49" spans="1:18" ht="14.4" customHeight="1" x14ac:dyDescent="0.3">
      <c r="A49" s="589" t="s">
        <v>1871</v>
      </c>
      <c r="B49" s="590" t="s">
        <v>1872</v>
      </c>
      <c r="C49" s="590" t="s">
        <v>482</v>
      </c>
      <c r="D49" s="590" t="s">
        <v>1890</v>
      </c>
      <c r="E49" s="590" t="s">
        <v>1947</v>
      </c>
      <c r="F49" s="590" t="s">
        <v>1949</v>
      </c>
      <c r="G49" s="607">
        <v>49</v>
      </c>
      <c r="H49" s="607">
        <v>1568</v>
      </c>
      <c r="I49" s="590">
        <v>1.2894736842105263</v>
      </c>
      <c r="J49" s="590">
        <v>32</v>
      </c>
      <c r="K49" s="607">
        <v>38</v>
      </c>
      <c r="L49" s="607">
        <v>1216</v>
      </c>
      <c r="M49" s="590">
        <v>1</v>
      </c>
      <c r="N49" s="590">
        <v>32</v>
      </c>
      <c r="O49" s="607">
        <v>93</v>
      </c>
      <c r="P49" s="607">
        <v>2976</v>
      </c>
      <c r="Q49" s="595">
        <v>2.4473684210526314</v>
      </c>
      <c r="R49" s="608">
        <v>32</v>
      </c>
    </row>
    <row r="50" spans="1:18" ht="14.4" customHeight="1" x14ac:dyDescent="0.3">
      <c r="A50" s="589" t="s">
        <v>1871</v>
      </c>
      <c r="B50" s="590" t="s">
        <v>1872</v>
      </c>
      <c r="C50" s="590" t="s">
        <v>482</v>
      </c>
      <c r="D50" s="590" t="s">
        <v>1890</v>
      </c>
      <c r="E50" s="590" t="s">
        <v>1950</v>
      </c>
      <c r="F50" s="590" t="s">
        <v>1951</v>
      </c>
      <c r="G50" s="607">
        <v>213</v>
      </c>
      <c r="H50" s="607">
        <v>107565</v>
      </c>
      <c r="I50" s="590">
        <v>0.37847280864718796</v>
      </c>
      <c r="J50" s="590">
        <v>505</v>
      </c>
      <c r="K50" s="607">
        <v>186</v>
      </c>
      <c r="L50" s="607">
        <v>284208</v>
      </c>
      <c r="M50" s="590">
        <v>1</v>
      </c>
      <c r="N50" s="590">
        <v>1528</v>
      </c>
      <c r="O50" s="607">
        <v>186</v>
      </c>
      <c r="P50" s="607">
        <v>284394</v>
      </c>
      <c r="Q50" s="595">
        <v>1.00065445026178</v>
      </c>
      <c r="R50" s="608">
        <v>1529</v>
      </c>
    </row>
    <row r="51" spans="1:18" ht="14.4" customHeight="1" x14ac:dyDescent="0.3">
      <c r="A51" s="589" t="s">
        <v>1871</v>
      </c>
      <c r="B51" s="590" t="s">
        <v>1872</v>
      </c>
      <c r="C51" s="590" t="s">
        <v>482</v>
      </c>
      <c r="D51" s="590" t="s">
        <v>1890</v>
      </c>
      <c r="E51" s="590" t="s">
        <v>1952</v>
      </c>
      <c r="F51" s="590" t="s">
        <v>1953</v>
      </c>
      <c r="G51" s="607"/>
      <c r="H51" s="607"/>
      <c r="I51" s="590"/>
      <c r="J51" s="590"/>
      <c r="K51" s="607">
        <v>1</v>
      </c>
      <c r="L51" s="607">
        <v>132</v>
      </c>
      <c r="M51" s="590">
        <v>1</v>
      </c>
      <c r="N51" s="590">
        <v>132</v>
      </c>
      <c r="O51" s="607"/>
      <c r="P51" s="607"/>
      <c r="Q51" s="595"/>
      <c r="R51" s="608"/>
    </row>
    <row r="52" spans="1:18" ht="14.4" customHeight="1" x14ac:dyDescent="0.3">
      <c r="A52" s="589" t="s">
        <v>1871</v>
      </c>
      <c r="B52" s="590" t="s">
        <v>1872</v>
      </c>
      <c r="C52" s="590" t="s">
        <v>482</v>
      </c>
      <c r="D52" s="590" t="s">
        <v>1890</v>
      </c>
      <c r="E52" s="590" t="s">
        <v>1954</v>
      </c>
      <c r="F52" s="590" t="s">
        <v>1955</v>
      </c>
      <c r="G52" s="607">
        <v>1</v>
      </c>
      <c r="H52" s="607">
        <v>74</v>
      </c>
      <c r="I52" s="590">
        <v>0.16666666666666666</v>
      </c>
      <c r="J52" s="590">
        <v>74</v>
      </c>
      <c r="K52" s="607">
        <v>6</v>
      </c>
      <c r="L52" s="607">
        <v>444</v>
      </c>
      <c r="M52" s="590">
        <v>1</v>
      </c>
      <c r="N52" s="590">
        <v>74</v>
      </c>
      <c r="O52" s="607"/>
      <c r="P52" s="607"/>
      <c r="Q52" s="595"/>
      <c r="R52" s="608"/>
    </row>
    <row r="53" spans="1:18" ht="14.4" customHeight="1" x14ac:dyDescent="0.3">
      <c r="A53" s="589" t="s">
        <v>1871</v>
      </c>
      <c r="B53" s="590" t="s">
        <v>1872</v>
      </c>
      <c r="C53" s="590" t="s">
        <v>482</v>
      </c>
      <c r="D53" s="590" t="s">
        <v>1890</v>
      </c>
      <c r="E53" s="590" t="s">
        <v>1956</v>
      </c>
      <c r="F53" s="590" t="s">
        <v>1915</v>
      </c>
      <c r="G53" s="607">
        <v>1</v>
      </c>
      <c r="H53" s="607">
        <v>688</v>
      </c>
      <c r="I53" s="590"/>
      <c r="J53" s="590">
        <v>688</v>
      </c>
      <c r="K53" s="607"/>
      <c r="L53" s="607"/>
      <c r="M53" s="590"/>
      <c r="N53" s="590"/>
      <c r="O53" s="607">
        <v>3</v>
      </c>
      <c r="P53" s="607">
        <v>2067</v>
      </c>
      <c r="Q53" s="595"/>
      <c r="R53" s="608">
        <v>689</v>
      </c>
    </row>
    <row r="54" spans="1:18" ht="14.4" customHeight="1" x14ac:dyDescent="0.3">
      <c r="A54" s="589" t="s">
        <v>1871</v>
      </c>
      <c r="B54" s="590" t="s">
        <v>1872</v>
      </c>
      <c r="C54" s="590" t="s">
        <v>482</v>
      </c>
      <c r="D54" s="590" t="s">
        <v>1890</v>
      </c>
      <c r="E54" s="590" t="s">
        <v>1957</v>
      </c>
      <c r="F54" s="590" t="s">
        <v>1958</v>
      </c>
      <c r="G54" s="607">
        <v>2</v>
      </c>
      <c r="H54" s="607">
        <v>324</v>
      </c>
      <c r="I54" s="590">
        <v>2</v>
      </c>
      <c r="J54" s="590">
        <v>162</v>
      </c>
      <c r="K54" s="607">
        <v>1</v>
      </c>
      <c r="L54" s="607">
        <v>162</v>
      </c>
      <c r="M54" s="590">
        <v>1</v>
      </c>
      <c r="N54" s="590">
        <v>162</v>
      </c>
      <c r="O54" s="607">
        <v>2</v>
      </c>
      <c r="P54" s="607">
        <v>316</v>
      </c>
      <c r="Q54" s="595">
        <v>1.9506172839506173</v>
      </c>
      <c r="R54" s="608">
        <v>158</v>
      </c>
    </row>
    <row r="55" spans="1:18" ht="14.4" customHeight="1" x14ac:dyDescent="0.3">
      <c r="A55" s="589" t="s">
        <v>1871</v>
      </c>
      <c r="B55" s="590" t="s">
        <v>1872</v>
      </c>
      <c r="C55" s="590" t="s">
        <v>482</v>
      </c>
      <c r="D55" s="590" t="s">
        <v>1890</v>
      </c>
      <c r="E55" s="590" t="s">
        <v>1957</v>
      </c>
      <c r="F55" s="590" t="s">
        <v>1959</v>
      </c>
      <c r="G55" s="607">
        <v>2</v>
      </c>
      <c r="H55" s="607">
        <v>324</v>
      </c>
      <c r="I55" s="590">
        <v>0.66666666666666663</v>
      </c>
      <c r="J55" s="590">
        <v>162</v>
      </c>
      <c r="K55" s="607">
        <v>3</v>
      </c>
      <c r="L55" s="607">
        <v>486</v>
      </c>
      <c r="M55" s="590">
        <v>1</v>
      </c>
      <c r="N55" s="590">
        <v>162</v>
      </c>
      <c r="O55" s="607">
        <v>2</v>
      </c>
      <c r="P55" s="607">
        <v>316</v>
      </c>
      <c r="Q55" s="595">
        <v>0.65020576131687247</v>
      </c>
      <c r="R55" s="608">
        <v>158</v>
      </c>
    </row>
    <row r="56" spans="1:18" ht="14.4" customHeight="1" x14ac:dyDescent="0.3">
      <c r="A56" s="589" t="s">
        <v>1871</v>
      </c>
      <c r="B56" s="590" t="s">
        <v>1872</v>
      </c>
      <c r="C56" s="590" t="s">
        <v>482</v>
      </c>
      <c r="D56" s="590" t="s">
        <v>1890</v>
      </c>
      <c r="E56" s="590" t="s">
        <v>1960</v>
      </c>
      <c r="F56" s="590" t="s">
        <v>1961</v>
      </c>
      <c r="G56" s="607">
        <v>5</v>
      </c>
      <c r="H56" s="607">
        <v>2995</v>
      </c>
      <c r="I56" s="590">
        <v>0.65038002171552656</v>
      </c>
      <c r="J56" s="590">
        <v>599</v>
      </c>
      <c r="K56" s="607">
        <v>3</v>
      </c>
      <c r="L56" s="607">
        <v>4605</v>
      </c>
      <c r="M56" s="590">
        <v>1</v>
      </c>
      <c r="N56" s="590">
        <v>1535</v>
      </c>
      <c r="O56" s="607">
        <v>1</v>
      </c>
      <c r="P56" s="607">
        <v>1536</v>
      </c>
      <c r="Q56" s="595">
        <v>0.33355048859934855</v>
      </c>
      <c r="R56" s="608">
        <v>1536</v>
      </c>
    </row>
    <row r="57" spans="1:18" ht="14.4" customHeight="1" x14ac:dyDescent="0.3">
      <c r="A57" s="589" t="s">
        <v>1871</v>
      </c>
      <c r="B57" s="590" t="s">
        <v>1872</v>
      </c>
      <c r="C57" s="590" t="s">
        <v>482</v>
      </c>
      <c r="D57" s="590" t="s">
        <v>1890</v>
      </c>
      <c r="E57" s="590" t="s">
        <v>1962</v>
      </c>
      <c r="F57" s="590" t="s">
        <v>1963</v>
      </c>
      <c r="G57" s="607">
        <v>1</v>
      </c>
      <c r="H57" s="607">
        <v>59</v>
      </c>
      <c r="I57" s="590"/>
      <c r="J57" s="590">
        <v>59</v>
      </c>
      <c r="K57" s="607"/>
      <c r="L57" s="607"/>
      <c r="M57" s="590"/>
      <c r="N57" s="590"/>
      <c r="O57" s="607"/>
      <c r="P57" s="607"/>
      <c r="Q57" s="595"/>
      <c r="R57" s="608"/>
    </row>
    <row r="58" spans="1:18" ht="14.4" customHeight="1" x14ac:dyDescent="0.3">
      <c r="A58" s="589" t="s">
        <v>1871</v>
      </c>
      <c r="B58" s="590" t="s">
        <v>1872</v>
      </c>
      <c r="C58" s="590" t="s">
        <v>482</v>
      </c>
      <c r="D58" s="590" t="s">
        <v>1890</v>
      </c>
      <c r="E58" s="590" t="s">
        <v>1964</v>
      </c>
      <c r="F58" s="590" t="s">
        <v>1965</v>
      </c>
      <c r="G58" s="607"/>
      <c r="H58" s="607"/>
      <c r="I58" s="590"/>
      <c r="J58" s="590"/>
      <c r="K58" s="607">
        <v>1</v>
      </c>
      <c r="L58" s="607">
        <v>445</v>
      </c>
      <c r="M58" s="590">
        <v>1</v>
      </c>
      <c r="N58" s="590">
        <v>445</v>
      </c>
      <c r="O58" s="607">
        <v>1</v>
      </c>
      <c r="P58" s="607">
        <v>446</v>
      </c>
      <c r="Q58" s="595">
        <v>1.002247191011236</v>
      </c>
      <c r="R58" s="608">
        <v>446</v>
      </c>
    </row>
    <row r="59" spans="1:18" ht="14.4" customHeight="1" x14ac:dyDescent="0.3">
      <c r="A59" s="589" t="s">
        <v>1871</v>
      </c>
      <c r="B59" s="590" t="s">
        <v>1872</v>
      </c>
      <c r="C59" s="590" t="s">
        <v>482</v>
      </c>
      <c r="D59" s="590" t="s">
        <v>1890</v>
      </c>
      <c r="E59" s="590" t="s">
        <v>1966</v>
      </c>
      <c r="F59" s="590" t="s">
        <v>1967</v>
      </c>
      <c r="G59" s="607">
        <v>1</v>
      </c>
      <c r="H59" s="607">
        <v>721</v>
      </c>
      <c r="I59" s="590"/>
      <c r="J59" s="590">
        <v>721</v>
      </c>
      <c r="K59" s="607"/>
      <c r="L59" s="607"/>
      <c r="M59" s="590"/>
      <c r="N59" s="590"/>
      <c r="O59" s="607">
        <v>1</v>
      </c>
      <c r="P59" s="607">
        <v>723</v>
      </c>
      <c r="Q59" s="595"/>
      <c r="R59" s="608">
        <v>723</v>
      </c>
    </row>
    <row r="60" spans="1:18" ht="14.4" customHeight="1" x14ac:dyDescent="0.3">
      <c r="A60" s="589" t="s">
        <v>1871</v>
      </c>
      <c r="B60" s="590" t="s">
        <v>1872</v>
      </c>
      <c r="C60" s="590" t="s">
        <v>482</v>
      </c>
      <c r="D60" s="590" t="s">
        <v>1890</v>
      </c>
      <c r="E60" s="590" t="s">
        <v>1968</v>
      </c>
      <c r="F60" s="590" t="s">
        <v>1969</v>
      </c>
      <c r="G60" s="607">
        <v>1</v>
      </c>
      <c r="H60" s="607">
        <v>1063</v>
      </c>
      <c r="I60" s="590">
        <v>0.2</v>
      </c>
      <c r="J60" s="590">
        <v>1063</v>
      </c>
      <c r="K60" s="607">
        <v>5</v>
      </c>
      <c r="L60" s="607">
        <v>5315</v>
      </c>
      <c r="M60" s="590">
        <v>1</v>
      </c>
      <c r="N60" s="590">
        <v>1063</v>
      </c>
      <c r="O60" s="607">
        <v>1</v>
      </c>
      <c r="P60" s="607">
        <v>1064</v>
      </c>
      <c r="Q60" s="595">
        <v>0.2001881467544685</v>
      </c>
      <c r="R60" s="608">
        <v>1064</v>
      </c>
    </row>
    <row r="61" spans="1:18" ht="14.4" customHeight="1" x14ac:dyDescent="0.3">
      <c r="A61" s="589" t="s">
        <v>1871</v>
      </c>
      <c r="B61" s="590" t="s">
        <v>1872</v>
      </c>
      <c r="C61" s="590" t="s">
        <v>482</v>
      </c>
      <c r="D61" s="590" t="s">
        <v>1890</v>
      </c>
      <c r="E61" s="590" t="s">
        <v>1970</v>
      </c>
      <c r="F61" s="590" t="s">
        <v>1971</v>
      </c>
      <c r="G61" s="607">
        <v>2</v>
      </c>
      <c r="H61" s="607">
        <v>246</v>
      </c>
      <c r="I61" s="590">
        <v>0.66666666666666663</v>
      </c>
      <c r="J61" s="590">
        <v>123</v>
      </c>
      <c r="K61" s="607">
        <v>3</v>
      </c>
      <c r="L61" s="607">
        <v>369</v>
      </c>
      <c r="M61" s="590">
        <v>1</v>
      </c>
      <c r="N61" s="590">
        <v>123</v>
      </c>
      <c r="O61" s="607">
        <v>5</v>
      </c>
      <c r="P61" s="607">
        <v>620</v>
      </c>
      <c r="Q61" s="595">
        <v>1.6802168021680217</v>
      </c>
      <c r="R61" s="608">
        <v>124</v>
      </c>
    </row>
    <row r="62" spans="1:18" ht="14.4" customHeight="1" x14ac:dyDescent="0.3">
      <c r="A62" s="589" t="s">
        <v>1871</v>
      </c>
      <c r="B62" s="590" t="s">
        <v>1872</v>
      </c>
      <c r="C62" s="590" t="s">
        <v>482</v>
      </c>
      <c r="D62" s="590" t="s">
        <v>1890</v>
      </c>
      <c r="E62" s="590" t="s">
        <v>1970</v>
      </c>
      <c r="F62" s="590" t="s">
        <v>1972</v>
      </c>
      <c r="G62" s="607">
        <v>3</v>
      </c>
      <c r="H62" s="607">
        <v>369</v>
      </c>
      <c r="I62" s="590">
        <v>1.5</v>
      </c>
      <c r="J62" s="590">
        <v>123</v>
      </c>
      <c r="K62" s="607">
        <v>2</v>
      </c>
      <c r="L62" s="607">
        <v>246</v>
      </c>
      <c r="M62" s="590">
        <v>1</v>
      </c>
      <c r="N62" s="590">
        <v>123</v>
      </c>
      <c r="O62" s="607"/>
      <c r="P62" s="607"/>
      <c r="Q62" s="595"/>
      <c r="R62" s="608"/>
    </row>
    <row r="63" spans="1:18" ht="14.4" customHeight="1" x14ac:dyDescent="0.3">
      <c r="A63" s="589" t="s">
        <v>1871</v>
      </c>
      <c r="B63" s="590" t="s">
        <v>1872</v>
      </c>
      <c r="C63" s="590" t="s">
        <v>482</v>
      </c>
      <c r="D63" s="590" t="s">
        <v>1890</v>
      </c>
      <c r="E63" s="590" t="s">
        <v>1973</v>
      </c>
      <c r="F63" s="590" t="s">
        <v>1974</v>
      </c>
      <c r="G63" s="607"/>
      <c r="H63" s="607"/>
      <c r="I63" s="590"/>
      <c r="J63" s="590"/>
      <c r="K63" s="607">
        <v>1</v>
      </c>
      <c r="L63" s="607">
        <v>716</v>
      </c>
      <c r="M63" s="590">
        <v>1</v>
      </c>
      <c r="N63" s="590">
        <v>716</v>
      </c>
      <c r="O63" s="607"/>
      <c r="P63" s="607"/>
      <c r="Q63" s="595"/>
      <c r="R63" s="608"/>
    </row>
    <row r="64" spans="1:18" ht="14.4" customHeight="1" x14ac:dyDescent="0.3">
      <c r="A64" s="589" t="s">
        <v>1871</v>
      </c>
      <c r="B64" s="590" t="s">
        <v>1872</v>
      </c>
      <c r="C64" s="590" t="s">
        <v>482</v>
      </c>
      <c r="D64" s="590" t="s">
        <v>1890</v>
      </c>
      <c r="E64" s="590" t="s">
        <v>1975</v>
      </c>
      <c r="F64" s="590" t="s">
        <v>1976</v>
      </c>
      <c r="G64" s="607">
        <v>2</v>
      </c>
      <c r="H64" s="607">
        <v>182</v>
      </c>
      <c r="I64" s="590"/>
      <c r="J64" s="590">
        <v>91</v>
      </c>
      <c r="K64" s="607"/>
      <c r="L64" s="607"/>
      <c r="M64" s="590"/>
      <c r="N64" s="590"/>
      <c r="O64" s="607">
        <v>1</v>
      </c>
      <c r="P64" s="607">
        <v>91</v>
      </c>
      <c r="Q64" s="595"/>
      <c r="R64" s="608">
        <v>91</v>
      </c>
    </row>
    <row r="65" spans="1:18" ht="14.4" customHeight="1" x14ac:dyDescent="0.3">
      <c r="A65" s="589" t="s">
        <v>1871</v>
      </c>
      <c r="B65" s="590" t="s">
        <v>1872</v>
      </c>
      <c r="C65" s="590" t="s">
        <v>482</v>
      </c>
      <c r="D65" s="590" t="s">
        <v>1890</v>
      </c>
      <c r="E65" s="590" t="s">
        <v>1975</v>
      </c>
      <c r="F65" s="590" t="s">
        <v>1977</v>
      </c>
      <c r="G65" s="607">
        <v>3</v>
      </c>
      <c r="H65" s="607">
        <v>273</v>
      </c>
      <c r="I65" s="590"/>
      <c r="J65" s="590">
        <v>91</v>
      </c>
      <c r="K65" s="607"/>
      <c r="L65" s="607"/>
      <c r="M65" s="590"/>
      <c r="N65" s="590"/>
      <c r="O65" s="607">
        <v>1</v>
      </c>
      <c r="P65" s="607">
        <v>91</v>
      </c>
      <c r="Q65" s="595"/>
      <c r="R65" s="608">
        <v>91</v>
      </c>
    </row>
    <row r="66" spans="1:18" ht="14.4" customHeight="1" x14ac:dyDescent="0.3">
      <c r="A66" s="589" t="s">
        <v>1871</v>
      </c>
      <c r="B66" s="590" t="s">
        <v>1872</v>
      </c>
      <c r="C66" s="590" t="s">
        <v>482</v>
      </c>
      <c r="D66" s="590" t="s">
        <v>1890</v>
      </c>
      <c r="E66" s="590" t="s">
        <v>1978</v>
      </c>
      <c r="F66" s="590" t="s">
        <v>1979</v>
      </c>
      <c r="G66" s="607">
        <v>3</v>
      </c>
      <c r="H66" s="607">
        <v>549</v>
      </c>
      <c r="I66" s="590">
        <v>0.375</v>
      </c>
      <c r="J66" s="590">
        <v>183</v>
      </c>
      <c r="K66" s="607">
        <v>8</v>
      </c>
      <c r="L66" s="607">
        <v>1464</v>
      </c>
      <c r="M66" s="590">
        <v>1</v>
      </c>
      <c r="N66" s="590">
        <v>183</v>
      </c>
      <c r="O66" s="607">
        <v>1</v>
      </c>
      <c r="P66" s="607">
        <v>375</v>
      </c>
      <c r="Q66" s="595">
        <v>0.25614754098360654</v>
      </c>
      <c r="R66" s="608">
        <v>375</v>
      </c>
    </row>
    <row r="67" spans="1:18" ht="14.4" customHeight="1" x14ac:dyDescent="0.3">
      <c r="A67" s="589" t="s">
        <v>1871</v>
      </c>
      <c r="B67" s="590" t="s">
        <v>1872</v>
      </c>
      <c r="C67" s="590" t="s">
        <v>482</v>
      </c>
      <c r="D67" s="590" t="s">
        <v>1890</v>
      </c>
      <c r="E67" s="590" t="s">
        <v>1978</v>
      </c>
      <c r="F67" s="590" t="s">
        <v>1980</v>
      </c>
      <c r="G67" s="607">
        <v>19</v>
      </c>
      <c r="H67" s="607">
        <v>3477</v>
      </c>
      <c r="I67" s="590">
        <v>1.5833333333333333</v>
      </c>
      <c r="J67" s="590">
        <v>183</v>
      </c>
      <c r="K67" s="607">
        <v>12</v>
      </c>
      <c r="L67" s="607">
        <v>2196</v>
      </c>
      <c r="M67" s="590">
        <v>1</v>
      </c>
      <c r="N67" s="590">
        <v>183</v>
      </c>
      <c r="O67" s="607"/>
      <c r="P67" s="607"/>
      <c r="Q67" s="595"/>
      <c r="R67" s="608"/>
    </row>
    <row r="68" spans="1:18" ht="14.4" customHeight="1" x14ac:dyDescent="0.3">
      <c r="A68" s="589" t="s">
        <v>1871</v>
      </c>
      <c r="B68" s="590" t="s">
        <v>1872</v>
      </c>
      <c r="C68" s="590" t="s">
        <v>482</v>
      </c>
      <c r="D68" s="590" t="s">
        <v>1890</v>
      </c>
      <c r="E68" s="590" t="s">
        <v>1981</v>
      </c>
      <c r="F68" s="590" t="s">
        <v>1982</v>
      </c>
      <c r="G68" s="607">
        <v>1</v>
      </c>
      <c r="H68" s="607">
        <v>648</v>
      </c>
      <c r="I68" s="590">
        <v>1</v>
      </c>
      <c r="J68" s="590">
        <v>648</v>
      </c>
      <c r="K68" s="607">
        <v>1</v>
      </c>
      <c r="L68" s="607">
        <v>648</v>
      </c>
      <c r="M68" s="590">
        <v>1</v>
      </c>
      <c r="N68" s="590">
        <v>648</v>
      </c>
      <c r="O68" s="607"/>
      <c r="P68" s="607"/>
      <c r="Q68" s="595"/>
      <c r="R68" s="608"/>
    </row>
    <row r="69" spans="1:18" ht="14.4" customHeight="1" x14ac:dyDescent="0.3">
      <c r="A69" s="589" t="s">
        <v>1871</v>
      </c>
      <c r="B69" s="590" t="s">
        <v>1872</v>
      </c>
      <c r="C69" s="590" t="s">
        <v>482</v>
      </c>
      <c r="D69" s="590" t="s">
        <v>1890</v>
      </c>
      <c r="E69" s="590" t="s">
        <v>1981</v>
      </c>
      <c r="F69" s="590" t="s">
        <v>1983</v>
      </c>
      <c r="G69" s="607">
        <v>9</v>
      </c>
      <c r="H69" s="607">
        <v>5832</v>
      </c>
      <c r="I69" s="590">
        <v>2.25</v>
      </c>
      <c r="J69" s="590">
        <v>648</v>
      </c>
      <c r="K69" s="607">
        <v>4</v>
      </c>
      <c r="L69" s="607">
        <v>2592</v>
      </c>
      <c r="M69" s="590">
        <v>1</v>
      </c>
      <c r="N69" s="590">
        <v>648</v>
      </c>
      <c r="O69" s="607"/>
      <c r="P69" s="607"/>
      <c r="Q69" s="595"/>
      <c r="R69" s="608"/>
    </row>
    <row r="70" spans="1:18" ht="14.4" customHeight="1" x14ac:dyDescent="0.3">
      <c r="A70" s="589" t="s">
        <v>1871</v>
      </c>
      <c r="B70" s="590" t="s">
        <v>1872</v>
      </c>
      <c r="C70" s="590" t="s">
        <v>482</v>
      </c>
      <c r="D70" s="590" t="s">
        <v>1890</v>
      </c>
      <c r="E70" s="590" t="s">
        <v>1984</v>
      </c>
      <c r="F70" s="590" t="s">
        <v>1985</v>
      </c>
      <c r="G70" s="607">
        <v>4</v>
      </c>
      <c r="H70" s="607">
        <v>492</v>
      </c>
      <c r="I70" s="590">
        <v>0.72888888888888892</v>
      </c>
      <c r="J70" s="590">
        <v>123</v>
      </c>
      <c r="K70" s="607">
        <v>5</v>
      </c>
      <c r="L70" s="607">
        <v>675</v>
      </c>
      <c r="M70" s="590">
        <v>1</v>
      </c>
      <c r="N70" s="590">
        <v>135</v>
      </c>
      <c r="O70" s="607">
        <v>2</v>
      </c>
      <c r="P70" s="607">
        <v>272</v>
      </c>
      <c r="Q70" s="595">
        <v>0.40296296296296297</v>
      </c>
      <c r="R70" s="608">
        <v>136</v>
      </c>
    </row>
    <row r="71" spans="1:18" ht="14.4" customHeight="1" x14ac:dyDescent="0.3">
      <c r="A71" s="589" t="s">
        <v>1871</v>
      </c>
      <c r="B71" s="590" t="s">
        <v>1872</v>
      </c>
      <c r="C71" s="590" t="s">
        <v>482</v>
      </c>
      <c r="D71" s="590" t="s">
        <v>1890</v>
      </c>
      <c r="E71" s="590" t="s">
        <v>1984</v>
      </c>
      <c r="F71" s="590" t="s">
        <v>1986</v>
      </c>
      <c r="G71" s="607">
        <v>35</v>
      </c>
      <c r="H71" s="607">
        <v>4305</v>
      </c>
      <c r="I71" s="590">
        <v>2.2777777777777777</v>
      </c>
      <c r="J71" s="590">
        <v>123</v>
      </c>
      <c r="K71" s="607">
        <v>14</v>
      </c>
      <c r="L71" s="607">
        <v>1890</v>
      </c>
      <c r="M71" s="590">
        <v>1</v>
      </c>
      <c r="N71" s="590">
        <v>135</v>
      </c>
      <c r="O71" s="607">
        <v>108</v>
      </c>
      <c r="P71" s="607">
        <v>14688</v>
      </c>
      <c r="Q71" s="595">
        <v>7.7714285714285714</v>
      </c>
      <c r="R71" s="608">
        <v>136</v>
      </c>
    </row>
    <row r="72" spans="1:18" ht="14.4" customHeight="1" x14ac:dyDescent="0.3">
      <c r="A72" s="589" t="s">
        <v>1871</v>
      </c>
      <c r="B72" s="590" t="s">
        <v>1872</v>
      </c>
      <c r="C72" s="590" t="s">
        <v>482</v>
      </c>
      <c r="D72" s="590" t="s">
        <v>1890</v>
      </c>
      <c r="E72" s="590" t="s">
        <v>1987</v>
      </c>
      <c r="F72" s="590" t="s">
        <v>1988</v>
      </c>
      <c r="G72" s="607">
        <v>4</v>
      </c>
      <c r="H72" s="607">
        <v>1456</v>
      </c>
      <c r="I72" s="590">
        <v>0.62222222222222223</v>
      </c>
      <c r="J72" s="590">
        <v>364</v>
      </c>
      <c r="K72" s="607">
        <v>6</v>
      </c>
      <c r="L72" s="607">
        <v>2340</v>
      </c>
      <c r="M72" s="590">
        <v>1</v>
      </c>
      <c r="N72" s="590">
        <v>390</v>
      </c>
      <c r="O72" s="607">
        <v>13</v>
      </c>
      <c r="P72" s="607">
        <v>5083</v>
      </c>
      <c r="Q72" s="595">
        <v>2.1722222222222221</v>
      </c>
      <c r="R72" s="608">
        <v>391</v>
      </c>
    </row>
    <row r="73" spans="1:18" ht="14.4" customHeight="1" x14ac:dyDescent="0.3">
      <c r="A73" s="589" t="s">
        <v>1871</v>
      </c>
      <c r="B73" s="590" t="s">
        <v>1872</v>
      </c>
      <c r="C73" s="590" t="s">
        <v>482</v>
      </c>
      <c r="D73" s="590" t="s">
        <v>1890</v>
      </c>
      <c r="E73" s="590" t="s">
        <v>1987</v>
      </c>
      <c r="F73" s="590" t="s">
        <v>1989</v>
      </c>
      <c r="G73" s="607">
        <v>26</v>
      </c>
      <c r="H73" s="607">
        <v>9464</v>
      </c>
      <c r="I73" s="590">
        <v>0.39139784946236561</v>
      </c>
      <c r="J73" s="590">
        <v>364</v>
      </c>
      <c r="K73" s="607">
        <v>62</v>
      </c>
      <c r="L73" s="607">
        <v>24180</v>
      </c>
      <c r="M73" s="590">
        <v>1</v>
      </c>
      <c r="N73" s="590">
        <v>390</v>
      </c>
      <c r="O73" s="607">
        <v>8</v>
      </c>
      <c r="P73" s="607">
        <v>3128</v>
      </c>
      <c r="Q73" s="595">
        <v>0.1293631100082713</v>
      </c>
      <c r="R73" s="608">
        <v>391</v>
      </c>
    </row>
    <row r="74" spans="1:18" ht="14.4" customHeight="1" x14ac:dyDescent="0.3">
      <c r="A74" s="589" t="s">
        <v>1871</v>
      </c>
      <c r="B74" s="590" t="s">
        <v>1872</v>
      </c>
      <c r="C74" s="590" t="s">
        <v>482</v>
      </c>
      <c r="D74" s="590" t="s">
        <v>1890</v>
      </c>
      <c r="E74" s="590" t="s">
        <v>1990</v>
      </c>
      <c r="F74" s="590" t="s">
        <v>1991</v>
      </c>
      <c r="G74" s="607"/>
      <c r="H74" s="607"/>
      <c r="I74" s="590"/>
      <c r="J74" s="590"/>
      <c r="K74" s="607">
        <v>2</v>
      </c>
      <c r="L74" s="607">
        <v>1010</v>
      </c>
      <c r="M74" s="590">
        <v>1</v>
      </c>
      <c r="N74" s="590">
        <v>505</v>
      </c>
      <c r="O74" s="607"/>
      <c r="P74" s="607"/>
      <c r="Q74" s="595"/>
      <c r="R74" s="608"/>
    </row>
    <row r="75" spans="1:18" ht="14.4" customHeight="1" x14ac:dyDescent="0.3">
      <c r="A75" s="589" t="s">
        <v>1871</v>
      </c>
      <c r="B75" s="590" t="s">
        <v>1872</v>
      </c>
      <c r="C75" s="590" t="s">
        <v>482</v>
      </c>
      <c r="D75" s="590" t="s">
        <v>1890</v>
      </c>
      <c r="E75" s="590" t="s">
        <v>1992</v>
      </c>
      <c r="F75" s="590" t="s">
        <v>1993</v>
      </c>
      <c r="G75" s="607"/>
      <c r="H75" s="607"/>
      <c r="I75" s="590"/>
      <c r="J75" s="590"/>
      <c r="K75" s="607"/>
      <c r="L75" s="607"/>
      <c r="M75" s="590"/>
      <c r="N75" s="590"/>
      <c r="O75" s="607">
        <v>1</v>
      </c>
      <c r="P75" s="607">
        <v>1673</v>
      </c>
      <c r="Q75" s="595"/>
      <c r="R75" s="608">
        <v>1673</v>
      </c>
    </row>
    <row r="76" spans="1:18" ht="14.4" customHeight="1" x14ac:dyDescent="0.3">
      <c r="A76" s="589" t="s">
        <v>1871</v>
      </c>
      <c r="B76" s="590" t="s">
        <v>1872</v>
      </c>
      <c r="C76" s="590" t="s">
        <v>482</v>
      </c>
      <c r="D76" s="590" t="s">
        <v>1890</v>
      </c>
      <c r="E76" s="590" t="s">
        <v>1994</v>
      </c>
      <c r="F76" s="590" t="s">
        <v>1995</v>
      </c>
      <c r="G76" s="607">
        <v>1</v>
      </c>
      <c r="H76" s="607">
        <v>120</v>
      </c>
      <c r="I76" s="590">
        <v>1</v>
      </c>
      <c r="J76" s="590">
        <v>120</v>
      </c>
      <c r="K76" s="607">
        <v>1</v>
      </c>
      <c r="L76" s="607">
        <v>120</v>
      </c>
      <c r="M76" s="590">
        <v>1</v>
      </c>
      <c r="N76" s="590">
        <v>120</v>
      </c>
      <c r="O76" s="607">
        <v>4</v>
      </c>
      <c r="P76" s="607">
        <v>724</v>
      </c>
      <c r="Q76" s="595">
        <v>6.0333333333333332</v>
      </c>
      <c r="R76" s="608">
        <v>181</v>
      </c>
    </row>
    <row r="77" spans="1:18" ht="14.4" customHeight="1" x14ac:dyDescent="0.3">
      <c r="A77" s="589" t="s">
        <v>1871</v>
      </c>
      <c r="B77" s="590" t="s">
        <v>1872</v>
      </c>
      <c r="C77" s="590" t="s">
        <v>482</v>
      </c>
      <c r="D77" s="590" t="s">
        <v>1890</v>
      </c>
      <c r="E77" s="590" t="s">
        <v>1994</v>
      </c>
      <c r="F77" s="590" t="s">
        <v>1996</v>
      </c>
      <c r="G77" s="607">
        <v>1</v>
      </c>
      <c r="H77" s="607">
        <v>120</v>
      </c>
      <c r="I77" s="590">
        <v>1</v>
      </c>
      <c r="J77" s="590">
        <v>120</v>
      </c>
      <c r="K77" s="607">
        <v>1</v>
      </c>
      <c r="L77" s="607">
        <v>120</v>
      </c>
      <c r="M77" s="590">
        <v>1</v>
      </c>
      <c r="N77" s="590">
        <v>120</v>
      </c>
      <c r="O77" s="607"/>
      <c r="P77" s="607"/>
      <c r="Q77" s="595"/>
      <c r="R77" s="608"/>
    </row>
    <row r="78" spans="1:18" ht="14.4" customHeight="1" x14ac:dyDescent="0.3">
      <c r="A78" s="589" t="s">
        <v>1871</v>
      </c>
      <c r="B78" s="590" t="s">
        <v>1872</v>
      </c>
      <c r="C78" s="590" t="s">
        <v>482</v>
      </c>
      <c r="D78" s="590" t="s">
        <v>1890</v>
      </c>
      <c r="E78" s="590" t="s">
        <v>1997</v>
      </c>
      <c r="F78" s="590" t="s">
        <v>1998</v>
      </c>
      <c r="G78" s="607">
        <v>33</v>
      </c>
      <c r="H78" s="607">
        <v>6864</v>
      </c>
      <c r="I78" s="590">
        <v>0.89925324249967242</v>
      </c>
      <c r="J78" s="590">
        <v>208</v>
      </c>
      <c r="K78" s="607">
        <v>17</v>
      </c>
      <c r="L78" s="607">
        <v>7633</v>
      </c>
      <c r="M78" s="590">
        <v>1</v>
      </c>
      <c r="N78" s="590">
        <v>449</v>
      </c>
      <c r="O78" s="607">
        <v>28</v>
      </c>
      <c r="P78" s="607">
        <v>12600</v>
      </c>
      <c r="Q78" s="595">
        <v>1.6507271059871611</v>
      </c>
      <c r="R78" s="608">
        <v>450</v>
      </c>
    </row>
    <row r="79" spans="1:18" ht="14.4" customHeight="1" x14ac:dyDescent="0.3">
      <c r="A79" s="589" t="s">
        <v>1871</v>
      </c>
      <c r="B79" s="590" t="s">
        <v>1872</v>
      </c>
      <c r="C79" s="590" t="s">
        <v>482</v>
      </c>
      <c r="D79" s="590" t="s">
        <v>1890</v>
      </c>
      <c r="E79" s="590" t="s">
        <v>1999</v>
      </c>
      <c r="F79" s="590" t="s">
        <v>2000</v>
      </c>
      <c r="G79" s="607">
        <v>2</v>
      </c>
      <c r="H79" s="607">
        <v>494</v>
      </c>
      <c r="I79" s="590">
        <v>0.39838709677419354</v>
      </c>
      <c r="J79" s="590">
        <v>247</v>
      </c>
      <c r="K79" s="607">
        <v>4</v>
      </c>
      <c r="L79" s="607">
        <v>1240</v>
      </c>
      <c r="M79" s="590">
        <v>1</v>
      </c>
      <c r="N79" s="590">
        <v>310</v>
      </c>
      <c r="O79" s="607">
        <v>2</v>
      </c>
      <c r="P79" s="607">
        <v>622</v>
      </c>
      <c r="Q79" s="595">
        <v>0.50161290322580643</v>
      </c>
      <c r="R79" s="608">
        <v>311</v>
      </c>
    </row>
    <row r="80" spans="1:18" ht="14.4" customHeight="1" x14ac:dyDescent="0.3">
      <c r="A80" s="589" t="s">
        <v>1871</v>
      </c>
      <c r="B80" s="590" t="s">
        <v>1872</v>
      </c>
      <c r="C80" s="590" t="s">
        <v>482</v>
      </c>
      <c r="D80" s="590" t="s">
        <v>1890</v>
      </c>
      <c r="E80" s="590" t="s">
        <v>2001</v>
      </c>
      <c r="F80" s="590" t="s">
        <v>2002</v>
      </c>
      <c r="G80" s="607">
        <v>1</v>
      </c>
      <c r="H80" s="607">
        <v>1734</v>
      </c>
      <c r="I80" s="590">
        <v>0.9994236311239193</v>
      </c>
      <c r="J80" s="590">
        <v>1734</v>
      </c>
      <c r="K80" s="607">
        <v>1</v>
      </c>
      <c r="L80" s="607">
        <v>1735</v>
      </c>
      <c r="M80" s="590">
        <v>1</v>
      </c>
      <c r="N80" s="590">
        <v>1735</v>
      </c>
      <c r="O80" s="607"/>
      <c r="P80" s="607"/>
      <c r="Q80" s="595"/>
      <c r="R80" s="608"/>
    </row>
    <row r="81" spans="1:18" ht="14.4" customHeight="1" x14ac:dyDescent="0.3">
      <c r="A81" s="589" t="s">
        <v>1871</v>
      </c>
      <c r="B81" s="590" t="s">
        <v>1872</v>
      </c>
      <c r="C81" s="590" t="s">
        <v>482</v>
      </c>
      <c r="D81" s="590" t="s">
        <v>1890</v>
      </c>
      <c r="E81" s="590" t="s">
        <v>2003</v>
      </c>
      <c r="F81" s="590" t="s">
        <v>2004</v>
      </c>
      <c r="G81" s="607"/>
      <c r="H81" s="607"/>
      <c r="I81" s="590"/>
      <c r="J81" s="590"/>
      <c r="K81" s="607">
        <v>1</v>
      </c>
      <c r="L81" s="607">
        <v>487</v>
      </c>
      <c r="M81" s="590">
        <v>1</v>
      </c>
      <c r="N81" s="590">
        <v>487</v>
      </c>
      <c r="O81" s="607">
        <v>1</v>
      </c>
      <c r="P81" s="607">
        <v>487</v>
      </c>
      <c r="Q81" s="595">
        <v>1</v>
      </c>
      <c r="R81" s="608">
        <v>487</v>
      </c>
    </row>
    <row r="82" spans="1:18" ht="14.4" customHeight="1" x14ac:dyDescent="0.3">
      <c r="A82" s="589" t="s">
        <v>1871</v>
      </c>
      <c r="B82" s="590" t="s">
        <v>1872</v>
      </c>
      <c r="C82" s="590" t="s">
        <v>482</v>
      </c>
      <c r="D82" s="590" t="s">
        <v>1890</v>
      </c>
      <c r="E82" s="590" t="s">
        <v>2005</v>
      </c>
      <c r="F82" s="590" t="s">
        <v>2006</v>
      </c>
      <c r="G82" s="607"/>
      <c r="H82" s="607"/>
      <c r="I82" s="590"/>
      <c r="J82" s="590"/>
      <c r="K82" s="607"/>
      <c r="L82" s="607"/>
      <c r="M82" s="590"/>
      <c r="N82" s="590"/>
      <c r="O82" s="607">
        <v>1</v>
      </c>
      <c r="P82" s="607">
        <v>894</v>
      </c>
      <c r="Q82" s="595"/>
      <c r="R82" s="608">
        <v>894</v>
      </c>
    </row>
    <row r="83" spans="1:18" ht="14.4" customHeight="1" x14ac:dyDescent="0.3">
      <c r="A83" s="589" t="s">
        <v>1871</v>
      </c>
      <c r="B83" s="590" t="s">
        <v>1872</v>
      </c>
      <c r="C83" s="590" t="s">
        <v>482</v>
      </c>
      <c r="D83" s="590" t="s">
        <v>1890</v>
      </c>
      <c r="E83" s="590" t="s">
        <v>2005</v>
      </c>
      <c r="F83" s="590" t="s">
        <v>2007</v>
      </c>
      <c r="G83" s="607">
        <v>4</v>
      </c>
      <c r="H83" s="607">
        <v>3564</v>
      </c>
      <c r="I83" s="590"/>
      <c r="J83" s="590">
        <v>891</v>
      </c>
      <c r="K83" s="607"/>
      <c r="L83" s="607"/>
      <c r="M83" s="590"/>
      <c r="N83" s="590"/>
      <c r="O83" s="607">
        <v>1</v>
      </c>
      <c r="P83" s="607">
        <v>894</v>
      </c>
      <c r="Q83" s="595"/>
      <c r="R83" s="608">
        <v>894</v>
      </c>
    </row>
    <row r="84" spans="1:18" ht="14.4" customHeight="1" x14ac:dyDescent="0.3">
      <c r="A84" s="589" t="s">
        <v>1871</v>
      </c>
      <c r="B84" s="590" t="s">
        <v>1872</v>
      </c>
      <c r="C84" s="590" t="s">
        <v>482</v>
      </c>
      <c r="D84" s="590" t="s">
        <v>1890</v>
      </c>
      <c r="E84" s="590" t="s">
        <v>2008</v>
      </c>
      <c r="F84" s="590" t="s">
        <v>2009</v>
      </c>
      <c r="G84" s="607"/>
      <c r="H84" s="607"/>
      <c r="I84" s="590"/>
      <c r="J84" s="590"/>
      <c r="K84" s="607">
        <v>4</v>
      </c>
      <c r="L84" s="607">
        <v>1324</v>
      </c>
      <c r="M84" s="590">
        <v>1</v>
      </c>
      <c r="N84" s="590">
        <v>331</v>
      </c>
      <c r="O84" s="607">
        <v>1</v>
      </c>
      <c r="P84" s="607">
        <v>332</v>
      </c>
      <c r="Q84" s="595">
        <v>0.25075528700906347</v>
      </c>
      <c r="R84" s="608">
        <v>332</v>
      </c>
    </row>
    <row r="85" spans="1:18" ht="14.4" customHeight="1" x14ac:dyDescent="0.3">
      <c r="A85" s="589" t="s">
        <v>1871</v>
      </c>
      <c r="B85" s="590" t="s">
        <v>1872</v>
      </c>
      <c r="C85" s="590" t="s">
        <v>482</v>
      </c>
      <c r="D85" s="590" t="s">
        <v>1890</v>
      </c>
      <c r="E85" s="590" t="s">
        <v>2008</v>
      </c>
      <c r="F85" s="590" t="s">
        <v>2010</v>
      </c>
      <c r="G85" s="607">
        <v>1</v>
      </c>
      <c r="H85" s="607">
        <v>331</v>
      </c>
      <c r="I85" s="590">
        <v>1</v>
      </c>
      <c r="J85" s="590">
        <v>331</v>
      </c>
      <c r="K85" s="607">
        <v>1</v>
      </c>
      <c r="L85" s="607">
        <v>331</v>
      </c>
      <c r="M85" s="590">
        <v>1</v>
      </c>
      <c r="N85" s="590">
        <v>331</v>
      </c>
      <c r="O85" s="607"/>
      <c r="P85" s="607"/>
      <c r="Q85" s="595"/>
      <c r="R85" s="608"/>
    </row>
    <row r="86" spans="1:18" ht="14.4" customHeight="1" x14ac:dyDescent="0.3">
      <c r="A86" s="589" t="s">
        <v>1871</v>
      </c>
      <c r="B86" s="590" t="s">
        <v>1872</v>
      </c>
      <c r="C86" s="590" t="s">
        <v>482</v>
      </c>
      <c r="D86" s="590" t="s">
        <v>1890</v>
      </c>
      <c r="E86" s="590" t="s">
        <v>2011</v>
      </c>
      <c r="F86" s="590" t="s">
        <v>2012</v>
      </c>
      <c r="G86" s="607"/>
      <c r="H86" s="607"/>
      <c r="I86" s="590"/>
      <c r="J86" s="590"/>
      <c r="K86" s="607">
        <v>2</v>
      </c>
      <c r="L86" s="607">
        <v>2068</v>
      </c>
      <c r="M86" s="590">
        <v>1</v>
      </c>
      <c r="N86" s="590">
        <v>1034</v>
      </c>
      <c r="O86" s="607">
        <v>1</v>
      </c>
      <c r="P86" s="607">
        <v>1037</v>
      </c>
      <c r="Q86" s="595">
        <v>0.50145067698259183</v>
      </c>
      <c r="R86" s="608">
        <v>1037</v>
      </c>
    </row>
    <row r="87" spans="1:18" ht="14.4" customHeight="1" x14ac:dyDescent="0.3">
      <c r="A87" s="589" t="s">
        <v>1871</v>
      </c>
      <c r="B87" s="590" t="s">
        <v>1872</v>
      </c>
      <c r="C87" s="590" t="s">
        <v>482</v>
      </c>
      <c r="D87" s="590" t="s">
        <v>1890</v>
      </c>
      <c r="E87" s="590" t="s">
        <v>2013</v>
      </c>
      <c r="F87" s="590" t="s">
        <v>2014</v>
      </c>
      <c r="G87" s="607">
        <v>1</v>
      </c>
      <c r="H87" s="607">
        <v>840</v>
      </c>
      <c r="I87" s="590">
        <v>0.25</v>
      </c>
      <c r="J87" s="590">
        <v>840</v>
      </c>
      <c r="K87" s="607">
        <v>4</v>
      </c>
      <c r="L87" s="607">
        <v>3360</v>
      </c>
      <c r="M87" s="590">
        <v>1</v>
      </c>
      <c r="N87" s="590">
        <v>840</v>
      </c>
      <c r="O87" s="607">
        <v>2</v>
      </c>
      <c r="P87" s="607">
        <v>1682</v>
      </c>
      <c r="Q87" s="595">
        <v>0.50059523809523809</v>
      </c>
      <c r="R87" s="608">
        <v>841</v>
      </c>
    </row>
    <row r="88" spans="1:18" ht="14.4" customHeight="1" x14ac:dyDescent="0.3">
      <c r="A88" s="589" t="s">
        <v>1871</v>
      </c>
      <c r="B88" s="590" t="s">
        <v>1872</v>
      </c>
      <c r="C88" s="590" t="s">
        <v>482</v>
      </c>
      <c r="D88" s="590" t="s">
        <v>1890</v>
      </c>
      <c r="E88" s="590" t="s">
        <v>2015</v>
      </c>
      <c r="F88" s="590" t="s">
        <v>2016</v>
      </c>
      <c r="G88" s="607">
        <v>11</v>
      </c>
      <c r="H88" s="607">
        <v>9647</v>
      </c>
      <c r="I88" s="590">
        <v>0.75378965463353653</v>
      </c>
      <c r="J88" s="590">
        <v>877</v>
      </c>
      <c r="K88" s="607">
        <v>9</v>
      </c>
      <c r="L88" s="607">
        <v>12798</v>
      </c>
      <c r="M88" s="590">
        <v>1</v>
      </c>
      <c r="N88" s="590">
        <v>1422</v>
      </c>
      <c r="O88" s="607">
        <v>13</v>
      </c>
      <c r="P88" s="607">
        <v>18512</v>
      </c>
      <c r="Q88" s="595">
        <v>1.4464760118768558</v>
      </c>
      <c r="R88" s="608">
        <v>1424</v>
      </c>
    </row>
    <row r="89" spans="1:18" ht="14.4" customHeight="1" x14ac:dyDescent="0.3">
      <c r="A89" s="589" t="s">
        <v>1871</v>
      </c>
      <c r="B89" s="590" t="s">
        <v>1872</v>
      </c>
      <c r="C89" s="590" t="s">
        <v>482</v>
      </c>
      <c r="D89" s="590" t="s">
        <v>1890</v>
      </c>
      <c r="E89" s="590" t="s">
        <v>2017</v>
      </c>
      <c r="F89" s="590" t="s">
        <v>2018</v>
      </c>
      <c r="G89" s="607"/>
      <c r="H89" s="607"/>
      <c r="I89" s="590"/>
      <c r="J89" s="590"/>
      <c r="K89" s="607">
        <v>1</v>
      </c>
      <c r="L89" s="607">
        <v>1201</v>
      </c>
      <c r="M89" s="590">
        <v>1</v>
      </c>
      <c r="N89" s="590">
        <v>1201</v>
      </c>
      <c r="O89" s="607"/>
      <c r="P89" s="607"/>
      <c r="Q89" s="595"/>
      <c r="R89" s="608"/>
    </row>
    <row r="90" spans="1:18" ht="14.4" customHeight="1" x14ac:dyDescent="0.3">
      <c r="A90" s="589" t="s">
        <v>1871</v>
      </c>
      <c r="B90" s="590" t="s">
        <v>1872</v>
      </c>
      <c r="C90" s="590" t="s">
        <v>482</v>
      </c>
      <c r="D90" s="590" t="s">
        <v>1890</v>
      </c>
      <c r="E90" s="590" t="s">
        <v>2019</v>
      </c>
      <c r="F90" s="590" t="s">
        <v>2020</v>
      </c>
      <c r="G90" s="607">
        <v>1</v>
      </c>
      <c r="H90" s="607">
        <v>1839</v>
      </c>
      <c r="I90" s="590"/>
      <c r="J90" s="590">
        <v>1839</v>
      </c>
      <c r="K90" s="607"/>
      <c r="L90" s="607"/>
      <c r="M90" s="590"/>
      <c r="N90" s="590"/>
      <c r="O90" s="607"/>
      <c r="P90" s="607"/>
      <c r="Q90" s="595"/>
      <c r="R90" s="608"/>
    </row>
    <row r="91" spans="1:18" ht="14.4" customHeight="1" x14ac:dyDescent="0.3">
      <c r="A91" s="589" t="s">
        <v>1871</v>
      </c>
      <c r="B91" s="590" t="s">
        <v>1872</v>
      </c>
      <c r="C91" s="590" t="s">
        <v>482</v>
      </c>
      <c r="D91" s="590" t="s">
        <v>1890</v>
      </c>
      <c r="E91" s="590" t="s">
        <v>2021</v>
      </c>
      <c r="F91" s="590" t="s">
        <v>2022</v>
      </c>
      <c r="G91" s="607">
        <v>15</v>
      </c>
      <c r="H91" s="607">
        <v>1005</v>
      </c>
      <c r="I91" s="590">
        <v>0.28599886169607286</v>
      </c>
      <c r="J91" s="590">
        <v>67</v>
      </c>
      <c r="K91" s="607">
        <v>14</v>
      </c>
      <c r="L91" s="607">
        <v>3514</v>
      </c>
      <c r="M91" s="590">
        <v>1</v>
      </c>
      <c r="N91" s="590">
        <v>251</v>
      </c>
      <c r="O91" s="607">
        <v>5</v>
      </c>
      <c r="P91" s="607">
        <v>1255</v>
      </c>
      <c r="Q91" s="595">
        <v>0.35714285714285715</v>
      </c>
      <c r="R91" s="608">
        <v>251</v>
      </c>
    </row>
    <row r="92" spans="1:18" ht="14.4" customHeight="1" x14ac:dyDescent="0.3">
      <c r="A92" s="589" t="s">
        <v>1871</v>
      </c>
      <c r="B92" s="590" t="s">
        <v>1872</v>
      </c>
      <c r="C92" s="590" t="s">
        <v>482</v>
      </c>
      <c r="D92" s="590" t="s">
        <v>1890</v>
      </c>
      <c r="E92" s="590" t="s">
        <v>2023</v>
      </c>
      <c r="F92" s="590" t="s">
        <v>2004</v>
      </c>
      <c r="G92" s="607">
        <v>1</v>
      </c>
      <c r="H92" s="607">
        <v>909</v>
      </c>
      <c r="I92" s="590"/>
      <c r="J92" s="590">
        <v>909</v>
      </c>
      <c r="K92" s="607"/>
      <c r="L92" s="607"/>
      <c r="M92" s="590"/>
      <c r="N92" s="590"/>
      <c r="O92" s="607"/>
      <c r="P92" s="607"/>
      <c r="Q92" s="595"/>
      <c r="R92" s="608"/>
    </row>
    <row r="93" spans="1:18" ht="14.4" customHeight="1" x14ac:dyDescent="0.3">
      <c r="A93" s="589" t="s">
        <v>1871</v>
      </c>
      <c r="B93" s="590" t="s">
        <v>1872</v>
      </c>
      <c r="C93" s="590" t="s">
        <v>482</v>
      </c>
      <c r="D93" s="590" t="s">
        <v>1890</v>
      </c>
      <c r="E93" s="590" t="s">
        <v>2024</v>
      </c>
      <c r="F93" s="590" t="s">
        <v>2025</v>
      </c>
      <c r="G93" s="607">
        <v>6</v>
      </c>
      <c r="H93" s="607">
        <v>6360</v>
      </c>
      <c r="I93" s="590">
        <v>0.14573451570770607</v>
      </c>
      <c r="J93" s="590">
        <v>1060</v>
      </c>
      <c r="K93" s="607">
        <v>13</v>
      </c>
      <c r="L93" s="607">
        <v>43641</v>
      </c>
      <c r="M93" s="590">
        <v>1</v>
      </c>
      <c r="N93" s="590">
        <v>3357</v>
      </c>
      <c r="O93" s="607">
        <v>5</v>
      </c>
      <c r="P93" s="607">
        <v>16790</v>
      </c>
      <c r="Q93" s="595">
        <v>0.38472995577553221</v>
      </c>
      <c r="R93" s="608">
        <v>3358</v>
      </c>
    </row>
    <row r="94" spans="1:18" ht="14.4" customHeight="1" x14ac:dyDescent="0.3">
      <c r="A94" s="589" t="s">
        <v>1871</v>
      </c>
      <c r="B94" s="590" t="s">
        <v>1872</v>
      </c>
      <c r="C94" s="590" t="s">
        <v>482</v>
      </c>
      <c r="D94" s="590" t="s">
        <v>1890</v>
      </c>
      <c r="E94" s="590" t="s">
        <v>2026</v>
      </c>
      <c r="F94" s="590" t="s">
        <v>2027</v>
      </c>
      <c r="G94" s="607"/>
      <c r="H94" s="607"/>
      <c r="I94" s="590"/>
      <c r="J94" s="590"/>
      <c r="K94" s="607">
        <v>1</v>
      </c>
      <c r="L94" s="607">
        <v>374</v>
      </c>
      <c r="M94" s="590">
        <v>1</v>
      </c>
      <c r="N94" s="590">
        <v>374</v>
      </c>
      <c r="O94" s="607">
        <v>1</v>
      </c>
      <c r="P94" s="607">
        <v>375</v>
      </c>
      <c r="Q94" s="595">
        <v>1.0026737967914439</v>
      </c>
      <c r="R94" s="608">
        <v>375</v>
      </c>
    </row>
    <row r="95" spans="1:18" ht="14.4" customHeight="1" x14ac:dyDescent="0.3">
      <c r="A95" s="589" t="s">
        <v>1871</v>
      </c>
      <c r="B95" s="590" t="s">
        <v>1872</v>
      </c>
      <c r="C95" s="590" t="s">
        <v>482</v>
      </c>
      <c r="D95" s="590" t="s">
        <v>1890</v>
      </c>
      <c r="E95" s="590" t="s">
        <v>2028</v>
      </c>
      <c r="F95" s="590" t="s">
        <v>2029</v>
      </c>
      <c r="G95" s="607">
        <v>4</v>
      </c>
      <c r="H95" s="607">
        <v>444</v>
      </c>
      <c r="I95" s="590"/>
      <c r="J95" s="590">
        <v>111</v>
      </c>
      <c r="K95" s="607"/>
      <c r="L95" s="607"/>
      <c r="M95" s="590"/>
      <c r="N95" s="590"/>
      <c r="O95" s="607"/>
      <c r="P95" s="607"/>
      <c r="Q95" s="595"/>
      <c r="R95" s="608"/>
    </row>
    <row r="96" spans="1:18" ht="14.4" customHeight="1" x14ac:dyDescent="0.3">
      <c r="A96" s="589" t="s">
        <v>1871</v>
      </c>
      <c r="B96" s="590" t="s">
        <v>1872</v>
      </c>
      <c r="C96" s="590" t="s">
        <v>487</v>
      </c>
      <c r="D96" s="590" t="s">
        <v>1873</v>
      </c>
      <c r="E96" s="590" t="s">
        <v>1874</v>
      </c>
      <c r="F96" s="590" t="s">
        <v>1875</v>
      </c>
      <c r="G96" s="607">
        <v>18.2</v>
      </c>
      <c r="H96" s="607">
        <v>2113.0199999999995</v>
      </c>
      <c r="I96" s="590">
        <v>0.4164759725400457</v>
      </c>
      <c r="J96" s="590">
        <v>116.09999999999998</v>
      </c>
      <c r="K96" s="607">
        <v>43.699999999999996</v>
      </c>
      <c r="L96" s="607">
        <v>5073.57</v>
      </c>
      <c r="M96" s="590">
        <v>1</v>
      </c>
      <c r="N96" s="590">
        <v>116.10000000000001</v>
      </c>
      <c r="O96" s="607">
        <v>57.100000000000016</v>
      </c>
      <c r="P96" s="607">
        <v>6152.5400000000009</v>
      </c>
      <c r="Q96" s="595">
        <v>1.2126648494058427</v>
      </c>
      <c r="R96" s="608">
        <v>107.75026269702275</v>
      </c>
    </row>
    <row r="97" spans="1:18" ht="14.4" customHeight="1" x14ac:dyDescent="0.3">
      <c r="A97" s="589" t="s">
        <v>1871</v>
      </c>
      <c r="B97" s="590" t="s">
        <v>1872</v>
      </c>
      <c r="C97" s="590" t="s">
        <v>487</v>
      </c>
      <c r="D97" s="590" t="s">
        <v>1873</v>
      </c>
      <c r="E97" s="590" t="s">
        <v>2030</v>
      </c>
      <c r="F97" s="590" t="s">
        <v>2031</v>
      </c>
      <c r="G97" s="607"/>
      <c r="H97" s="607"/>
      <c r="I97" s="590"/>
      <c r="J97" s="590"/>
      <c r="K97" s="607"/>
      <c r="L97" s="607"/>
      <c r="M97" s="590"/>
      <c r="N97" s="590"/>
      <c r="O97" s="607">
        <v>0.2</v>
      </c>
      <c r="P97" s="607">
        <v>15.95</v>
      </c>
      <c r="Q97" s="595"/>
      <c r="R97" s="608">
        <v>79.749999999999986</v>
      </c>
    </row>
    <row r="98" spans="1:18" ht="14.4" customHeight="1" x14ac:dyDescent="0.3">
      <c r="A98" s="589" t="s">
        <v>1871</v>
      </c>
      <c r="B98" s="590" t="s">
        <v>1872</v>
      </c>
      <c r="C98" s="590" t="s">
        <v>487</v>
      </c>
      <c r="D98" s="590" t="s">
        <v>1873</v>
      </c>
      <c r="E98" s="590" t="s">
        <v>1876</v>
      </c>
      <c r="F98" s="590" t="s">
        <v>1877</v>
      </c>
      <c r="G98" s="607">
        <v>96.700000000000017</v>
      </c>
      <c r="H98" s="607">
        <v>14604.420000000002</v>
      </c>
      <c r="I98" s="590">
        <v>1.0938165640587783</v>
      </c>
      <c r="J98" s="590">
        <v>151.02812823164425</v>
      </c>
      <c r="K98" s="607">
        <v>99.500000000000014</v>
      </c>
      <c r="L98" s="607">
        <v>13351.800000000007</v>
      </c>
      <c r="M98" s="590">
        <v>1</v>
      </c>
      <c r="N98" s="590">
        <v>134.18894472361814</v>
      </c>
      <c r="O98" s="607">
        <v>66.199999999999974</v>
      </c>
      <c r="P98" s="607">
        <v>4614.2999999999993</v>
      </c>
      <c r="Q98" s="595">
        <v>0.3455938525142675</v>
      </c>
      <c r="R98" s="608">
        <v>69.702416918429023</v>
      </c>
    </row>
    <row r="99" spans="1:18" ht="14.4" customHeight="1" x14ac:dyDescent="0.3">
      <c r="A99" s="589" t="s">
        <v>1871</v>
      </c>
      <c r="B99" s="590" t="s">
        <v>1872</v>
      </c>
      <c r="C99" s="590" t="s">
        <v>487</v>
      </c>
      <c r="D99" s="590" t="s">
        <v>1873</v>
      </c>
      <c r="E99" s="590" t="s">
        <v>1878</v>
      </c>
      <c r="F99" s="590" t="s">
        <v>1879</v>
      </c>
      <c r="G99" s="607">
        <v>38</v>
      </c>
      <c r="H99" s="607">
        <v>9634.93</v>
      </c>
      <c r="I99" s="590">
        <v>0.92635986481874111</v>
      </c>
      <c r="J99" s="590">
        <v>253.5507894736842</v>
      </c>
      <c r="K99" s="607">
        <v>39.4</v>
      </c>
      <c r="L99" s="607">
        <v>10400.849999999997</v>
      </c>
      <c r="M99" s="590">
        <v>1</v>
      </c>
      <c r="N99" s="590">
        <v>263.98096446700498</v>
      </c>
      <c r="O99" s="607">
        <v>26.2</v>
      </c>
      <c r="P99" s="607">
        <v>9022.4800000000032</v>
      </c>
      <c r="Q99" s="595">
        <v>0.86747525442632145</v>
      </c>
      <c r="R99" s="608">
        <v>344.36946564885511</v>
      </c>
    </row>
    <row r="100" spans="1:18" ht="14.4" customHeight="1" x14ac:dyDescent="0.3">
      <c r="A100" s="589" t="s">
        <v>1871</v>
      </c>
      <c r="B100" s="590" t="s">
        <v>1872</v>
      </c>
      <c r="C100" s="590" t="s">
        <v>487</v>
      </c>
      <c r="D100" s="590" t="s">
        <v>1873</v>
      </c>
      <c r="E100" s="590" t="s">
        <v>1883</v>
      </c>
      <c r="F100" s="590" t="s">
        <v>540</v>
      </c>
      <c r="G100" s="607"/>
      <c r="H100" s="607"/>
      <c r="I100" s="590"/>
      <c r="J100" s="590"/>
      <c r="K100" s="607">
        <v>0.30000000000000004</v>
      </c>
      <c r="L100" s="607">
        <v>40.650000000000006</v>
      </c>
      <c r="M100" s="590">
        <v>1</v>
      </c>
      <c r="N100" s="590">
        <v>135.5</v>
      </c>
      <c r="O100" s="607">
        <v>1.1000000000000001</v>
      </c>
      <c r="P100" s="607">
        <v>297.99</v>
      </c>
      <c r="Q100" s="595">
        <v>7.3306273062730618</v>
      </c>
      <c r="R100" s="608">
        <v>270.89999999999998</v>
      </c>
    </row>
    <row r="101" spans="1:18" ht="14.4" customHeight="1" x14ac:dyDescent="0.3">
      <c r="A101" s="589" t="s">
        <v>1871</v>
      </c>
      <c r="B101" s="590" t="s">
        <v>1872</v>
      </c>
      <c r="C101" s="590" t="s">
        <v>487</v>
      </c>
      <c r="D101" s="590" t="s">
        <v>1873</v>
      </c>
      <c r="E101" s="590" t="s">
        <v>2032</v>
      </c>
      <c r="F101" s="590" t="s">
        <v>2033</v>
      </c>
      <c r="G101" s="607">
        <v>1</v>
      </c>
      <c r="H101" s="607">
        <v>48.74</v>
      </c>
      <c r="I101" s="590"/>
      <c r="J101" s="590">
        <v>48.74</v>
      </c>
      <c r="K101" s="607"/>
      <c r="L101" s="607"/>
      <c r="M101" s="590"/>
      <c r="N101" s="590"/>
      <c r="O101" s="607"/>
      <c r="P101" s="607"/>
      <c r="Q101" s="595"/>
      <c r="R101" s="608"/>
    </row>
    <row r="102" spans="1:18" ht="14.4" customHeight="1" x14ac:dyDescent="0.3">
      <c r="A102" s="589" t="s">
        <v>1871</v>
      </c>
      <c r="B102" s="590" t="s">
        <v>1872</v>
      </c>
      <c r="C102" s="590" t="s">
        <v>487</v>
      </c>
      <c r="D102" s="590" t="s">
        <v>1873</v>
      </c>
      <c r="E102" s="590" t="s">
        <v>1885</v>
      </c>
      <c r="F102" s="590" t="s">
        <v>1886</v>
      </c>
      <c r="G102" s="607">
        <v>1</v>
      </c>
      <c r="H102" s="607">
        <v>144.97</v>
      </c>
      <c r="I102" s="590"/>
      <c r="J102" s="590">
        <v>144.97</v>
      </c>
      <c r="K102" s="607"/>
      <c r="L102" s="607"/>
      <c r="M102" s="590"/>
      <c r="N102" s="590"/>
      <c r="O102" s="607"/>
      <c r="P102" s="607"/>
      <c r="Q102" s="595"/>
      <c r="R102" s="608"/>
    </row>
    <row r="103" spans="1:18" ht="14.4" customHeight="1" x14ac:dyDescent="0.3">
      <c r="A103" s="589" t="s">
        <v>1871</v>
      </c>
      <c r="B103" s="590" t="s">
        <v>1872</v>
      </c>
      <c r="C103" s="590" t="s">
        <v>487</v>
      </c>
      <c r="D103" s="590" t="s">
        <v>1873</v>
      </c>
      <c r="E103" s="590" t="s">
        <v>2034</v>
      </c>
      <c r="F103" s="590" t="s">
        <v>1879</v>
      </c>
      <c r="G103" s="607"/>
      <c r="H103" s="607"/>
      <c r="I103" s="590"/>
      <c r="J103" s="590"/>
      <c r="K103" s="607"/>
      <c r="L103" s="607"/>
      <c r="M103" s="590"/>
      <c r="N103" s="590"/>
      <c r="O103" s="607">
        <v>0.2</v>
      </c>
      <c r="P103" s="607">
        <v>73.540000000000006</v>
      </c>
      <c r="Q103" s="595"/>
      <c r="R103" s="608">
        <v>367.7</v>
      </c>
    </row>
    <row r="104" spans="1:18" ht="14.4" customHeight="1" x14ac:dyDescent="0.3">
      <c r="A104" s="589" t="s">
        <v>1871</v>
      </c>
      <c r="B104" s="590" t="s">
        <v>1872</v>
      </c>
      <c r="C104" s="590" t="s">
        <v>487</v>
      </c>
      <c r="D104" s="590" t="s">
        <v>1873</v>
      </c>
      <c r="E104" s="590" t="s">
        <v>2035</v>
      </c>
      <c r="F104" s="590" t="s">
        <v>2036</v>
      </c>
      <c r="G104" s="607"/>
      <c r="H104" s="607"/>
      <c r="I104" s="590"/>
      <c r="J104" s="590"/>
      <c r="K104" s="607"/>
      <c r="L104" s="607"/>
      <c r="M104" s="590"/>
      <c r="N104" s="590"/>
      <c r="O104" s="607">
        <v>0.1</v>
      </c>
      <c r="P104" s="607">
        <v>23.2</v>
      </c>
      <c r="Q104" s="595"/>
      <c r="R104" s="608">
        <v>231.99999999999997</v>
      </c>
    </row>
    <row r="105" spans="1:18" ht="14.4" customHeight="1" x14ac:dyDescent="0.3">
      <c r="A105" s="589" t="s">
        <v>1871</v>
      </c>
      <c r="B105" s="590" t="s">
        <v>1872</v>
      </c>
      <c r="C105" s="590" t="s">
        <v>487</v>
      </c>
      <c r="D105" s="590" t="s">
        <v>1890</v>
      </c>
      <c r="E105" s="590" t="s">
        <v>2037</v>
      </c>
      <c r="F105" s="590" t="s">
        <v>2038</v>
      </c>
      <c r="G105" s="607">
        <v>1</v>
      </c>
      <c r="H105" s="607">
        <v>137</v>
      </c>
      <c r="I105" s="590">
        <v>1</v>
      </c>
      <c r="J105" s="590">
        <v>137</v>
      </c>
      <c r="K105" s="607">
        <v>1</v>
      </c>
      <c r="L105" s="607">
        <v>137</v>
      </c>
      <c r="M105" s="590">
        <v>1</v>
      </c>
      <c r="N105" s="590">
        <v>137</v>
      </c>
      <c r="O105" s="607"/>
      <c r="P105" s="607"/>
      <c r="Q105" s="595"/>
      <c r="R105" s="608"/>
    </row>
    <row r="106" spans="1:18" ht="14.4" customHeight="1" x14ac:dyDescent="0.3">
      <c r="A106" s="589" t="s">
        <v>1871</v>
      </c>
      <c r="B106" s="590" t="s">
        <v>1872</v>
      </c>
      <c r="C106" s="590" t="s">
        <v>487</v>
      </c>
      <c r="D106" s="590" t="s">
        <v>1890</v>
      </c>
      <c r="E106" s="590" t="s">
        <v>1891</v>
      </c>
      <c r="F106" s="590" t="s">
        <v>1892</v>
      </c>
      <c r="G106" s="607">
        <v>1</v>
      </c>
      <c r="H106" s="607">
        <v>78</v>
      </c>
      <c r="I106" s="590"/>
      <c r="J106" s="590">
        <v>78</v>
      </c>
      <c r="K106" s="607"/>
      <c r="L106" s="607"/>
      <c r="M106" s="590"/>
      <c r="N106" s="590"/>
      <c r="O106" s="607"/>
      <c r="P106" s="607"/>
      <c r="Q106" s="595"/>
      <c r="R106" s="608"/>
    </row>
    <row r="107" spans="1:18" ht="14.4" customHeight="1" x14ac:dyDescent="0.3">
      <c r="A107" s="589" t="s">
        <v>1871</v>
      </c>
      <c r="B107" s="590" t="s">
        <v>1872</v>
      </c>
      <c r="C107" s="590" t="s">
        <v>487</v>
      </c>
      <c r="D107" s="590" t="s">
        <v>1890</v>
      </c>
      <c r="E107" s="590" t="s">
        <v>2039</v>
      </c>
      <c r="F107" s="590" t="s">
        <v>2040</v>
      </c>
      <c r="G107" s="607">
        <v>1</v>
      </c>
      <c r="H107" s="607">
        <v>146</v>
      </c>
      <c r="I107" s="590"/>
      <c r="J107" s="590">
        <v>146</v>
      </c>
      <c r="K107" s="607"/>
      <c r="L107" s="607"/>
      <c r="M107" s="590"/>
      <c r="N107" s="590"/>
      <c r="O107" s="607"/>
      <c r="P107" s="607"/>
      <c r="Q107" s="595"/>
      <c r="R107" s="608"/>
    </row>
    <row r="108" spans="1:18" ht="14.4" customHeight="1" x14ac:dyDescent="0.3">
      <c r="A108" s="589" t="s">
        <v>1871</v>
      </c>
      <c r="B108" s="590" t="s">
        <v>1872</v>
      </c>
      <c r="C108" s="590" t="s">
        <v>487</v>
      </c>
      <c r="D108" s="590" t="s">
        <v>1890</v>
      </c>
      <c r="E108" s="590" t="s">
        <v>1893</v>
      </c>
      <c r="F108" s="590" t="s">
        <v>1894</v>
      </c>
      <c r="G108" s="607">
        <v>2</v>
      </c>
      <c r="H108" s="607">
        <v>166</v>
      </c>
      <c r="I108" s="590">
        <v>2</v>
      </c>
      <c r="J108" s="590">
        <v>83</v>
      </c>
      <c r="K108" s="607">
        <v>1</v>
      </c>
      <c r="L108" s="607">
        <v>83</v>
      </c>
      <c r="M108" s="590">
        <v>1</v>
      </c>
      <c r="N108" s="590">
        <v>83</v>
      </c>
      <c r="O108" s="607"/>
      <c r="P108" s="607"/>
      <c r="Q108" s="595"/>
      <c r="R108" s="608"/>
    </row>
    <row r="109" spans="1:18" ht="14.4" customHeight="1" x14ac:dyDescent="0.3">
      <c r="A109" s="589" t="s">
        <v>1871</v>
      </c>
      <c r="B109" s="590" t="s">
        <v>1872</v>
      </c>
      <c r="C109" s="590" t="s">
        <v>487</v>
      </c>
      <c r="D109" s="590" t="s">
        <v>1890</v>
      </c>
      <c r="E109" s="590" t="s">
        <v>1895</v>
      </c>
      <c r="F109" s="590" t="s">
        <v>1896</v>
      </c>
      <c r="G109" s="607">
        <v>10</v>
      </c>
      <c r="H109" s="607">
        <v>1060</v>
      </c>
      <c r="I109" s="590">
        <v>0.76923076923076927</v>
      </c>
      <c r="J109" s="590">
        <v>106</v>
      </c>
      <c r="K109" s="607">
        <v>13</v>
      </c>
      <c r="L109" s="607">
        <v>1378</v>
      </c>
      <c r="M109" s="590">
        <v>1</v>
      </c>
      <c r="N109" s="590">
        <v>106</v>
      </c>
      <c r="O109" s="607">
        <v>15</v>
      </c>
      <c r="P109" s="607">
        <v>1590</v>
      </c>
      <c r="Q109" s="595">
        <v>1.1538461538461537</v>
      </c>
      <c r="R109" s="608">
        <v>106</v>
      </c>
    </row>
    <row r="110" spans="1:18" ht="14.4" customHeight="1" x14ac:dyDescent="0.3">
      <c r="A110" s="589" t="s">
        <v>1871</v>
      </c>
      <c r="B110" s="590" t="s">
        <v>1872</v>
      </c>
      <c r="C110" s="590" t="s">
        <v>487</v>
      </c>
      <c r="D110" s="590" t="s">
        <v>1890</v>
      </c>
      <c r="E110" s="590" t="s">
        <v>1899</v>
      </c>
      <c r="F110" s="590" t="s">
        <v>1900</v>
      </c>
      <c r="G110" s="607">
        <v>59</v>
      </c>
      <c r="H110" s="607">
        <v>2183</v>
      </c>
      <c r="I110" s="590">
        <v>0.96721311475409832</v>
      </c>
      <c r="J110" s="590">
        <v>37</v>
      </c>
      <c r="K110" s="607">
        <v>61</v>
      </c>
      <c r="L110" s="607">
        <v>2257</v>
      </c>
      <c r="M110" s="590">
        <v>1</v>
      </c>
      <c r="N110" s="590">
        <v>37</v>
      </c>
      <c r="O110" s="607">
        <v>102</v>
      </c>
      <c r="P110" s="607">
        <v>3774</v>
      </c>
      <c r="Q110" s="595">
        <v>1.6721311475409837</v>
      </c>
      <c r="R110" s="608">
        <v>37</v>
      </c>
    </row>
    <row r="111" spans="1:18" ht="14.4" customHeight="1" x14ac:dyDescent="0.3">
      <c r="A111" s="589" t="s">
        <v>1871</v>
      </c>
      <c r="B111" s="590" t="s">
        <v>1872</v>
      </c>
      <c r="C111" s="590" t="s">
        <v>487</v>
      </c>
      <c r="D111" s="590" t="s">
        <v>1890</v>
      </c>
      <c r="E111" s="590" t="s">
        <v>1899</v>
      </c>
      <c r="F111" s="590" t="s">
        <v>1901</v>
      </c>
      <c r="G111" s="607">
        <v>3</v>
      </c>
      <c r="H111" s="607">
        <v>111</v>
      </c>
      <c r="I111" s="590">
        <v>0.375</v>
      </c>
      <c r="J111" s="590">
        <v>37</v>
      </c>
      <c r="K111" s="607">
        <v>8</v>
      </c>
      <c r="L111" s="607">
        <v>296</v>
      </c>
      <c r="M111" s="590">
        <v>1</v>
      </c>
      <c r="N111" s="590">
        <v>37</v>
      </c>
      <c r="O111" s="607">
        <v>12</v>
      </c>
      <c r="P111" s="607">
        <v>444</v>
      </c>
      <c r="Q111" s="595">
        <v>1.5</v>
      </c>
      <c r="R111" s="608">
        <v>37</v>
      </c>
    </row>
    <row r="112" spans="1:18" ht="14.4" customHeight="1" x14ac:dyDescent="0.3">
      <c r="A112" s="589" t="s">
        <v>1871</v>
      </c>
      <c r="B112" s="590" t="s">
        <v>1872</v>
      </c>
      <c r="C112" s="590" t="s">
        <v>487</v>
      </c>
      <c r="D112" s="590" t="s">
        <v>1890</v>
      </c>
      <c r="E112" s="590" t="s">
        <v>1902</v>
      </c>
      <c r="F112" s="590" t="s">
        <v>1903</v>
      </c>
      <c r="G112" s="607">
        <v>2</v>
      </c>
      <c r="H112" s="607">
        <v>10</v>
      </c>
      <c r="I112" s="590">
        <v>1</v>
      </c>
      <c r="J112" s="590">
        <v>5</v>
      </c>
      <c r="K112" s="607">
        <v>2</v>
      </c>
      <c r="L112" s="607">
        <v>10</v>
      </c>
      <c r="M112" s="590">
        <v>1</v>
      </c>
      <c r="N112" s="590">
        <v>5</v>
      </c>
      <c r="O112" s="607"/>
      <c r="P112" s="607"/>
      <c r="Q112" s="595"/>
      <c r="R112" s="608"/>
    </row>
    <row r="113" spans="1:18" ht="14.4" customHeight="1" x14ac:dyDescent="0.3">
      <c r="A113" s="589" t="s">
        <v>1871</v>
      </c>
      <c r="B113" s="590" t="s">
        <v>1872</v>
      </c>
      <c r="C113" s="590" t="s">
        <v>487</v>
      </c>
      <c r="D113" s="590" t="s">
        <v>1890</v>
      </c>
      <c r="E113" s="590" t="s">
        <v>1904</v>
      </c>
      <c r="F113" s="590" t="s">
        <v>1905</v>
      </c>
      <c r="G113" s="607"/>
      <c r="H113" s="607"/>
      <c r="I113" s="590"/>
      <c r="J113" s="590"/>
      <c r="K113" s="607">
        <v>1</v>
      </c>
      <c r="L113" s="607">
        <v>5</v>
      </c>
      <c r="M113" s="590">
        <v>1</v>
      </c>
      <c r="N113" s="590">
        <v>5</v>
      </c>
      <c r="O113" s="607"/>
      <c r="P113" s="607"/>
      <c r="Q113" s="595"/>
      <c r="R113" s="608"/>
    </row>
    <row r="114" spans="1:18" ht="14.4" customHeight="1" x14ac:dyDescent="0.3">
      <c r="A114" s="589" t="s">
        <v>1871</v>
      </c>
      <c r="B114" s="590" t="s">
        <v>1872</v>
      </c>
      <c r="C114" s="590" t="s">
        <v>487</v>
      </c>
      <c r="D114" s="590" t="s">
        <v>1890</v>
      </c>
      <c r="E114" s="590" t="s">
        <v>1906</v>
      </c>
      <c r="F114" s="590" t="s">
        <v>1907</v>
      </c>
      <c r="G114" s="607">
        <v>6</v>
      </c>
      <c r="H114" s="607">
        <v>3990</v>
      </c>
      <c r="I114" s="590">
        <v>0.49924924924924924</v>
      </c>
      <c r="J114" s="590">
        <v>665</v>
      </c>
      <c r="K114" s="607">
        <v>12</v>
      </c>
      <c r="L114" s="607">
        <v>7992</v>
      </c>
      <c r="M114" s="590">
        <v>1</v>
      </c>
      <c r="N114" s="590">
        <v>666</v>
      </c>
      <c r="O114" s="607">
        <v>3</v>
      </c>
      <c r="P114" s="607">
        <v>1998</v>
      </c>
      <c r="Q114" s="595">
        <v>0.25</v>
      </c>
      <c r="R114" s="608">
        <v>666</v>
      </c>
    </row>
    <row r="115" spans="1:18" ht="14.4" customHeight="1" x14ac:dyDescent="0.3">
      <c r="A115" s="589" t="s">
        <v>1871</v>
      </c>
      <c r="B115" s="590" t="s">
        <v>1872</v>
      </c>
      <c r="C115" s="590" t="s">
        <v>487</v>
      </c>
      <c r="D115" s="590" t="s">
        <v>1890</v>
      </c>
      <c r="E115" s="590" t="s">
        <v>2041</v>
      </c>
      <c r="F115" s="590" t="s">
        <v>1896</v>
      </c>
      <c r="G115" s="607"/>
      <c r="H115" s="607"/>
      <c r="I115" s="590"/>
      <c r="J115" s="590"/>
      <c r="K115" s="607"/>
      <c r="L115" s="607"/>
      <c r="M115" s="590"/>
      <c r="N115" s="590"/>
      <c r="O115" s="607">
        <v>1</v>
      </c>
      <c r="P115" s="607">
        <v>185</v>
      </c>
      <c r="Q115" s="595"/>
      <c r="R115" s="608">
        <v>185</v>
      </c>
    </row>
    <row r="116" spans="1:18" ht="14.4" customHeight="1" x14ac:dyDescent="0.3">
      <c r="A116" s="589" t="s">
        <v>1871</v>
      </c>
      <c r="B116" s="590" t="s">
        <v>1872</v>
      </c>
      <c r="C116" s="590" t="s">
        <v>487</v>
      </c>
      <c r="D116" s="590" t="s">
        <v>1890</v>
      </c>
      <c r="E116" s="590" t="s">
        <v>1908</v>
      </c>
      <c r="F116" s="590" t="s">
        <v>1909</v>
      </c>
      <c r="G116" s="607">
        <v>11</v>
      </c>
      <c r="H116" s="607">
        <v>2761</v>
      </c>
      <c r="I116" s="590">
        <v>0.84615384615384615</v>
      </c>
      <c r="J116" s="590">
        <v>251</v>
      </c>
      <c r="K116" s="607">
        <v>13</v>
      </c>
      <c r="L116" s="607">
        <v>3263</v>
      </c>
      <c r="M116" s="590">
        <v>1</v>
      </c>
      <c r="N116" s="590">
        <v>251</v>
      </c>
      <c r="O116" s="607">
        <v>19</v>
      </c>
      <c r="P116" s="607">
        <v>4788</v>
      </c>
      <c r="Q116" s="595">
        <v>1.4673613239350292</v>
      </c>
      <c r="R116" s="608">
        <v>252</v>
      </c>
    </row>
    <row r="117" spans="1:18" ht="14.4" customHeight="1" x14ac:dyDescent="0.3">
      <c r="A117" s="589" t="s">
        <v>1871</v>
      </c>
      <c r="B117" s="590" t="s">
        <v>1872</v>
      </c>
      <c r="C117" s="590" t="s">
        <v>487</v>
      </c>
      <c r="D117" s="590" t="s">
        <v>1890</v>
      </c>
      <c r="E117" s="590" t="s">
        <v>1908</v>
      </c>
      <c r="F117" s="590" t="s">
        <v>1910</v>
      </c>
      <c r="G117" s="607">
        <v>2</v>
      </c>
      <c r="H117" s="607">
        <v>502</v>
      </c>
      <c r="I117" s="590">
        <v>0.13333333333333333</v>
      </c>
      <c r="J117" s="590">
        <v>251</v>
      </c>
      <c r="K117" s="607">
        <v>15</v>
      </c>
      <c r="L117" s="607">
        <v>3765</v>
      </c>
      <c r="M117" s="590">
        <v>1</v>
      </c>
      <c r="N117" s="590">
        <v>251</v>
      </c>
      <c r="O117" s="607">
        <v>2</v>
      </c>
      <c r="P117" s="607">
        <v>504</v>
      </c>
      <c r="Q117" s="595">
        <v>0.13386454183266933</v>
      </c>
      <c r="R117" s="608">
        <v>252</v>
      </c>
    </row>
    <row r="118" spans="1:18" ht="14.4" customHeight="1" x14ac:dyDescent="0.3">
      <c r="A118" s="589" t="s">
        <v>1871</v>
      </c>
      <c r="B118" s="590" t="s">
        <v>1872</v>
      </c>
      <c r="C118" s="590" t="s">
        <v>487</v>
      </c>
      <c r="D118" s="590" t="s">
        <v>1890</v>
      </c>
      <c r="E118" s="590" t="s">
        <v>1911</v>
      </c>
      <c r="F118" s="590" t="s">
        <v>1912</v>
      </c>
      <c r="G118" s="607">
        <v>528</v>
      </c>
      <c r="H118" s="607">
        <v>66528</v>
      </c>
      <c r="I118" s="590">
        <v>1.0173410404624277</v>
      </c>
      <c r="J118" s="590">
        <v>126</v>
      </c>
      <c r="K118" s="607">
        <v>519</v>
      </c>
      <c r="L118" s="607">
        <v>65394</v>
      </c>
      <c r="M118" s="590">
        <v>1</v>
      </c>
      <c r="N118" s="590">
        <v>126</v>
      </c>
      <c r="O118" s="607">
        <v>609</v>
      </c>
      <c r="P118" s="607">
        <v>77343</v>
      </c>
      <c r="Q118" s="595">
        <v>1.1827231856133591</v>
      </c>
      <c r="R118" s="608">
        <v>127</v>
      </c>
    </row>
    <row r="119" spans="1:18" ht="14.4" customHeight="1" x14ac:dyDescent="0.3">
      <c r="A119" s="589" t="s">
        <v>1871</v>
      </c>
      <c r="B119" s="590" t="s">
        <v>1872</v>
      </c>
      <c r="C119" s="590" t="s">
        <v>487</v>
      </c>
      <c r="D119" s="590" t="s">
        <v>1890</v>
      </c>
      <c r="E119" s="590" t="s">
        <v>1911</v>
      </c>
      <c r="F119" s="590" t="s">
        <v>1913</v>
      </c>
      <c r="G119" s="607">
        <v>18</v>
      </c>
      <c r="H119" s="607">
        <v>2268</v>
      </c>
      <c r="I119" s="590">
        <v>0.24</v>
      </c>
      <c r="J119" s="590">
        <v>126</v>
      </c>
      <c r="K119" s="607">
        <v>75</v>
      </c>
      <c r="L119" s="607">
        <v>9450</v>
      </c>
      <c r="M119" s="590">
        <v>1</v>
      </c>
      <c r="N119" s="590">
        <v>126</v>
      </c>
      <c r="O119" s="607">
        <v>21</v>
      </c>
      <c r="P119" s="607">
        <v>2667</v>
      </c>
      <c r="Q119" s="595">
        <v>0.28222222222222221</v>
      </c>
      <c r="R119" s="608">
        <v>127</v>
      </c>
    </row>
    <row r="120" spans="1:18" ht="14.4" customHeight="1" x14ac:dyDescent="0.3">
      <c r="A120" s="589" t="s">
        <v>1871</v>
      </c>
      <c r="B120" s="590" t="s">
        <v>1872</v>
      </c>
      <c r="C120" s="590" t="s">
        <v>487</v>
      </c>
      <c r="D120" s="590" t="s">
        <v>1890</v>
      </c>
      <c r="E120" s="590" t="s">
        <v>1914</v>
      </c>
      <c r="F120" s="590" t="s">
        <v>1915</v>
      </c>
      <c r="G120" s="607">
        <v>8</v>
      </c>
      <c r="H120" s="607">
        <v>4320</v>
      </c>
      <c r="I120" s="590">
        <v>1.1407446527594403</v>
      </c>
      <c r="J120" s="590">
        <v>540</v>
      </c>
      <c r="K120" s="607">
        <v>7</v>
      </c>
      <c r="L120" s="607">
        <v>3787</v>
      </c>
      <c r="M120" s="590">
        <v>1</v>
      </c>
      <c r="N120" s="590">
        <v>541</v>
      </c>
      <c r="O120" s="607">
        <v>3</v>
      </c>
      <c r="P120" s="607">
        <v>1626</v>
      </c>
      <c r="Q120" s="595">
        <v>0.42936361235806708</v>
      </c>
      <c r="R120" s="608">
        <v>542</v>
      </c>
    </row>
    <row r="121" spans="1:18" ht="14.4" customHeight="1" x14ac:dyDescent="0.3">
      <c r="A121" s="589" t="s">
        <v>1871</v>
      </c>
      <c r="B121" s="590" t="s">
        <v>1872</v>
      </c>
      <c r="C121" s="590" t="s">
        <v>487</v>
      </c>
      <c r="D121" s="590" t="s">
        <v>1890</v>
      </c>
      <c r="E121" s="590" t="s">
        <v>1916</v>
      </c>
      <c r="F121" s="590" t="s">
        <v>1917</v>
      </c>
      <c r="G121" s="607">
        <v>3</v>
      </c>
      <c r="H121" s="607">
        <v>4629</v>
      </c>
      <c r="I121" s="590">
        <v>1.4990284974093264</v>
      </c>
      <c r="J121" s="590">
        <v>1543</v>
      </c>
      <c r="K121" s="607">
        <v>2</v>
      </c>
      <c r="L121" s="607">
        <v>3088</v>
      </c>
      <c r="M121" s="590">
        <v>1</v>
      </c>
      <c r="N121" s="590">
        <v>1544</v>
      </c>
      <c r="O121" s="607">
        <v>1</v>
      </c>
      <c r="P121" s="607">
        <v>1547</v>
      </c>
      <c r="Q121" s="595">
        <v>0.50097150259067358</v>
      </c>
      <c r="R121" s="608">
        <v>1547</v>
      </c>
    </row>
    <row r="122" spans="1:18" ht="14.4" customHeight="1" x14ac:dyDescent="0.3">
      <c r="A122" s="589" t="s">
        <v>1871</v>
      </c>
      <c r="B122" s="590" t="s">
        <v>1872</v>
      </c>
      <c r="C122" s="590" t="s">
        <v>487</v>
      </c>
      <c r="D122" s="590" t="s">
        <v>1890</v>
      </c>
      <c r="E122" s="590" t="s">
        <v>1918</v>
      </c>
      <c r="F122" s="590" t="s">
        <v>1919</v>
      </c>
      <c r="G122" s="607">
        <v>211</v>
      </c>
      <c r="H122" s="607">
        <v>105500</v>
      </c>
      <c r="I122" s="590">
        <v>1.0798914990531756</v>
      </c>
      <c r="J122" s="590">
        <v>500</v>
      </c>
      <c r="K122" s="607">
        <v>195</v>
      </c>
      <c r="L122" s="607">
        <v>97695</v>
      </c>
      <c r="M122" s="590">
        <v>1</v>
      </c>
      <c r="N122" s="590">
        <v>501</v>
      </c>
      <c r="O122" s="607">
        <v>237</v>
      </c>
      <c r="P122" s="607">
        <v>118974</v>
      </c>
      <c r="Q122" s="595">
        <v>1.2178105327805926</v>
      </c>
      <c r="R122" s="608">
        <v>502</v>
      </c>
    </row>
    <row r="123" spans="1:18" ht="14.4" customHeight="1" x14ac:dyDescent="0.3">
      <c r="A123" s="589" t="s">
        <v>1871</v>
      </c>
      <c r="B123" s="590" t="s">
        <v>1872</v>
      </c>
      <c r="C123" s="590" t="s">
        <v>487</v>
      </c>
      <c r="D123" s="590" t="s">
        <v>1890</v>
      </c>
      <c r="E123" s="590" t="s">
        <v>1920</v>
      </c>
      <c r="F123" s="590" t="s">
        <v>1921</v>
      </c>
      <c r="G123" s="607">
        <v>20</v>
      </c>
      <c r="H123" s="607">
        <v>13580</v>
      </c>
      <c r="I123" s="590">
        <v>0.54054054054054057</v>
      </c>
      <c r="J123" s="590">
        <v>679</v>
      </c>
      <c r="K123" s="607">
        <v>37</v>
      </c>
      <c r="L123" s="607">
        <v>25123</v>
      </c>
      <c r="M123" s="590">
        <v>1</v>
      </c>
      <c r="N123" s="590">
        <v>679</v>
      </c>
      <c r="O123" s="607">
        <v>28</v>
      </c>
      <c r="P123" s="607">
        <v>19040</v>
      </c>
      <c r="Q123" s="595">
        <v>0.75787127333519089</v>
      </c>
      <c r="R123" s="608">
        <v>680</v>
      </c>
    </row>
    <row r="124" spans="1:18" ht="14.4" customHeight="1" x14ac:dyDescent="0.3">
      <c r="A124" s="589" t="s">
        <v>1871</v>
      </c>
      <c r="B124" s="590" t="s">
        <v>1872</v>
      </c>
      <c r="C124" s="590" t="s">
        <v>487</v>
      </c>
      <c r="D124" s="590" t="s">
        <v>1890</v>
      </c>
      <c r="E124" s="590" t="s">
        <v>1920</v>
      </c>
      <c r="F124" s="590" t="s">
        <v>1922</v>
      </c>
      <c r="G124" s="607">
        <v>351</v>
      </c>
      <c r="H124" s="607">
        <v>238329</v>
      </c>
      <c r="I124" s="590">
        <v>0.72371134020618555</v>
      </c>
      <c r="J124" s="590">
        <v>679</v>
      </c>
      <c r="K124" s="607">
        <v>485</v>
      </c>
      <c r="L124" s="607">
        <v>329315</v>
      </c>
      <c r="M124" s="590">
        <v>1</v>
      </c>
      <c r="N124" s="590">
        <v>679</v>
      </c>
      <c r="O124" s="607">
        <v>420</v>
      </c>
      <c r="P124" s="607">
        <v>285600</v>
      </c>
      <c r="Q124" s="595">
        <v>0.8672547560845999</v>
      </c>
      <c r="R124" s="608">
        <v>680</v>
      </c>
    </row>
    <row r="125" spans="1:18" ht="14.4" customHeight="1" x14ac:dyDescent="0.3">
      <c r="A125" s="589" t="s">
        <v>1871</v>
      </c>
      <c r="B125" s="590" t="s">
        <v>1872</v>
      </c>
      <c r="C125" s="590" t="s">
        <v>487</v>
      </c>
      <c r="D125" s="590" t="s">
        <v>1890</v>
      </c>
      <c r="E125" s="590" t="s">
        <v>1923</v>
      </c>
      <c r="F125" s="590" t="s">
        <v>1924</v>
      </c>
      <c r="G125" s="607">
        <v>201</v>
      </c>
      <c r="H125" s="607">
        <v>207231</v>
      </c>
      <c r="I125" s="590">
        <v>1.2790142201155383</v>
      </c>
      <c r="J125" s="590">
        <v>1031</v>
      </c>
      <c r="K125" s="607">
        <v>157</v>
      </c>
      <c r="L125" s="607">
        <v>162024</v>
      </c>
      <c r="M125" s="590">
        <v>1</v>
      </c>
      <c r="N125" s="590">
        <v>1032</v>
      </c>
      <c r="O125" s="607">
        <v>100</v>
      </c>
      <c r="P125" s="607">
        <v>103400</v>
      </c>
      <c r="Q125" s="595">
        <v>0.63817706018861409</v>
      </c>
      <c r="R125" s="608">
        <v>1034</v>
      </c>
    </row>
    <row r="126" spans="1:18" ht="14.4" customHeight="1" x14ac:dyDescent="0.3">
      <c r="A126" s="589" t="s">
        <v>1871</v>
      </c>
      <c r="B126" s="590" t="s">
        <v>1872</v>
      </c>
      <c r="C126" s="590" t="s">
        <v>487</v>
      </c>
      <c r="D126" s="590" t="s">
        <v>1890</v>
      </c>
      <c r="E126" s="590" t="s">
        <v>1925</v>
      </c>
      <c r="F126" s="590" t="s">
        <v>1926</v>
      </c>
      <c r="G126" s="607">
        <v>23</v>
      </c>
      <c r="H126" s="607">
        <v>48254</v>
      </c>
      <c r="I126" s="590">
        <v>0.76593650793650792</v>
      </c>
      <c r="J126" s="590">
        <v>2098</v>
      </c>
      <c r="K126" s="607">
        <v>30</v>
      </c>
      <c r="L126" s="607">
        <v>63000</v>
      </c>
      <c r="M126" s="590">
        <v>1</v>
      </c>
      <c r="N126" s="590">
        <v>2100</v>
      </c>
      <c r="O126" s="607">
        <v>21</v>
      </c>
      <c r="P126" s="607">
        <v>44163</v>
      </c>
      <c r="Q126" s="595">
        <v>0.70099999999999996</v>
      </c>
      <c r="R126" s="608">
        <v>2103</v>
      </c>
    </row>
    <row r="127" spans="1:18" ht="14.4" customHeight="1" x14ac:dyDescent="0.3">
      <c r="A127" s="589" t="s">
        <v>1871</v>
      </c>
      <c r="B127" s="590" t="s">
        <v>1872</v>
      </c>
      <c r="C127" s="590" t="s">
        <v>487</v>
      </c>
      <c r="D127" s="590" t="s">
        <v>1890</v>
      </c>
      <c r="E127" s="590" t="s">
        <v>2042</v>
      </c>
      <c r="F127" s="590" t="s">
        <v>2043</v>
      </c>
      <c r="G127" s="607">
        <v>11</v>
      </c>
      <c r="H127" s="607">
        <v>14003</v>
      </c>
      <c r="I127" s="590">
        <v>10.982745098039215</v>
      </c>
      <c r="J127" s="590">
        <v>1273</v>
      </c>
      <c r="K127" s="607">
        <v>1</v>
      </c>
      <c r="L127" s="607">
        <v>1275</v>
      </c>
      <c r="M127" s="590">
        <v>1</v>
      </c>
      <c r="N127" s="590">
        <v>1275</v>
      </c>
      <c r="O127" s="607">
        <v>5</v>
      </c>
      <c r="P127" s="607">
        <v>6390</v>
      </c>
      <c r="Q127" s="595">
        <v>5.0117647058823529</v>
      </c>
      <c r="R127" s="608">
        <v>1278</v>
      </c>
    </row>
    <row r="128" spans="1:18" ht="14.4" customHeight="1" x14ac:dyDescent="0.3">
      <c r="A128" s="589" t="s">
        <v>1871</v>
      </c>
      <c r="B128" s="590" t="s">
        <v>1872</v>
      </c>
      <c r="C128" s="590" t="s">
        <v>487</v>
      </c>
      <c r="D128" s="590" t="s">
        <v>1890</v>
      </c>
      <c r="E128" s="590" t="s">
        <v>2042</v>
      </c>
      <c r="F128" s="590" t="s">
        <v>2044</v>
      </c>
      <c r="G128" s="607">
        <v>2</v>
      </c>
      <c r="H128" s="607">
        <v>2546</v>
      </c>
      <c r="I128" s="590">
        <v>0.99843137254901959</v>
      </c>
      <c r="J128" s="590">
        <v>1273</v>
      </c>
      <c r="K128" s="607">
        <v>2</v>
      </c>
      <c r="L128" s="607">
        <v>2550</v>
      </c>
      <c r="M128" s="590">
        <v>1</v>
      </c>
      <c r="N128" s="590">
        <v>1275</v>
      </c>
      <c r="O128" s="607">
        <v>1</v>
      </c>
      <c r="P128" s="607">
        <v>1278</v>
      </c>
      <c r="Q128" s="595">
        <v>0.50117647058823533</v>
      </c>
      <c r="R128" s="608">
        <v>1278</v>
      </c>
    </row>
    <row r="129" spans="1:18" ht="14.4" customHeight="1" x14ac:dyDescent="0.3">
      <c r="A129" s="589" t="s">
        <v>1871</v>
      </c>
      <c r="B129" s="590" t="s">
        <v>1872</v>
      </c>
      <c r="C129" s="590" t="s">
        <v>487</v>
      </c>
      <c r="D129" s="590" t="s">
        <v>1890</v>
      </c>
      <c r="E129" s="590" t="s">
        <v>2045</v>
      </c>
      <c r="F129" s="590" t="s">
        <v>2046</v>
      </c>
      <c r="G129" s="607">
        <v>3</v>
      </c>
      <c r="H129" s="607">
        <v>2913</v>
      </c>
      <c r="I129" s="590"/>
      <c r="J129" s="590">
        <v>971</v>
      </c>
      <c r="K129" s="607"/>
      <c r="L129" s="607"/>
      <c r="M129" s="590"/>
      <c r="N129" s="590"/>
      <c r="O129" s="607">
        <v>1</v>
      </c>
      <c r="P129" s="607">
        <v>975</v>
      </c>
      <c r="Q129" s="595"/>
      <c r="R129" s="608">
        <v>975</v>
      </c>
    </row>
    <row r="130" spans="1:18" ht="14.4" customHeight="1" x14ac:dyDescent="0.3">
      <c r="A130" s="589" t="s">
        <v>1871</v>
      </c>
      <c r="B130" s="590" t="s">
        <v>1872</v>
      </c>
      <c r="C130" s="590" t="s">
        <v>487</v>
      </c>
      <c r="D130" s="590" t="s">
        <v>1890</v>
      </c>
      <c r="E130" s="590" t="s">
        <v>2045</v>
      </c>
      <c r="F130" s="590" t="s">
        <v>2047</v>
      </c>
      <c r="G130" s="607">
        <v>2</v>
      </c>
      <c r="H130" s="607">
        <v>1942</v>
      </c>
      <c r="I130" s="590">
        <v>0.49948559670781895</v>
      </c>
      <c r="J130" s="590">
        <v>971</v>
      </c>
      <c r="K130" s="607">
        <v>4</v>
      </c>
      <c r="L130" s="607">
        <v>3888</v>
      </c>
      <c r="M130" s="590">
        <v>1</v>
      </c>
      <c r="N130" s="590">
        <v>972</v>
      </c>
      <c r="O130" s="607">
        <v>1</v>
      </c>
      <c r="P130" s="607">
        <v>975</v>
      </c>
      <c r="Q130" s="595">
        <v>0.25077160493827161</v>
      </c>
      <c r="R130" s="608">
        <v>975</v>
      </c>
    </row>
    <row r="131" spans="1:18" ht="14.4" customHeight="1" x14ac:dyDescent="0.3">
      <c r="A131" s="589" t="s">
        <v>1871</v>
      </c>
      <c r="B131" s="590" t="s">
        <v>1872</v>
      </c>
      <c r="C131" s="590" t="s">
        <v>487</v>
      </c>
      <c r="D131" s="590" t="s">
        <v>1890</v>
      </c>
      <c r="E131" s="590" t="s">
        <v>2048</v>
      </c>
      <c r="F131" s="590" t="s">
        <v>2049</v>
      </c>
      <c r="G131" s="607">
        <v>3</v>
      </c>
      <c r="H131" s="607">
        <v>2532</v>
      </c>
      <c r="I131" s="590">
        <v>2.9964497041420119</v>
      </c>
      <c r="J131" s="590">
        <v>844</v>
      </c>
      <c r="K131" s="607">
        <v>1</v>
      </c>
      <c r="L131" s="607">
        <v>845</v>
      </c>
      <c r="M131" s="590">
        <v>1</v>
      </c>
      <c r="N131" s="590">
        <v>845</v>
      </c>
      <c r="O131" s="607"/>
      <c r="P131" s="607"/>
      <c r="Q131" s="595"/>
      <c r="R131" s="608"/>
    </row>
    <row r="132" spans="1:18" ht="14.4" customHeight="1" x14ac:dyDescent="0.3">
      <c r="A132" s="589" t="s">
        <v>1871</v>
      </c>
      <c r="B132" s="590" t="s">
        <v>1872</v>
      </c>
      <c r="C132" s="590" t="s">
        <v>487</v>
      </c>
      <c r="D132" s="590" t="s">
        <v>1890</v>
      </c>
      <c r="E132" s="590" t="s">
        <v>2048</v>
      </c>
      <c r="F132" s="590" t="s">
        <v>2050</v>
      </c>
      <c r="G132" s="607">
        <v>1</v>
      </c>
      <c r="H132" s="607">
        <v>844</v>
      </c>
      <c r="I132" s="590"/>
      <c r="J132" s="590">
        <v>844</v>
      </c>
      <c r="K132" s="607"/>
      <c r="L132" s="607"/>
      <c r="M132" s="590"/>
      <c r="N132" s="590"/>
      <c r="O132" s="607">
        <v>1</v>
      </c>
      <c r="P132" s="607">
        <v>847</v>
      </c>
      <c r="Q132" s="595"/>
      <c r="R132" s="608">
        <v>847</v>
      </c>
    </row>
    <row r="133" spans="1:18" ht="14.4" customHeight="1" x14ac:dyDescent="0.3">
      <c r="A133" s="589" t="s">
        <v>1871</v>
      </c>
      <c r="B133" s="590" t="s">
        <v>1872</v>
      </c>
      <c r="C133" s="590" t="s">
        <v>487</v>
      </c>
      <c r="D133" s="590" t="s">
        <v>1890</v>
      </c>
      <c r="E133" s="590" t="s">
        <v>1927</v>
      </c>
      <c r="F133" s="590" t="s">
        <v>2051</v>
      </c>
      <c r="G133" s="607">
        <v>6</v>
      </c>
      <c r="H133" s="607">
        <v>10062</v>
      </c>
      <c r="I133" s="590">
        <v>0.59964243146603102</v>
      </c>
      <c r="J133" s="590">
        <v>1677</v>
      </c>
      <c r="K133" s="607">
        <v>10</v>
      </c>
      <c r="L133" s="607">
        <v>16780</v>
      </c>
      <c r="M133" s="590">
        <v>1</v>
      </c>
      <c r="N133" s="590">
        <v>1678</v>
      </c>
      <c r="O133" s="607">
        <v>9</v>
      </c>
      <c r="P133" s="607">
        <v>15120</v>
      </c>
      <c r="Q133" s="595">
        <v>0.901072705601907</v>
      </c>
      <c r="R133" s="608">
        <v>1680</v>
      </c>
    </row>
    <row r="134" spans="1:18" ht="14.4" customHeight="1" x14ac:dyDescent="0.3">
      <c r="A134" s="589" t="s">
        <v>1871</v>
      </c>
      <c r="B134" s="590" t="s">
        <v>1872</v>
      </c>
      <c r="C134" s="590" t="s">
        <v>487</v>
      </c>
      <c r="D134" s="590" t="s">
        <v>1890</v>
      </c>
      <c r="E134" s="590" t="s">
        <v>1927</v>
      </c>
      <c r="F134" s="590" t="s">
        <v>1928</v>
      </c>
      <c r="G134" s="607">
        <v>2</v>
      </c>
      <c r="H134" s="607">
        <v>3354</v>
      </c>
      <c r="I134" s="590">
        <v>0.66626936829559003</v>
      </c>
      <c r="J134" s="590">
        <v>1677</v>
      </c>
      <c r="K134" s="607">
        <v>3</v>
      </c>
      <c r="L134" s="607">
        <v>5034</v>
      </c>
      <c r="M134" s="590">
        <v>1</v>
      </c>
      <c r="N134" s="590">
        <v>1678</v>
      </c>
      <c r="O134" s="607"/>
      <c r="P134" s="607"/>
      <c r="Q134" s="595"/>
      <c r="R134" s="608"/>
    </row>
    <row r="135" spans="1:18" ht="14.4" customHeight="1" x14ac:dyDescent="0.3">
      <c r="A135" s="589" t="s">
        <v>1871</v>
      </c>
      <c r="B135" s="590" t="s">
        <v>1872</v>
      </c>
      <c r="C135" s="590" t="s">
        <v>487</v>
      </c>
      <c r="D135" s="590" t="s">
        <v>1890</v>
      </c>
      <c r="E135" s="590" t="s">
        <v>2052</v>
      </c>
      <c r="F135" s="590" t="s">
        <v>2053</v>
      </c>
      <c r="G135" s="607">
        <v>11</v>
      </c>
      <c r="H135" s="607">
        <v>15323</v>
      </c>
      <c r="I135" s="590">
        <v>0.57811733635163176</v>
      </c>
      <c r="J135" s="590">
        <v>1393</v>
      </c>
      <c r="K135" s="607">
        <v>19</v>
      </c>
      <c r="L135" s="607">
        <v>26505</v>
      </c>
      <c r="M135" s="590">
        <v>1</v>
      </c>
      <c r="N135" s="590">
        <v>1395</v>
      </c>
      <c r="O135" s="607">
        <v>21</v>
      </c>
      <c r="P135" s="607">
        <v>29358</v>
      </c>
      <c r="Q135" s="595">
        <v>1.1076400679117149</v>
      </c>
      <c r="R135" s="608">
        <v>1398</v>
      </c>
    </row>
    <row r="136" spans="1:18" ht="14.4" customHeight="1" x14ac:dyDescent="0.3">
      <c r="A136" s="589" t="s">
        <v>1871</v>
      </c>
      <c r="B136" s="590" t="s">
        <v>1872</v>
      </c>
      <c r="C136" s="590" t="s">
        <v>487</v>
      </c>
      <c r="D136" s="590" t="s">
        <v>1890</v>
      </c>
      <c r="E136" s="590" t="s">
        <v>1929</v>
      </c>
      <c r="F136" s="590" t="s">
        <v>2054</v>
      </c>
      <c r="G136" s="607">
        <v>6</v>
      </c>
      <c r="H136" s="607">
        <v>9402</v>
      </c>
      <c r="I136" s="590">
        <v>2.9980867346938775</v>
      </c>
      <c r="J136" s="590">
        <v>1567</v>
      </c>
      <c r="K136" s="607">
        <v>2</v>
      </c>
      <c r="L136" s="607">
        <v>3136</v>
      </c>
      <c r="M136" s="590">
        <v>1</v>
      </c>
      <c r="N136" s="590">
        <v>1568</v>
      </c>
      <c r="O136" s="607">
        <v>6</v>
      </c>
      <c r="P136" s="607">
        <v>9420</v>
      </c>
      <c r="Q136" s="595">
        <v>3.0038265306122449</v>
      </c>
      <c r="R136" s="608">
        <v>1570</v>
      </c>
    </row>
    <row r="137" spans="1:18" ht="14.4" customHeight="1" x14ac:dyDescent="0.3">
      <c r="A137" s="589" t="s">
        <v>1871</v>
      </c>
      <c r="B137" s="590" t="s">
        <v>1872</v>
      </c>
      <c r="C137" s="590" t="s">
        <v>487</v>
      </c>
      <c r="D137" s="590" t="s">
        <v>1890</v>
      </c>
      <c r="E137" s="590" t="s">
        <v>1929</v>
      </c>
      <c r="F137" s="590" t="s">
        <v>1930</v>
      </c>
      <c r="G137" s="607">
        <v>2</v>
      </c>
      <c r="H137" s="607">
        <v>3134</v>
      </c>
      <c r="I137" s="590">
        <v>0.99936224489795922</v>
      </c>
      <c r="J137" s="590">
        <v>1567</v>
      </c>
      <c r="K137" s="607">
        <v>2</v>
      </c>
      <c r="L137" s="607">
        <v>3136</v>
      </c>
      <c r="M137" s="590">
        <v>1</v>
      </c>
      <c r="N137" s="590">
        <v>1568</v>
      </c>
      <c r="O137" s="607">
        <v>4</v>
      </c>
      <c r="P137" s="607">
        <v>6280</v>
      </c>
      <c r="Q137" s="595">
        <v>2.0025510204081631</v>
      </c>
      <c r="R137" s="608">
        <v>1570</v>
      </c>
    </row>
    <row r="138" spans="1:18" ht="14.4" customHeight="1" x14ac:dyDescent="0.3">
      <c r="A138" s="589" t="s">
        <v>1871</v>
      </c>
      <c r="B138" s="590" t="s">
        <v>1872</v>
      </c>
      <c r="C138" s="590" t="s">
        <v>487</v>
      </c>
      <c r="D138" s="590" t="s">
        <v>1890</v>
      </c>
      <c r="E138" s="590" t="s">
        <v>2055</v>
      </c>
      <c r="F138" s="590" t="s">
        <v>2056</v>
      </c>
      <c r="G138" s="607">
        <v>1</v>
      </c>
      <c r="H138" s="607">
        <v>2117</v>
      </c>
      <c r="I138" s="590"/>
      <c r="J138" s="590">
        <v>2117</v>
      </c>
      <c r="K138" s="607"/>
      <c r="L138" s="607"/>
      <c r="M138" s="590"/>
      <c r="N138" s="590"/>
      <c r="O138" s="607"/>
      <c r="P138" s="607"/>
      <c r="Q138" s="595"/>
      <c r="R138" s="608"/>
    </row>
    <row r="139" spans="1:18" ht="14.4" customHeight="1" x14ac:dyDescent="0.3">
      <c r="A139" s="589" t="s">
        <v>1871</v>
      </c>
      <c r="B139" s="590" t="s">
        <v>1872</v>
      </c>
      <c r="C139" s="590" t="s">
        <v>487</v>
      </c>
      <c r="D139" s="590" t="s">
        <v>1890</v>
      </c>
      <c r="E139" s="590" t="s">
        <v>1931</v>
      </c>
      <c r="F139" s="590" t="s">
        <v>1932</v>
      </c>
      <c r="G139" s="607"/>
      <c r="H139" s="607"/>
      <c r="I139" s="590"/>
      <c r="J139" s="590"/>
      <c r="K139" s="607">
        <v>4</v>
      </c>
      <c r="L139" s="607">
        <v>1772</v>
      </c>
      <c r="M139" s="590">
        <v>1</v>
      </c>
      <c r="N139" s="590">
        <v>443</v>
      </c>
      <c r="O139" s="607"/>
      <c r="P139" s="607"/>
      <c r="Q139" s="595"/>
      <c r="R139" s="608"/>
    </row>
    <row r="140" spans="1:18" ht="14.4" customHeight="1" x14ac:dyDescent="0.3">
      <c r="A140" s="589" t="s">
        <v>1871</v>
      </c>
      <c r="B140" s="590" t="s">
        <v>1872</v>
      </c>
      <c r="C140" s="590" t="s">
        <v>487</v>
      </c>
      <c r="D140" s="590" t="s">
        <v>1890</v>
      </c>
      <c r="E140" s="590" t="s">
        <v>2057</v>
      </c>
      <c r="F140" s="590" t="s">
        <v>2058</v>
      </c>
      <c r="G140" s="607"/>
      <c r="H140" s="607"/>
      <c r="I140" s="590"/>
      <c r="J140" s="590"/>
      <c r="K140" s="607"/>
      <c r="L140" s="607"/>
      <c r="M140" s="590"/>
      <c r="N140" s="590"/>
      <c r="O140" s="607">
        <v>1</v>
      </c>
      <c r="P140" s="607">
        <v>2333</v>
      </c>
      <c r="Q140" s="595"/>
      <c r="R140" s="608">
        <v>2333</v>
      </c>
    </row>
    <row r="141" spans="1:18" ht="14.4" customHeight="1" x14ac:dyDescent="0.3">
      <c r="A141" s="589" t="s">
        <v>1871</v>
      </c>
      <c r="B141" s="590" t="s">
        <v>1872</v>
      </c>
      <c r="C141" s="590" t="s">
        <v>487</v>
      </c>
      <c r="D141" s="590" t="s">
        <v>1890</v>
      </c>
      <c r="E141" s="590" t="s">
        <v>1933</v>
      </c>
      <c r="F141" s="590" t="s">
        <v>1934</v>
      </c>
      <c r="G141" s="607">
        <v>1</v>
      </c>
      <c r="H141" s="607">
        <v>971</v>
      </c>
      <c r="I141" s="590">
        <v>0.99897119341563789</v>
      </c>
      <c r="J141" s="590">
        <v>971</v>
      </c>
      <c r="K141" s="607">
        <v>1</v>
      </c>
      <c r="L141" s="607">
        <v>972</v>
      </c>
      <c r="M141" s="590">
        <v>1</v>
      </c>
      <c r="N141" s="590">
        <v>972</v>
      </c>
      <c r="O141" s="607"/>
      <c r="P141" s="607"/>
      <c r="Q141" s="595"/>
      <c r="R141" s="608"/>
    </row>
    <row r="142" spans="1:18" ht="14.4" customHeight="1" x14ac:dyDescent="0.3">
      <c r="A142" s="589" t="s">
        <v>1871</v>
      </c>
      <c r="B142" s="590" t="s">
        <v>1872</v>
      </c>
      <c r="C142" s="590" t="s">
        <v>487</v>
      </c>
      <c r="D142" s="590" t="s">
        <v>1890</v>
      </c>
      <c r="E142" s="590" t="s">
        <v>2059</v>
      </c>
      <c r="F142" s="590" t="s">
        <v>2060</v>
      </c>
      <c r="G142" s="607"/>
      <c r="H142" s="607"/>
      <c r="I142" s="590"/>
      <c r="J142" s="590"/>
      <c r="K142" s="607">
        <v>1</v>
      </c>
      <c r="L142" s="607">
        <v>1124</v>
      </c>
      <c r="M142" s="590">
        <v>1</v>
      </c>
      <c r="N142" s="590">
        <v>1124</v>
      </c>
      <c r="O142" s="607"/>
      <c r="P142" s="607"/>
      <c r="Q142" s="595"/>
      <c r="R142" s="608"/>
    </row>
    <row r="143" spans="1:18" ht="14.4" customHeight="1" x14ac:dyDescent="0.3">
      <c r="A143" s="589" t="s">
        <v>1871</v>
      </c>
      <c r="B143" s="590" t="s">
        <v>1872</v>
      </c>
      <c r="C143" s="590" t="s">
        <v>487</v>
      </c>
      <c r="D143" s="590" t="s">
        <v>1890</v>
      </c>
      <c r="E143" s="590" t="s">
        <v>2059</v>
      </c>
      <c r="F143" s="590" t="s">
        <v>2061</v>
      </c>
      <c r="G143" s="607"/>
      <c r="H143" s="607"/>
      <c r="I143" s="590"/>
      <c r="J143" s="590"/>
      <c r="K143" s="607">
        <v>2</v>
      </c>
      <c r="L143" s="607">
        <v>2248</v>
      </c>
      <c r="M143" s="590">
        <v>1</v>
      </c>
      <c r="N143" s="590">
        <v>1124</v>
      </c>
      <c r="O143" s="607"/>
      <c r="P143" s="607"/>
      <c r="Q143" s="595"/>
      <c r="R143" s="608"/>
    </row>
    <row r="144" spans="1:18" ht="14.4" customHeight="1" x14ac:dyDescent="0.3">
      <c r="A144" s="589" t="s">
        <v>1871</v>
      </c>
      <c r="B144" s="590" t="s">
        <v>1872</v>
      </c>
      <c r="C144" s="590" t="s">
        <v>487</v>
      </c>
      <c r="D144" s="590" t="s">
        <v>1890</v>
      </c>
      <c r="E144" s="590" t="s">
        <v>1935</v>
      </c>
      <c r="F144" s="590" t="s">
        <v>1937</v>
      </c>
      <c r="G144" s="607"/>
      <c r="H144" s="607"/>
      <c r="I144" s="590"/>
      <c r="J144" s="590"/>
      <c r="K144" s="607"/>
      <c r="L144" s="607"/>
      <c r="M144" s="590"/>
      <c r="N144" s="590"/>
      <c r="O144" s="607">
        <v>1</v>
      </c>
      <c r="P144" s="607">
        <v>374</v>
      </c>
      <c r="Q144" s="595"/>
      <c r="R144" s="608">
        <v>374</v>
      </c>
    </row>
    <row r="145" spans="1:18" ht="14.4" customHeight="1" x14ac:dyDescent="0.3">
      <c r="A145" s="589" t="s">
        <v>1871</v>
      </c>
      <c r="B145" s="590" t="s">
        <v>1872</v>
      </c>
      <c r="C145" s="590" t="s">
        <v>487</v>
      </c>
      <c r="D145" s="590" t="s">
        <v>1890</v>
      </c>
      <c r="E145" s="590" t="s">
        <v>1938</v>
      </c>
      <c r="F145" s="590" t="s">
        <v>1939</v>
      </c>
      <c r="G145" s="607">
        <v>168</v>
      </c>
      <c r="H145" s="607">
        <v>5599.99</v>
      </c>
      <c r="I145" s="590">
        <v>2.1538505917330451</v>
      </c>
      <c r="J145" s="590">
        <v>33.33327380952381</v>
      </c>
      <c r="K145" s="607">
        <v>78</v>
      </c>
      <c r="L145" s="607">
        <v>2599.9899999999998</v>
      </c>
      <c r="M145" s="590">
        <v>1</v>
      </c>
      <c r="N145" s="590">
        <v>33.333205128205122</v>
      </c>
      <c r="O145" s="607">
        <v>10</v>
      </c>
      <c r="P145" s="607">
        <v>333.31999999999994</v>
      </c>
      <c r="Q145" s="595">
        <v>0.12820049307881953</v>
      </c>
      <c r="R145" s="608">
        <v>33.331999999999994</v>
      </c>
    </row>
    <row r="146" spans="1:18" ht="14.4" customHeight="1" x14ac:dyDescent="0.3">
      <c r="A146" s="589" t="s">
        <v>1871</v>
      </c>
      <c r="B146" s="590" t="s">
        <v>1872</v>
      </c>
      <c r="C146" s="590" t="s">
        <v>487</v>
      </c>
      <c r="D146" s="590" t="s">
        <v>1890</v>
      </c>
      <c r="E146" s="590" t="s">
        <v>1938</v>
      </c>
      <c r="F146" s="590" t="s">
        <v>1940</v>
      </c>
      <c r="G146" s="607">
        <v>344</v>
      </c>
      <c r="H146" s="607">
        <v>11466.68</v>
      </c>
      <c r="I146" s="590">
        <v>0.71369451628061853</v>
      </c>
      <c r="J146" s="590">
        <v>33.333372093023257</v>
      </c>
      <c r="K146" s="607">
        <v>482</v>
      </c>
      <c r="L146" s="607">
        <v>16066.65</v>
      </c>
      <c r="M146" s="590">
        <v>1</v>
      </c>
      <c r="N146" s="590">
        <v>33.333298755186718</v>
      </c>
      <c r="O146" s="607">
        <v>450</v>
      </c>
      <c r="P146" s="607">
        <v>15000</v>
      </c>
      <c r="Q146" s="595">
        <v>0.93361092698228942</v>
      </c>
      <c r="R146" s="608">
        <v>33.333333333333336</v>
      </c>
    </row>
    <row r="147" spans="1:18" ht="14.4" customHeight="1" x14ac:dyDescent="0.3">
      <c r="A147" s="589" t="s">
        <v>1871</v>
      </c>
      <c r="B147" s="590" t="s">
        <v>1872</v>
      </c>
      <c r="C147" s="590" t="s">
        <v>487</v>
      </c>
      <c r="D147" s="590" t="s">
        <v>1890</v>
      </c>
      <c r="E147" s="590" t="s">
        <v>1944</v>
      </c>
      <c r="F147" s="590" t="s">
        <v>1945</v>
      </c>
      <c r="G147" s="607">
        <v>729</v>
      </c>
      <c r="H147" s="607">
        <v>62694</v>
      </c>
      <c r="I147" s="590">
        <v>0.93581514762516049</v>
      </c>
      <c r="J147" s="590">
        <v>86</v>
      </c>
      <c r="K147" s="607">
        <v>779</v>
      </c>
      <c r="L147" s="607">
        <v>66994</v>
      </c>
      <c r="M147" s="590">
        <v>1</v>
      </c>
      <c r="N147" s="590">
        <v>86</v>
      </c>
      <c r="O147" s="607">
        <v>788</v>
      </c>
      <c r="P147" s="607">
        <v>67768</v>
      </c>
      <c r="Q147" s="595">
        <v>1.011553273427471</v>
      </c>
      <c r="R147" s="608">
        <v>86</v>
      </c>
    </row>
    <row r="148" spans="1:18" ht="14.4" customHeight="1" x14ac:dyDescent="0.3">
      <c r="A148" s="589" t="s">
        <v>1871</v>
      </c>
      <c r="B148" s="590" t="s">
        <v>1872</v>
      </c>
      <c r="C148" s="590" t="s">
        <v>487</v>
      </c>
      <c r="D148" s="590" t="s">
        <v>1890</v>
      </c>
      <c r="E148" s="590" t="s">
        <v>1944</v>
      </c>
      <c r="F148" s="590" t="s">
        <v>1946</v>
      </c>
      <c r="G148" s="607">
        <v>18</v>
      </c>
      <c r="H148" s="607">
        <v>1548</v>
      </c>
      <c r="I148" s="590">
        <v>0.24</v>
      </c>
      <c r="J148" s="590">
        <v>86</v>
      </c>
      <c r="K148" s="607">
        <v>75</v>
      </c>
      <c r="L148" s="607">
        <v>6450</v>
      </c>
      <c r="M148" s="590">
        <v>1</v>
      </c>
      <c r="N148" s="590">
        <v>86</v>
      </c>
      <c r="O148" s="607">
        <v>32</v>
      </c>
      <c r="P148" s="607">
        <v>2752</v>
      </c>
      <c r="Q148" s="595">
        <v>0.42666666666666669</v>
      </c>
      <c r="R148" s="608">
        <v>86</v>
      </c>
    </row>
    <row r="149" spans="1:18" ht="14.4" customHeight="1" x14ac:dyDescent="0.3">
      <c r="A149" s="589" t="s">
        <v>1871</v>
      </c>
      <c r="B149" s="590" t="s">
        <v>1872</v>
      </c>
      <c r="C149" s="590" t="s">
        <v>487</v>
      </c>
      <c r="D149" s="590" t="s">
        <v>1890</v>
      </c>
      <c r="E149" s="590" t="s">
        <v>1947</v>
      </c>
      <c r="F149" s="590" t="s">
        <v>1948</v>
      </c>
      <c r="G149" s="607">
        <v>2</v>
      </c>
      <c r="H149" s="607">
        <v>64</v>
      </c>
      <c r="I149" s="590"/>
      <c r="J149" s="590">
        <v>32</v>
      </c>
      <c r="K149" s="607"/>
      <c r="L149" s="607"/>
      <c r="M149" s="590"/>
      <c r="N149" s="590"/>
      <c r="O149" s="607">
        <v>1</v>
      </c>
      <c r="P149" s="607">
        <v>32</v>
      </c>
      <c r="Q149" s="595"/>
      <c r="R149" s="608">
        <v>32</v>
      </c>
    </row>
    <row r="150" spans="1:18" ht="14.4" customHeight="1" x14ac:dyDescent="0.3">
      <c r="A150" s="589" t="s">
        <v>1871</v>
      </c>
      <c r="B150" s="590" t="s">
        <v>1872</v>
      </c>
      <c r="C150" s="590" t="s">
        <v>487</v>
      </c>
      <c r="D150" s="590" t="s">
        <v>1890</v>
      </c>
      <c r="E150" s="590" t="s">
        <v>1947</v>
      </c>
      <c r="F150" s="590" t="s">
        <v>1949</v>
      </c>
      <c r="G150" s="607">
        <v>13</v>
      </c>
      <c r="H150" s="607">
        <v>416</v>
      </c>
      <c r="I150" s="590">
        <v>13</v>
      </c>
      <c r="J150" s="590">
        <v>32</v>
      </c>
      <c r="K150" s="607">
        <v>1</v>
      </c>
      <c r="L150" s="607">
        <v>32</v>
      </c>
      <c r="M150" s="590">
        <v>1</v>
      </c>
      <c r="N150" s="590">
        <v>32</v>
      </c>
      <c r="O150" s="607"/>
      <c r="P150" s="607"/>
      <c r="Q150" s="595"/>
      <c r="R150" s="608"/>
    </row>
    <row r="151" spans="1:18" ht="14.4" customHeight="1" x14ac:dyDescent="0.3">
      <c r="A151" s="589" t="s">
        <v>1871</v>
      </c>
      <c r="B151" s="590" t="s">
        <v>1872</v>
      </c>
      <c r="C151" s="590" t="s">
        <v>487</v>
      </c>
      <c r="D151" s="590" t="s">
        <v>1890</v>
      </c>
      <c r="E151" s="590" t="s">
        <v>1950</v>
      </c>
      <c r="F151" s="590" t="s">
        <v>1951</v>
      </c>
      <c r="G151" s="607"/>
      <c r="H151" s="607"/>
      <c r="I151" s="590"/>
      <c r="J151" s="590"/>
      <c r="K151" s="607">
        <v>3</v>
      </c>
      <c r="L151" s="607">
        <v>4584</v>
      </c>
      <c r="M151" s="590">
        <v>1</v>
      </c>
      <c r="N151" s="590">
        <v>1528</v>
      </c>
      <c r="O151" s="607"/>
      <c r="P151" s="607"/>
      <c r="Q151" s="595"/>
      <c r="R151" s="608"/>
    </row>
    <row r="152" spans="1:18" ht="14.4" customHeight="1" x14ac:dyDescent="0.3">
      <c r="A152" s="589" t="s">
        <v>1871</v>
      </c>
      <c r="B152" s="590" t="s">
        <v>1872</v>
      </c>
      <c r="C152" s="590" t="s">
        <v>487</v>
      </c>
      <c r="D152" s="590" t="s">
        <v>1890</v>
      </c>
      <c r="E152" s="590" t="s">
        <v>2062</v>
      </c>
      <c r="F152" s="590" t="s">
        <v>2063</v>
      </c>
      <c r="G152" s="607">
        <v>1</v>
      </c>
      <c r="H152" s="607">
        <v>122</v>
      </c>
      <c r="I152" s="590"/>
      <c r="J152" s="590">
        <v>122</v>
      </c>
      <c r="K152" s="607"/>
      <c r="L152" s="607"/>
      <c r="M152" s="590"/>
      <c r="N152" s="590"/>
      <c r="O152" s="607"/>
      <c r="P152" s="607"/>
      <c r="Q152" s="595"/>
      <c r="R152" s="608"/>
    </row>
    <row r="153" spans="1:18" ht="14.4" customHeight="1" x14ac:dyDescent="0.3">
      <c r="A153" s="589" t="s">
        <v>1871</v>
      </c>
      <c r="B153" s="590" t="s">
        <v>1872</v>
      </c>
      <c r="C153" s="590" t="s">
        <v>487</v>
      </c>
      <c r="D153" s="590" t="s">
        <v>1890</v>
      </c>
      <c r="E153" s="590" t="s">
        <v>1956</v>
      </c>
      <c r="F153" s="590" t="s">
        <v>1915</v>
      </c>
      <c r="G153" s="607">
        <v>5</v>
      </c>
      <c r="H153" s="607">
        <v>3440</v>
      </c>
      <c r="I153" s="590"/>
      <c r="J153" s="590">
        <v>688</v>
      </c>
      <c r="K153" s="607"/>
      <c r="L153" s="607"/>
      <c r="M153" s="590"/>
      <c r="N153" s="590"/>
      <c r="O153" s="607">
        <v>8</v>
      </c>
      <c r="P153" s="607">
        <v>5512</v>
      </c>
      <c r="Q153" s="595"/>
      <c r="R153" s="608">
        <v>689</v>
      </c>
    </row>
    <row r="154" spans="1:18" ht="14.4" customHeight="1" x14ac:dyDescent="0.3">
      <c r="A154" s="589" t="s">
        <v>1871</v>
      </c>
      <c r="B154" s="590" t="s">
        <v>1872</v>
      </c>
      <c r="C154" s="590" t="s">
        <v>487</v>
      </c>
      <c r="D154" s="590" t="s">
        <v>1890</v>
      </c>
      <c r="E154" s="590" t="s">
        <v>1957</v>
      </c>
      <c r="F154" s="590" t="s">
        <v>1958</v>
      </c>
      <c r="G154" s="607">
        <v>19</v>
      </c>
      <c r="H154" s="607">
        <v>3078</v>
      </c>
      <c r="I154" s="590">
        <v>1.5833333333333333</v>
      </c>
      <c r="J154" s="590">
        <v>162</v>
      </c>
      <c r="K154" s="607">
        <v>12</v>
      </c>
      <c r="L154" s="607">
        <v>1944</v>
      </c>
      <c r="M154" s="590">
        <v>1</v>
      </c>
      <c r="N154" s="590">
        <v>162</v>
      </c>
      <c r="O154" s="607">
        <v>17</v>
      </c>
      <c r="P154" s="607">
        <v>2686</v>
      </c>
      <c r="Q154" s="595">
        <v>1.381687242798354</v>
      </c>
      <c r="R154" s="608">
        <v>158</v>
      </c>
    </row>
    <row r="155" spans="1:18" ht="14.4" customHeight="1" x14ac:dyDescent="0.3">
      <c r="A155" s="589" t="s">
        <v>1871</v>
      </c>
      <c r="B155" s="590" t="s">
        <v>1872</v>
      </c>
      <c r="C155" s="590" t="s">
        <v>487</v>
      </c>
      <c r="D155" s="590" t="s">
        <v>1890</v>
      </c>
      <c r="E155" s="590" t="s">
        <v>1957</v>
      </c>
      <c r="F155" s="590" t="s">
        <v>1959</v>
      </c>
      <c r="G155" s="607">
        <v>3</v>
      </c>
      <c r="H155" s="607">
        <v>486</v>
      </c>
      <c r="I155" s="590">
        <v>1</v>
      </c>
      <c r="J155" s="590">
        <v>162</v>
      </c>
      <c r="K155" s="607">
        <v>3</v>
      </c>
      <c r="L155" s="607">
        <v>486</v>
      </c>
      <c r="M155" s="590">
        <v>1</v>
      </c>
      <c r="N155" s="590">
        <v>162</v>
      </c>
      <c r="O155" s="607">
        <v>1</v>
      </c>
      <c r="P155" s="607">
        <v>158</v>
      </c>
      <c r="Q155" s="595">
        <v>0.32510288065843623</v>
      </c>
      <c r="R155" s="608">
        <v>158</v>
      </c>
    </row>
    <row r="156" spans="1:18" ht="14.4" customHeight="1" x14ac:dyDescent="0.3">
      <c r="A156" s="589" t="s">
        <v>1871</v>
      </c>
      <c r="B156" s="590" t="s">
        <v>1872</v>
      </c>
      <c r="C156" s="590" t="s">
        <v>487</v>
      </c>
      <c r="D156" s="590" t="s">
        <v>1890</v>
      </c>
      <c r="E156" s="590" t="s">
        <v>1962</v>
      </c>
      <c r="F156" s="590" t="s">
        <v>1963</v>
      </c>
      <c r="G156" s="607">
        <v>1</v>
      </c>
      <c r="H156" s="607">
        <v>59</v>
      </c>
      <c r="I156" s="590"/>
      <c r="J156" s="590">
        <v>59</v>
      </c>
      <c r="K156" s="607"/>
      <c r="L156" s="607"/>
      <c r="M156" s="590"/>
      <c r="N156" s="590"/>
      <c r="O156" s="607"/>
      <c r="P156" s="607"/>
      <c r="Q156" s="595"/>
      <c r="R156" s="608"/>
    </row>
    <row r="157" spans="1:18" ht="14.4" customHeight="1" x14ac:dyDescent="0.3">
      <c r="A157" s="589" t="s">
        <v>1871</v>
      </c>
      <c r="B157" s="590" t="s">
        <v>1872</v>
      </c>
      <c r="C157" s="590" t="s">
        <v>487</v>
      </c>
      <c r="D157" s="590" t="s">
        <v>1890</v>
      </c>
      <c r="E157" s="590" t="s">
        <v>1964</v>
      </c>
      <c r="F157" s="590" t="s">
        <v>1965</v>
      </c>
      <c r="G157" s="607">
        <v>1</v>
      </c>
      <c r="H157" s="607">
        <v>444</v>
      </c>
      <c r="I157" s="590">
        <v>0.49887640449438203</v>
      </c>
      <c r="J157" s="590">
        <v>444</v>
      </c>
      <c r="K157" s="607">
        <v>2</v>
      </c>
      <c r="L157" s="607">
        <v>890</v>
      </c>
      <c r="M157" s="590">
        <v>1</v>
      </c>
      <c r="N157" s="590">
        <v>445</v>
      </c>
      <c r="O157" s="607"/>
      <c r="P157" s="607"/>
      <c r="Q157" s="595"/>
      <c r="R157" s="608"/>
    </row>
    <row r="158" spans="1:18" ht="14.4" customHeight="1" x14ac:dyDescent="0.3">
      <c r="A158" s="589" t="s">
        <v>1871</v>
      </c>
      <c r="B158" s="590" t="s">
        <v>1872</v>
      </c>
      <c r="C158" s="590" t="s">
        <v>487</v>
      </c>
      <c r="D158" s="590" t="s">
        <v>1890</v>
      </c>
      <c r="E158" s="590" t="s">
        <v>1966</v>
      </c>
      <c r="F158" s="590" t="s">
        <v>2064</v>
      </c>
      <c r="G158" s="607">
        <v>9</v>
      </c>
      <c r="H158" s="607">
        <v>6489</v>
      </c>
      <c r="I158" s="590">
        <v>0.69134881738759857</v>
      </c>
      <c r="J158" s="590">
        <v>721</v>
      </c>
      <c r="K158" s="607">
        <v>13</v>
      </c>
      <c r="L158" s="607">
        <v>9386</v>
      </c>
      <c r="M158" s="590">
        <v>1</v>
      </c>
      <c r="N158" s="590">
        <v>722</v>
      </c>
      <c r="O158" s="607">
        <v>14</v>
      </c>
      <c r="P158" s="607">
        <v>10122</v>
      </c>
      <c r="Q158" s="595">
        <v>1.0784146601321116</v>
      </c>
      <c r="R158" s="608">
        <v>723</v>
      </c>
    </row>
    <row r="159" spans="1:18" ht="14.4" customHeight="1" x14ac:dyDescent="0.3">
      <c r="A159" s="589" t="s">
        <v>1871</v>
      </c>
      <c r="B159" s="590" t="s">
        <v>1872</v>
      </c>
      <c r="C159" s="590" t="s">
        <v>487</v>
      </c>
      <c r="D159" s="590" t="s">
        <v>1890</v>
      </c>
      <c r="E159" s="590" t="s">
        <v>1966</v>
      </c>
      <c r="F159" s="590" t="s">
        <v>1967</v>
      </c>
      <c r="G159" s="607">
        <v>6</v>
      </c>
      <c r="H159" s="607">
        <v>4326</v>
      </c>
      <c r="I159" s="590">
        <v>1.1983379501385041</v>
      </c>
      <c r="J159" s="590">
        <v>721</v>
      </c>
      <c r="K159" s="607">
        <v>5</v>
      </c>
      <c r="L159" s="607">
        <v>3610</v>
      </c>
      <c r="M159" s="590">
        <v>1</v>
      </c>
      <c r="N159" s="590">
        <v>722</v>
      </c>
      <c r="O159" s="607">
        <v>1</v>
      </c>
      <c r="P159" s="607">
        <v>723</v>
      </c>
      <c r="Q159" s="595">
        <v>0.2002770083102493</v>
      </c>
      <c r="R159" s="608">
        <v>723</v>
      </c>
    </row>
    <row r="160" spans="1:18" ht="14.4" customHeight="1" x14ac:dyDescent="0.3">
      <c r="A160" s="589" t="s">
        <v>1871</v>
      </c>
      <c r="B160" s="590" t="s">
        <v>1872</v>
      </c>
      <c r="C160" s="590" t="s">
        <v>487</v>
      </c>
      <c r="D160" s="590" t="s">
        <v>1890</v>
      </c>
      <c r="E160" s="590" t="s">
        <v>1968</v>
      </c>
      <c r="F160" s="590" t="s">
        <v>1969</v>
      </c>
      <c r="G160" s="607">
        <v>60</v>
      </c>
      <c r="H160" s="607">
        <v>63780</v>
      </c>
      <c r="I160" s="590">
        <v>1.2</v>
      </c>
      <c r="J160" s="590">
        <v>1063</v>
      </c>
      <c r="K160" s="607">
        <v>50</v>
      </c>
      <c r="L160" s="607">
        <v>53150</v>
      </c>
      <c r="M160" s="590">
        <v>1</v>
      </c>
      <c r="N160" s="590">
        <v>1063</v>
      </c>
      <c r="O160" s="607">
        <v>53</v>
      </c>
      <c r="P160" s="607">
        <v>56392</v>
      </c>
      <c r="Q160" s="595">
        <v>1.0609971777986831</v>
      </c>
      <c r="R160" s="608">
        <v>1064</v>
      </c>
    </row>
    <row r="161" spans="1:18" ht="14.4" customHeight="1" x14ac:dyDescent="0.3">
      <c r="A161" s="589" t="s">
        <v>1871</v>
      </c>
      <c r="B161" s="590" t="s">
        <v>1872</v>
      </c>
      <c r="C161" s="590" t="s">
        <v>487</v>
      </c>
      <c r="D161" s="590" t="s">
        <v>1890</v>
      </c>
      <c r="E161" s="590" t="s">
        <v>1970</v>
      </c>
      <c r="F161" s="590" t="s">
        <v>1971</v>
      </c>
      <c r="G161" s="607"/>
      <c r="H161" s="607"/>
      <c r="I161" s="590"/>
      <c r="J161" s="590"/>
      <c r="K161" s="607">
        <v>3</v>
      </c>
      <c r="L161" s="607">
        <v>369</v>
      </c>
      <c r="M161" s="590">
        <v>1</v>
      </c>
      <c r="N161" s="590">
        <v>123</v>
      </c>
      <c r="O161" s="607">
        <v>6</v>
      </c>
      <c r="P161" s="607">
        <v>744</v>
      </c>
      <c r="Q161" s="595">
        <v>2.0162601626016259</v>
      </c>
      <c r="R161" s="608">
        <v>124</v>
      </c>
    </row>
    <row r="162" spans="1:18" ht="14.4" customHeight="1" x14ac:dyDescent="0.3">
      <c r="A162" s="589" t="s">
        <v>1871</v>
      </c>
      <c r="B162" s="590" t="s">
        <v>1872</v>
      </c>
      <c r="C162" s="590" t="s">
        <v>487</v>
      </c>
      <c r="D162" s="590" t="s">
        <v>1890</v>
      </c>
      <c r="E162" s="590" t="s">
        <v>1970</v>
      </c>
      <c r="F162" s="590" t="s">
        <v>1972</v>
      </c>
      <c r="G162" s="607">
        <v>3</v>
      </c>
      <c r="H162" s="607">
        <v>369</v>
      </c>
      <c r="I162" s="590">
        <v>0.42857142857142855</v>
      </c>
      <c r="J162" s="590">
        <v>123</v>
      </c>
      <c r="K162" s="607">
        <v>7</v>
      </c>
      <c r="L162" s="607">
        <v>861</v>
      </c>
      <c r="M162" s="590">
        <v>1</v>
      </c>
      <c r="N162" s="590">
        <v>123</v>
      </c>
      <c r="O162" s="607">
        <v>1</v>
      </c>
      <c r="P162" s="607">
        <v>124</v>
      </c>
      <c r="Q162" s="595">
        <v>0.1440185830429733</v>
      </c>
      <c r="R162" s="608">
        <v>124</v>
      </c>
    </row>
    <row r="163" spans="1:18" ht="14.4" customHeight="1" x14ac:dyDescent="0.3">
      <c r="A163" s="589" t="s">
        <v>1871</v>
      </c>
      <c r="B163" s="590" t="s">
        <v>1872</v>
      </c>
      <c r="C163" s="590" t="s">
        <v>487</v>
      </c>
      <c r="D163" s="590" t="s">
        <v>1890</v>
      </c>
      <c r="E163" s="590" t="s">
        <v>1973</v>
      </c>
      <c r="F163" s="590" t="s">
        <v>1974</v>
      </c>
      <c r="G163" s="607">
        <v>94</v>
      </c>
      <c r="H163" s="607">
        <v>67304</v>
      </c>
      <c r="I163" s="590">
        <v>0.95918367346938771</v>
      </c>
      <c r="J163" s="590">
        <v>716</v>
      </c>
      <c r="K163" s="607">
        <v>98</v>
      </c>
      <c r="L163" s="607">
        <v>70168</v>
      </c>
      <c r="M163" s="590">
        <v>1</v>
      </c>
      <c r="N163" s="590">
        <v>716</v>
      </c>
      <c r="O163" s="607">
        <v>36</v>
      </c>
      <c r="P163" s="607">
        <v>25812</v>
      </c>
      <c r="Q163" s="595">
        <v>0.36785999315927487</v>
      </c>
      <c r="R163" s="608">
        <v>717</v>
      </c>
    </row>
    <row r="164" spans="1:18" ht="14.4" customHeight="1" x14ac:dyDescent="0.3">
      <c r="A164" s="589" t="s">
        <v>1871</v>
      </c>
      <c r="B164" s="590" t="s">
        <v>1872</v>
      </c>
      <c r="C164" s="590" t="s">
        <v>487</v>
      </c>
      <c r="D164" s="590" t="s">
        <v>1890</v>
      </c>
      <c r="E164" s="590" t="s">
        <v>1975</v>
      </c>
      <c r="F164" s="590" t="s">
        <v>1976</v>
      </c>
      <c r="G164" s="607">
        <v>3</v>
      </c>
      <c r="H164" s="607">
        <v>273</v>
      </c>
      <c r="I164" s="590">
        <v>1</v>
      </c>
      <c r="J164" s="590">
        <v>91</v>
      </c>
      <c r="K164" s="607">
        <v>3</v>
      </c>
      <c r="L164" s="607">
        <v>273</v>
      </c>
      <c r="M164" s="590">
        <v>1</v>
      </c>
      <c r="N164" s="590">
        <v>91</v>
      </c>
      <c r="O164" s="607">
        <v>1</v>
      </c>
      <c r="P164" s="607">
        <v>91</v>
      </c>
      <c r="Q164" s="595">
        <v>0.33333333333333331</v>
      </c>
      <c r="R164" s="608">
        <v>91</v>
      </c>
    </row>
    <row r="165" spans="1:18" ht="14.4" customHeight="1" x14ac:dyDescent="0.3">
      <c r="A165" s="589" t="s">
        <v>1871</v>
      </c>
      <c r="B165" s="590" t="s">
        <v>1872</v>
      </c>
      <c r="C165" s="590" t="s">
        <v>487</v>
      </c>
      <c r="D165" s="590" t="s">
        <v>1890</v>
      </c>
      <c r="E165" s="590" t="s">
        <v>1975</v>
      </c>
      <c r="F165" s="590" t="s">
        <v>1977</v>
      </c>
      <c r="G165" s="607">
        <v>2</v>
      </c>
      <c r="H165" s="607">
        <v>182</v>
      </c>
      <c r="I165" s="590"/>
      <c r="J165" s="590">
        <v>91</v>
      </c>
      <c r="K165" s="607"/>
      <c r="L165" s="607"/>
      <c r="M165" s="590"/>
      <c r="N165" s="590"/>
      <c r="O165" s="607"/>
      <c r="P165" s="607"/>
      <c r="Q165" s="595"/>
      <c r="R165" s="608"/>
    </row>
    <row r="166" spans="1:18" ht="14.4" customHeight="1" x14ac:dyDescent="0.3">
      <c r="A166" s="589" t="s">
        <v>1871</v>
      </c>
      <c r="B166" s="590" t="s">
        <v>1872</v>
      </c>
      <c r="C166" s="590" t="s">
        <v>487</v>
      </c>
      <c r="D166" s="590" t="s">
        <v>1890</v>
      </c>
      <c r="E166" s="590" t="s">
        <v>1978</v>
      </c>
      <c r="F166" s="590" t="s">
        <v>1979</v>
      </c>
      <c r="G166" s="607">
        <v>4</v>
      </c>
      <c r="H166" s="607">
        <v>732</v>
      </c>
      <c r="I166" s="590"/>
      <c r="J166" s="590">
        <v>183</v>
      </c>
      <c r="K166" s="607"/>
      <c r="L166" s="607"/>
      <c r="M166" s="590"/>
      <c r="N166" s="590"/>
      <c r="O166" s="607"/>
      <c r="P166" s="607"/>
      <c r="Q166" s="595"/>
      <c r="R166" s="608"/>
    </row>
    <row r="167" spans="1:18" ht="14.4" customHeight="1" x14ac:dyDescent="0.3">
      <c r="A167" s="589" t="s">
        <v>1871</v>
      </c>
      <c r="B167" s="590" t="s">
        <v>1872</v>
      </c>
      <c r="C167" s="590" t="s">
        <v>487</v>
      </c>
      <c r="D167" s="590" t="s">
        <v>1890</v>
      </c>
      <c r="E167" s="590" t="s">
        <v>1978</v>
      </c>
      <c r="F167" s="590" t="s">
        <v>1980</v>
      </c>
      <c r="G167" s="607">
        <v>1</v>
      </c>
      <c r="H167" s="607">
        <v>183</v>
      </c>
      <c r="I167" s="590">
        <v>0.5</v>
      </c>
      <c r="J167" s="590">
        <v>183</v>
      </c>
      <c r="K167" s="607">
        <v>2</v>
      </c>
      <c r="L167" s="607">
        <v>366</v>
      </c>
      <c r="M167" s="590">
        <v>1</v>
      </c>
      <c r="N167" s="590">
        <v>183</v>
      </c>
      <c r="O167" s="607"/>
      <c r="P167" s="607"/>
      <c r="Q167" s="595"/>
      <c r="R167" s="608"/>
    </row>
    <row r="168" spans="1:18" ht="14.4" customHeight="1" x14ac:dyDescent="0.3">
      <c r="A168" s="589" t="s">
        <v>1871</v>
      </c>
      <c r="B168" s="590" t="s">
        <v>1872</v>
      </c>
      <c r="C168" s="590" t="s">
        <v>487</v>
      </c>
      <c r="D168" s="590" t="s">
        <v>1890</v>
      </c>
      <c r="E168" s="590" t="s">
        <v>1981</v>
      </c>
      <c r="F168" s="590" t="s">
        <v>1982</v>
      </c>
      <c r="G168" s="607">
        <v>1</v>
      </c>
      <c r="H168" s="607">
        <v>648</v>
      </c>
      <c r="I168" s="590">
        <v>1</v>
      </c>
      <c r="J168" s="590">
        <v>648</v>
      </c>
      <c r="K168" s="607">
        <v>1</v>
      </c>
      <c r="L168" s="607">
        <v>648</v>
      </c>
      <c r="M168" s="590">
        <v>1</v>
      </c>
      <c r="N168" s="590">
        <v>648</v>
      </c>
      <c r="O168" s="607"/>
      <c r="P168" s="607"/>
      <c r="Q168" s="595"/>
      <c r="R168" s="608"/>
    </row>
    <row r="169" spans="1:18" ht="14.4" customHeight="1" x14ac:dyDescent="0.3">
      <c r="A169" s="589" t="s">
        <v>1871</v>
      </c>
      <c r="B169" s="590" t="s">
        <v>1872</v>
      </c>
      <c r="C169" s="590" t="s">
        <v>487</v>
      </c>
      <c r="D169" s="590" t="s">
        <v>1890</v>
      </c>
      <c r="E169" s="590" t="s">
        <v>1981</v>
      </c>
      <c r="F169" s="590" t="s">
        <v>1983</v>
      </c>
      <c r="G169" s="607">
        <v>1</v>
      </c>
      <c r="H169" s="607">
        <v>648</v>
      </c>
      <c r="I169" s="590"/>
      <c r="J169" s="590">
        <v>648</v>
      </c>
      <c r="K169" s="607"/>
      <c r="L169" s="607"/>
      <c r="M169" s="590"/>
      <c r="N169" s="590"/>
      <c r="O169" s="607"/>
      <c r="P169" s="607"/>
      <c r="Q169" s="595"/>
      <c r="R169" s="608"/>
    </row>
    <row r="170" spans="1:18" ht="14.4" customHeight="1" x14ac:dyDescent="0.3">
      <c r="A170" s="589" t="s">
        <v>1871</v>
      </c>
      <c r="B170" s="590" t="s">
        <v>1872</v>
      </c>
      <c r="C170" s="590" t="s">
        <v>487</v>
      </c>
      <c r="D170" s="590" t="s">
        <v>1890</v>
      </c>
      <c r="E170" s="590" t="s">
        <v>2065</v>
      </c>
      <c r="F170" s="590" t="s">
        <v>2066</v>
      </c>
      <c r="G170" s="607"/>
      <c r="H170" s="607"/>
      <c r="I170" s="590"/>
      <c r="J170" s="590"/>
      <c r="K170" s="607"/>
      <c r="L170" s="607"/>
      <c r="M170" s="590"/>
      <c r="N170" s="590"/>
      <c r="O170" s="607">
        <v>1</v>
      </c>
      <c r="P170" s="607">
        <v>1310</v>
      </c>
      <c r="Q170" s="595"/>
      <c r="R170" s="608">
        <v>1310</v>
      </c>
    </row>
    <row r="171" spans="1:18" ht="14.4" customHeight="1" x14ac:dyDescent="0.3">
      <c r="A171" s="589" t="s">
        <v>1871</v>
      </c>
      <c r="B171" s="590" t="s">
        <v>1872</v>
      </c>
      <c r="C171" s="590" t="s">
        <v>487</v>
      </c>
      <c r="D171" s="590" t="s">
        <v>1890</v>
      </c>
      <c r="E171" s="590" t="s">
        <v>1987</v>
      </c>
      <c r="F171" s="590" t="s">
        <v>1988</v>
      </c>
      <c r="G171" s="607">
        <v>4</v>
      </c>
      <c r="H171" s="607">
        <v>1456</v>
      </c>
      <c r="I171" s="590">
        <v>0.93333333333333335</v>
      </c>
      <c r="J171" s="590">
        <v>364</v>
      </c>
      <c r="K171" s="607">
        <v>4</v>
      </c>
      <c r="L171" s="607">
        <v>1560</v>
      </c>
      <c r="M171" s="590">
        <v>1</v>
      </c>
      <c r="N171" s="590">
        <v>390</v>
      </c>
      <c r="O171" s="607">
        <v>3</v>
      </c>
      <c r="P171" s="607">
        <v>1173</v>
      </c>
      <c r="Q171" s="595">
        <v>0.75192307692307692</v>
      </c>
      <c r="R171" s="608">
        <v>391</v>
      </c>
    </row>
    <row r="172" spans="1:18" ht="14.4" customHeight="1" x14ac:dyDescent="0.3">
      <c r="A172" s="589" t="s">
        <v>1871</v>
      </c>
      <c r="B172" s="590" t="s">
        <v>1872</v>
      </c>
      <c r="C172" s="590" t="s">
        <v>487</v>
      </c>
      <c r="D172" s="590" t="s">
        <v>1890</v>
      </c>
      <c r="E172" s="590" t="s">
        <v>1987</v>
      </c>
      <c r="F172" s="590" t="s">
        <v>1989</v>
      </c>
      <c r="G172" s="607">
        <v>2</v>
      </c>
      <c r="H172" s="607">
        <v>728</v>
      </c>
      <c r="I172" s="590">
        <v>0.2074074074074074</v>
      </c>
      <c r="J172" s="590">
        <v>364</v>
      </c>
      <c r="K172" s="607">
        <v>9</v>
      </c>
      <c r="L172" s="607">
        <v>3510</v>
      </c>
      <c r="M172" s="590">
        <v>1</v>
      </c>
      <c r="N172" s="590">
        <v>390</v>
      </c>
      <c r="O172" s="607">
        <v>2</v>
      </c>
      <c r="P172" s="607">
        <v>782</v>
      </c>
      <c r="Q172" s="595">
        <v>0.22279202279202279</v>
      </c>
      <c r="R172" s="608">
        <v>391</v>
      </c>
    </row>
    <row r="173" spans="1:18" ht="14.4" customHeight="1" x14ac:dyDescent="0.3">
      <c r="A173" s="589" t="s">
        <v>1871</v>
      </c>
      <c r="B173" s="590" t="s">
        <v>1872</v>
      </c>
      <c r="C173" s="590" t="s">
        <v>487</v>
      </c>
      <c r="D173" s="590" t="s">
        <v>1890</v>
      </c>
      <c r="E173" s="590" t="s">
        <v>1990</v>
      </c>
      <c r="F173" s="590" t="s">
        <v>1991</v>
      </c>
      <c r="G173" s="607">
        <v>15</v>
      </c>
      <c r="H173" s="607">
        <v>9540</v>
      </c>
      <c r="I173" s="590">
        <v>0.89957567185289955</v>
      </c>
      <c r="J173" s="590">
        <v>636</v>
      </c>
      <c r="K173" s="607">
        <v>21</v>
      </c>
      <c r="L173" s="607">
        <v>10605</v>
      </c>
      <c r="M173" s="590">
        <v>1</v>
      </c>
      <c r="N173" s="590">
        <v>505</v>
      </c>
      <c r="O173" s="607">
        <v>18</v>
      </c>
      <c r="P173" s="607">
        <v>9108</v>
      </c>
      <c r="Q173" s="595">
        <v>0.85884016973125887</v>
      </c>
      <c r="R173" s="608">
        <v>506</v>
      </c>
    </row>
    <row r="174" spans="1:18" ht="14.4" customHeight="1" x14ac:dyDescent="0.3">
      <c r="A174" s="589" t="s">
        <v>1871</v>
      </c>
      <c r="B174" s="590" t="s">
        <v>1872</v>
      </c>
      <c r="C174" s="590" t="s">
        <v>487</v>
      </c>
      <c r="D174" s="590" t="s">
        <v>1890</v>
      </c>
      <c r="E174" s="590" t="s">
        <v>1992</v>
      </c>
      <c r="F174" s="590" t="s">
        <v>2067</v>
      </c>
      <c r="G174" s="607">
        <v>3</v>
      </c>
      <c r="H174" s="607">
        <v>5004</v>
      </c>
      <c r="I174" s="590">
        <v>0.2304928604329802</v>
      </c>
      <c r="J174" s="590">
        <v>1668</v>
      </c>
      <c r="K174" s="607">
        <v>13</v>
      </c>
      <c r="L174" s="607">
        <v>21710</v>
      </c>
      <c r="M174" s="590">
        <v>1</v>
      </c>
      <c r="N174" s="590">
        <v>1670</v>
      </c>
      <c r="O174" s="607">
        <v>7</v>
      </c>
      <c r="P174" s="607">
        <v>11711</v>
      </c>
      <c r="Q174" s="595">
        <v>0.53942883463841551</v>
      </c>
      <c r="R174" s="608">
        <v>1673</v>
      </c>
    </row>
    <row r="175" spans="1:18" ht="14.4" customHeight="1" x14ac:dyDescent="0.3">
      <c r="A175" s="589" t="s">
        <v>1871</v>
      </c>
      <c r="B175" s="590" t="s">
        <v>1872</v>
      </c>
      <c r="C175" s="590" t="s">
        <v>487</v>
      </c>
      <c r="D175" s="590" t="s">
        <v>1890</v>
      </c>
      <c r="E175" s="590" t="s">
        <v>1992</v>
      </c>
      <c r="F175" s="590" t="s">
        <v>1993</v>
      </c>
      <c r="G175" s="607"/>
      <c r="H175" s="607"/>
      <c r="I175" s="590"/>
      <c r="J175" s="590"/>
      <c r="K175" s="607">
        <v>1</v>
      </c>
      <c r="L175" s="607">
        <v>1670</v>
      </c>
      <c r="M175" s="590">
        <v>1</v>
      </c>
      <c r="N175" s="590">
        <v>1670</v>
      </c>
      <c r="O175" s="607">
        <v>1</v>
      </c>
      <c r="P175" s="607">
        <v>1673</v>
      </c>
      <c r="Q175" s="595">
        <v>1.0017964071856287</v>
      </c>
      <c r="R175" s="608">
        <v>1673</v>
      </c>
    </row>
    <row r="176" spans="1:18" ht="14.4" customHeight="1" x14ac:dyDescent="0.3">
      <c r="A176" s="589" t="s">
        <v>1871</v>
      </c>
      <c r="B176" s="590" t="s">
        <v>1872</v>
      </c>
      <c r="C176" s="590" t="s">
        <v>487</v>
      </c>
      <c r="D176" s="590" t="s">
        <v>1890</v>
      </c>
      <c r="E176" s="590" t="s">
        <v>1994</v>
      </c>
      <c r="F176" s="590" t="s">
        <v>1995</v>
      </c>
      <c r="G176" s="607">
        <v>6</v>
      </c>
      <c r="H176" s="607">
        <v>720</v>
      </c>
      <c r="I176" s="590">
        <v>0.8571428571428571</v>
      </c>
      <c r="J176" s="590">
        <v>120</v>
      </c>
      <c r="K176" s="607">
        <v>7</v>
      </c>
      <c r="L176" s="607">
        <v>840</v>
      </c>
      <c r="M176" s="590">
        <v>1</v>
      </c>
      <c r="N176" s="590">
        <v>120</v>
      </c>
      <c r="O176" s="607">
        <v>4</v>
      </c>
      <c r="P176" s="607">
        <v>724</v>
      </c>
      <c r="Q176" s="595">
        <v>0.86190476190476195</v>
      </c>
      <c r="R176" s="608">
        <v>181</v>
      </c>
    </row>
    <row r="177" spans="1:18" ht="14.4" customHeight="1" x14ac:dyDescent="0.3">
      <c r="A177" s="589" t="s">
        <v>1871</v>
      </c>
      <c r="B177" s="590" t="s">
        <v>1872</v>
      </c>
      <c r="C177" s="590" t="s">
        <v>487</v>
      </c>
      <c r="D177" s="590" t="s">
        <v>1890</v>
      </c>
      <c r="E177" s="590" t="s">
        <v>1994</v>
      </c>
      <c r="F177" s="590" t="s">
        <v>1996</v>
      </c>
      <c r="G177" s="607">
        <v>21</v>
      </c>
      <c r="H177" s="607">
        <v>2520</v>
      </c>
      <c r="I177" s="590">
        <v>1.4</v>
      </c>
      <c r="J177" s="590">
        <v>120</v>
      </c>
      <c r="K177" s="607">
        <v>15</v>
      </c>
      <c r="L177" s="607">
        <v>1800</v>
      </c>
      <c r="M177" s="590">
        <v>1</v>
      </c>
      <c r="N177" s="590">
        <v>120</v>
      </c>
      <c r="O177" s="607">
        <v>9</v>
      </c>
      <c r="P177" s="607">
        <v>1629</v>
      </c>
      <c r="Q177" s="595">
        <v>0.90500000000000003</v>
      </c>
      <c r="R177" s="608">
        <v>181</v>
      </c>
    </row>
    <row r="178" spans="1:18" ht="14.4" customHeight="1" x14ac:dyDescent="0.3">
      <c r="A178" s="589" t="s">
        <v>1871</v>
      </c>
      <c r="B178" s="590" t="s">
        <v>1872</v>
      </c>
      <c r="C178" s="590" t="s">
        <v>487</v>
      </c>
      <c r="D178" s="590" t="s">
        <v>1890</v>
      </c>
      <c r="E178" s="590" t="s">
        <v>1997</v>
      </c>
      <c r="F178" s="590" t="s">
        <v>1998</v>
      </c>
      <c r="G178" s="607"/>
      <c r="H178" s="607"/>
      <c r="I178" s="590"/>
      <c r="J178" s="590"/>
      <c r="K178" s="607"/>
      <c r="L178" s="607"/>
      <c r="M178" s="590"/>
      <c r="N178" s="590"/>
      <c r="O178" s="607">
        <v>1</v>
      </c>
      <c r="P178" s="607">
        <v>450</v>
      </c>
      <c r="Q178" s="595"/>
      <c r="R178" s="608">
        <v>450</v>
      </c>
    </row>
    <row r="179" spans="1:18" ht="14.4" customHeight="1" x14ac:dyDescent="0.3">
      <c r="A179" s="589" t="s">
        <v>1871</v>
      </c>
      <c r="B179" s="590" t="s">
        <v>1872</v>
      </c>
      <c r="C179" s="590" t="s">
        <v>487</v>
      </c>
      <c r="D179" s="590" t="s">
        <v>1890</v>
      </c>
      <c r="E179" s="590" t="s">
        <v>1999</v>
      </c>
      <c r="F179" s="590" t="s">
        <v>2000</v>
      </c>
      <c r="G179" s="607">
        <v>96</v>
      </c>
      <c r="H179" s="607">
        <v>23712</v>
      </c>
      <c r="I179" s="590">
        <v>0.76490322580645165</v>
      </c>
      <c r="J179" s="590">
        <v>247</v>
      </c>
      <c r="K179" s="607">
        <v>100</v>
      </c>
      <c r="L179" s="607">
        <v>31000</v>
      </c>
      <c r="M179" s="590">
        <v>1</v>
      </c>
      <c r="N179" s="590">
        <v>310</v>
      </c>
      <c r="O179" s="607">
        <v>89</v>
      </c>
      <c r="P179" s="607">
        <v>27679</v>
      </c>
      <c r="Q179" s="595">
        <v>0.89287096774193553</v>
      </c>
      <c r="R179" s="608">
        <v>311</v>
      </c>
    </row>
    <row r="180" spans="1:18" ht="14.4" customHeight="1" x14ac:dyDescent="0.3">
      <c r="A180" s="589" t="s">
        <v>1871</v>
      </c>
      <c r="B180" s="590" t="s">
        <v>1872</v>
      </c>
      <c r="C180" s="590" t="s">
        <v>487</v>
      </c>
      <c r="D180" s="590" t="s">
        <v>1890</v>
      </c>
      <c r="E180" s="590" t="s">
        <v>2068</v>
      </c>
      <c r="F180" s="590" t="s">
        <v>2069</v>
      </c>
      <c r="G180" s="607">
        <v>15</v>
      </c>
      <c r="H180" s="607">
        <v>55650</v>
      </c>
      <c r="I180" s="590">
        <v>1.4987880420145434</v>
      </c>
      <c r="J180" s="590">
        <v>3710</v>
      </c>
      <c r="K180" s="607">
        <v>10</v>
      </c>
      <c r="L180" s="607">
        <v>37130</v>
      </c>
      <c r="M180" s="590">
        <v>1</v>
      </c>
      <c r="N180" s="590">
        <v>3713</v>
      </c>
      <c r="O180" s="607">
        <v>10</v>
      </c>
      <c r="P180" s="607">
        <v>37190</v>
      </c>
      <c r="Q180" s="595">
        <v>1.0016159439806087</v>
      </c>
      <c r="R180" s="608">
        <v>3719</v>
      </c>
    </row>
    <row r="181" spans="1:18" ht="14.4" customHeight="1" x14ac:dyDescent="0.3">
      <c r="A181" s="589" t="s">
        <v>1871</v>
      </c>
      <c r="B181" s="590" t="s">
        <v>1872</v>
      </c>
      <c r="C181" s="590" t="s">
        <v>487</v>
      </c>
      <c r="D181" s="590" t="s">
        <v>1890</v>
      </c>
      <c r="E181" s="590" t="s">
        <v>2001</v>
      </c>
      <c r="F181" s="590" t="s">
        <v>2070</v>
      </c>
      <c r="G181" s="607">
        <v>6</v>
      </c>
      <c r="H181" s="607">
        <v>10404</v>
      </c>
      <c r="I181" s="590">
        <v>0.59965417867435156</v>
      </c>
      <c r="J181" s="590">
        <v>1734</v>
      </c>
      <c r="K181" s="607">
        <v>10</v>
      </c>
      <c r="L181" s="607">
        <v>17350</v>
      </c>
      <c r="M181" s="590">
        <v>1</v>
      </c>
      <c r="N181" s="590">
        <v>1735</v>
      </c>
      <c r="O181" s="607">
        <v>2</v>
      </c>
      <c r="P181" s="607">
        <v>3476</v>
      </c>
      <c r="Q181" s="595">
        <v>0.2003458213256484</v>
      </c>
      <c r="R181" s="608">
        <v>1738</v>
      </c>
    </row>
    <row r="182" spans="1:18" ht="14.4" customHeight="1" x14ac:dyDescent="0.3">
      <c r="A182" s="589" t="s">
        <v>1871</v>
      </c>
      <c r="B182" s="590" t="s">
        <v>1872</v>
      </c>
      <c r="C182" s="590" t="s">
        <v>487</v>
      </c>
      <c r="D182" s="590" t="s">
        <v>1890</v>
      </c>
      <c r="E182" s="590" t="s">
        <v>2001</v>
      </c>
      <c r="F182" s="590" t="s">
        <v>2002</v>
      </c>
      <c r="G182" s="607">
        <v>1</v>
      </c>
      <c r="H182" s="607">
        <v>1734</v>
      </c>
      <c r="I182" s="590">
        <v>0.19988472622478387</v>
      </c>
      <c r="J182" s="590">
        <v>1734</v>
      </c>
      <c r="K182" s="607">
        <v>5</v>
      </c>
      <c r="L182" s="607">
        <v>8675</v>
      </c>
      <c r="M182" s="590">
        <v>1</v>
      </c>
      <c r="N182" s="590">
        <v>1735</v>
      </c>
      <c r="O182" s="607">
        <v>7</v>
      </c>
      <c r="P182" s="607">
        <v>12166</v>
      </c>
      <c r="Q182" s="595">
        <v>1.4024207492795389</v>
      </c>
      <c r="R182" s="608">
        <v>1738</v>
      </c>
    </row>
    <row r="183" spans="1:18" ht="14.4" customHeight="1" x14ac:dyDescent="0.3">
      <c r="A183" s="589" t="s">
        <v>1871</v>
      </c>
      <c r="B183" s="590" t="s">
        <v>1872</v>
      </c>
      <c r="C183" s="590" t="s">
        <v>487</v>
      </c>
      <c r="D183" s="590" t="s">
        <v>1890</v>
      </c>
      <c r="E183" s="590" t="s">
        <v>2003</v>
      </c>
      <c r="F183" s="590" t="s">
        <v>2004</v>
      </c>
      <c r="G183" s="607">
        <v>1</v>
      </c>
      <c r="H183" s="607">
        <v>500</v>
      </c>
      <c r="I183" s="590"/>
      <c r="J183" s="590">
        <v>500</v>
      </c>
      <c r="K183" s="607"/>
      <c r="L183" s="607"/>
      <c r="M183" s="590"/>
      <c r="N183" s="590"/>
      <c r="O183" s="607"/>
      <c r="P183" s="607"/>
      <c r="Q183" s="595"/>
      <c r="R183" s="608"/>
    </row>
    <row r="184" spans="1:18" ht="14.4" customHeight="1" x14ac:dyDescent="0.3">
      <c r="A184" s="589" t="s">
        <v>1871</v>
      </c>
      <c r="B184" s="590" t="s">
        <v>1872</v>
      </c>
      <c r="C184" s="590" t="s">
        <v>487</v>
      </c>
      <c r="D184" s="590" t="s">
        <v>1890</v>
      </c>
      <c r="E184" s="590" t="s">
        <v>2071</v>
      </c>
      <c r="F184" s="590" t="s">
        <v>2072</v>
      </c>
      <c r="G184" s="607"/>
      <c r="H184" s="607"/>
      <c r="I184" s="590"/>
      <c r="J184" s="590"/>
      <c r="K184" s="607">
        <v>2</v>
      </c>
      <c r="L184" s="607">
        <v>2004</v>
      </c>
      <c r="M184" s="590">
        <v>1</v>
      </c>
      <c r="N184" s="590">
        <v>1002</v>
      </c>
      <c r="O184" s="607">
        <v>2</v>
      </c>
      <c r="P184" s="607">
        <v>2010</v>
      </c>
      <c r="Q184" s="595">
        <v>1.0029940119760479</v>
      </c>
      <c r="R184" s="608">
        <v>1005</v>
      </c>
    </row>
    <row r="185" spans="1:18" ht="14.4" customHeight="1" x14ac:dyDescent="0.3">
      <c r="A185" s="589" t="s">
        <v>1871</v>
      </c>
      <c r="B185" s="590" t="s">
        <v>1872</v>
      </c>
      <c r="C185" s="590" t="s">
        <v>487</v>
      </c>
      <c r="D185" s="590" t="s">
        <v>1890</v>
      </c>
      <c r="E185" s="590" t="s">
        <v>2005</v>
      </c>
      <c r="F185" s="590" t="s">
        <v>2006</v>
      </c>
      <c r="G185" s="607"/>
      <c r="H185" s="607"/>
      <c r="I185" s="590"/>
      <c r="J185" s="590"/>
      <c r="K185" s="607">
        <v>1</v>
      </c>
      <c r="L185" s="607">
        <v>892</v>
      </c>
      <c r="M185" s="590">
        <v>1</v>
      </c>
      <c r="N185" s="590">
        <v>892</v>
      </c>
      <c r="O185" s="607"/>
      <c r="P185" s="607"/>
      <c r="Q185" s="595"/>
      <c r="R185" s="608"/>
    </row>
    <row r="186" spans="1:18" ht="14.4" customHeight="1" x14ac:dyDescent="0.3">
      <c r="A186" s="589" t="s">
        <v>1871</v>
      </c>
      <c r="B186" s="590" t="s">
        <v>1872</v>
      </c>
      <c r="C186" s="590" t="s">
        <v>487</v>
      </c>
      <c r="D186" s="590" t="s">
        <v>1890</v>
      </c>
      <c r="E186" s="590" t="s">
        <v>2073</v>
      </c>
      <c r="F186" s="590" t="s">
        <v>2074</v>
      </c>
      <c r="G186" s="607"/>
      <c r="H186" s="607"/>
      <c r="I186" s="590"/>
      <c r="J186" s="590"/>
      <c r="K186" s="607"/>
      <c r="L186" s="607"/>
      <c r="M186" s="590"/>
      <c r="N186" s="590"/>
      <c r="O186" s="607">
        <v>35</v>
      </c>
      <c r="P186" s="607">
        <v>10780</v>
      </c>
      <c r="Q186" s="595"/>
      <c r="R186" s="608">
        <v>308</v>
      </c>
    </row>
    <row r="187" spans="1:18" ht="14.4" customHeight="1" x14ac:dyDescent="0.3">
      <c r="A187" s="589" t="s">
        <v>1871</v>
      </c>
      <c r="B187" s="590" t="s">
        <v>1872</v>
      </c>
      <c r="C187" s="590" t="s">
        <v>487</v>
      </c>
      <c r="D187" s="590" t="s">
        <v>1890</v>
      </c>
      <c r="E187" s="590" t="s">
        <v>2073</v>
      </c>
      <c r="F187" s="590" t="s">
        <v>2075</v>
      </c>
      <c r="G187" s="607"/>
      <c r="H187" s="607"/>
      <c r="I187" s="590"/>
      <c r="J187" s="590"/>
      <c r="K187" s="607"/>
      <c r="L187" s="607"/>
      <c r="M187" s="590"/>
      <c r="N187" s="590"/>
      <c r="O187" s="607">
        <v>4</v>
      </c>
      <c r="P187" s="607">
        <v>1232</v>
      </c>
      <c r="Q187" s="595"/>
      <c r="R187" s="608">
        <v>308</v>
      </c>
    </row>
    <row r="188" spans="1:18" ht="14.4" customHeight="1" x14ac:dyDescent="0.3">
      <c r="A188" s="589" t="s">
        <v>1871</v>
      </c>
      <c r="B188" s="590" t="s">
        <v>1872</v>
      </c>
      <c r="C188" s="590" t="s">
        <v>487</v>
      </c>
      <c r="D188" s="590" t="s">
        <v>1890</v>
      </c>
      <c r="E188" s="590" t="s">
        <v>2008</v>
      </c>
      <c r="F188" s="590" t="s">
        <v>2009</v>
      </c>
      <c r="G188" s="607">
        <v>3</v>
      </c>
      <c r="H188" s="607">
        <v>993</v>
      </c>
      <c r="I188" s="590">
        <v>0.375</v>
      </c>
      <c r="J188" s="590">
        <v>331</v>
      </c>
      <c r="K188" s="607">
        <v>8</v>
      </c>
      <c r="L188" s="607">
        <v>2648</v>
      </c>
      <c r="M188" s="590">
        <v>1</v>
      </c>
      <c r="N188" s="590">
        <v>331</v>
      </c>
      <c r="O188" s="607">
        <v>2</v>
      </c>
      <c r="P188" s="607">
        <v>664</v>
      </c>
      <c r="Q188" s="595">
        <v>0.25075528700906347</v>
      </c>
      <c r="R188" s="608">
        <v>332</v>
      </c>
    </row>
    <row r="189" spans="1:18" ht="14.4" customHeight="1" x14ac:dyDescent="0.3">
      <c r="A189" s="589" t="s">
        <v>1871</v>
      </c>
      <c r="B189" s="590" t="s">
        <v>1872</v>
      </c>
      <c r="C189" s="590" t="s">
        <v>487</v>
      </c>
      <c r="D189" s="590" t="s">
        <v>1890</v>
      </c>
      <c r="E189" s="590" t="s">
        <v>2008</v>
      </c>
      <c r="F189" s="590" t="s">
        <v>2010</v>
      </c>
      <c r="G189" s="607">
        <v>1</v>
      </c>
      <c r="H189" s="607">
        <v>331</v>
      </c>
      <c r="I189" s="590"/>
      <c r="J189" s="590">
        <v>331</v>
      </c>
      <c r="K189" s="607"/>
      <c r="L189" s="607"/>
      <c r="M189" s="590"/>
      <c r="N189" s="590"/>
      <c r="O189" s="607"/>
      <c r="P189" s="607"/>
      <c r="Q189" s="595"/>
      <c r="R189" s="608"/>
    </row>
    <row r="190" spans="1:18" ht="14.4" customHeight="1" x14ac:dyDescent="0.3">
      <c r="A190" s="589" t="s">
        <v>1871</v>
      </c>
      <c r="B190" s="590" t="s">
        <v>1872</v>
      </c>
      <c r="C190" s="590" t="s">
        <v>487</v>
      </c>
      <c r="D190" s="590" t="s">
        <v>1890</v>
      </c>
      <c r="E190" s="590" t="s">
        <v>2011</v>
      </c>
      <c r="F190" s="590" t="s">
        <v>2012</v>
      </c>
      <c r="G190" s="607">
        <v>2</v>
      </c>
      <c r="H190" s="607">
        <v>2066</v>
      </c>
      <c r="I190" s="590">
        <v>0.6660219213410703</v>
      </c>
      <c r="J190" s="590">
        <v>1033</v>
      </c>
      <c r="K190" s="607">
        <v>3</v>
      </c>
      <c r="L190" s="607">
        <v>3102</v>
      </c>
      <c r="M190" s="590">
        <v>1</v>
      </c>
      <c r="N190" s="590">
        <v>1034</v>
      </c>
      <c r="O190" s="607">
        <v>2</v>
      </c>
      <c r="P190" s="607">
        <v>2074</v>
      </c>
      <c r="Q190" s="595">
        <v>0.66860090264345584</v>
      </c>
      <c r="R190" s="608">
        <v>1037</v>
      </c>
    </row>
    <row r="191" spans="1:18" ht="14.4" customHeight="1" x14ac:dyDescent="0.3">
      <c r="A191" s="589" t="s">
        <v>1871</v>
      </c>
      <c r="B191" s="590" t="s">
        <v>1872</v>
      </c>
      <c r="C191" s="590" t="s">
        <v>487</v>
      </c>
      <c r="D191" s="590" t="s">
        <v>1890</v>
      </c>
      <c r="E191" s="590" t="s">
        <v>2013</v>
      </c>
      <c r="F191" s="590" t="s">
        <v>2014</v>
      </c>
      <c r="G191" s="607">
        <v>73</v>
      </c>
      <c r="H191" s="607">
        <v>61320</v>
      </c>
      <c r="I191" s="590">
        <v>0.74489795918367352</v>
      </c>
      <c r="J191" s="590">
        <v>840</v>
      </c>
      <c r="K191" s="607">
        <v>98</v>
      </c>
      <c r="L191" s="607">
        <v>82320</v>
      </c>
      <c r="M191" s="590">
        <v>1</v>
      </c>
      <c r="N191" s="590">
        <v>840</v>
      </c>
      <c r="O191" s="607">
        <v>55</v>
      </c>
      <c r="P191" s="607">
        <v>46255</v>
      </c>
      <c r="Q191" s="595">
        <v>0.56189261418853254</v>
      </c>
      <c r="R191" s="608">
        <v>841</v>
      </c>
    </row>
    <row r="192" spans="1:18" ht="14.4" customHeight="1" x14ac:dyDescent="0.3">
      <c r="A192" s="589" t="s">
        <v>1871</v>
      </c>
      <c r="B192" s="590" t="s">
        <v>1872</v>
      </c>
      <c r="C192" s="590" t="s">
        <v>487</v>
      </c>
      <c r="D192" s="590" t="s">
        <v>1890</v>
      </c>
      <c r="E192" s="590" t="s">
        <v>2017</v>
      </c>
      <c r="F192" s="590" t="s">
        <v>2076</v>
      </c>
      <c r="G192" s="607">
        <v>20</v>
      </c>
      <c r="H192" s="607">
        <v>24000</v>
      </c>
      <c r="I192" s="590">
        <v>0.9515879624122755</v>
      </c>
      <c r="J192" s="590">
        <v>1200</v>
      </c>
      <c r="K192" s="607">
        <v>21</v>
      </c>
      <c r="L192" s="607">
        <v>25221</v>
      </c>
      <c r="M192" s="590">
        <v>1</v>
      </c>
      <c r="N192" s="590">
        <v>1201</v>
      </c>
      <c r="O192" s="607">
        <v>34</v>
      </c>
      <c r="P192" s="607">
        <v>40902</v>
      </c>
      <c r="Q192" s="595">
        <v>1.6217437849411205</v>
      </c>
      <c r="R192" s="608">
        <v>1203</v>
      </c>
    </row>
    <row r="193" spans="1:18" ht="14.4" customHeight="1" x14ac:dyDescent="0.3">
      <c r="A193" s="589" t="s">
        <v>1871</v>
      </c>
      <c r="B193" s="590" t="s">
        <v>1872</v>
      </c>
      <c r="C193" s="590" t="s">
        <v>487</v>
      </c>
      <c r="D193" s="590" t="s">
        <v>1890</v>
      </c>
      <c r="E193" s="590" t="s">
        <v>2017</v>
      </c>
      <c r="F193" s="590" t="s">
        <v>2018</v>
      </c>
      <c r="G193" s="607">
        <v>6</v>
      </c>
      <c r="H193" s="607">
        <v>7200</v>
      </c>
      <c r="I193" s="590">
        <v>1.9983347210657785</v>
      </c>
      <c r="J193" s="590">
        <v>1200</v>
      </c>
      <c r="K193" s="607">
        <v>3</v>
      </c>
      <c r="L193" s="607">
        <v>3603</v>
      </c>
      <c r="M193" s="590">
        <v>1</v>
      </c>
      <c r="N193" s="590">
        <v>1201</v>
      </c>
      <c r="O193" s="607">
        <v>14</v>
      </c>
      <c r="P193" s="607">
        <v>16842</v>
      </c>
      <c r="Q193" s="595">
        <v>4.6744379683597002</v>
      </c>
      <c r="R193" s="608">
        <v>1203</v>
      </c>
    </row>
    <row r="194" spans="1:18" ht="14.4" customHeight="1" x14ac:dyDescent="0.3">
      <c r="A194" s="589" t="s">
        <v>1871</v>
      </c>
      <c r="B194" s="590" t="s">
        <v>1872</v>
      </c>
      <c r="C194" s="590" t="s">
        <v>487</v>
      </c>
      <c r="D194" s="590" t="s">
        <v>1890</v>
      </c>
      <c r="E194" s="590" t="s">
        <v>2077</v>
      </c>
      <c r="F194" s="590" t="s">
        <v>2078</v>
      </c>
      <c r="G194" s="607">
        <v>3</v>
      </c>
      <c r="H194" s="607">
        <v>4107</v>
      </c>
      <c r="I194" s="590"/>
      <c r="J194" s="590">
        <v>1369</v>
      </c>
      <c r="K194" s="607"/>
      <c r="L194" s="607"/>
      <c r="M194" s="590"/>
      <c r="N194" s="590"/>
      <c r="O194" s="607">
        <v>2</v>
      </c>
      <c r="P194" s="607">
        <v>2746</v>
      </c>
      <c r="Q194" s="595"/>
      <c r="R194" s="608">
        <v>1373</v>
      </c>
    </row>
    <row r="195" spans="1:18" ht="14.4" customHeight="1" x14ac:dyDescent="0.3">
      <c r="A195" s="589" t="s">
        <v>1871</v>
      </c>
      <c r="B195" s="590" t="s">
        <v>1872</v>
      </c>
      <c r="C195" s="590" t="s">
        <v>487</v>
      </c>
      <c r="D195" s="590" t="s">
        <v>1890</v>
      </c>
      <c r="E195" s="590" t="s">
        <v>2077</v>
      </c>
      <c r="F195" s="590" t="s">
        <v>2079</v>
      </c>
      <c r="G195" s="607">
        <v>1</v>
      </c>
      <c r="H195" s="607">
        <v>1369</v>
      </c>
      <c r="I195" s="590"/>
      <c r="J195" s="590">
        <v>1369</v>
      </c>
      <c r="K195" s="607"/>
      <c r="L195" s="607"/>
      <c r="M195" s="590"/>
      <c r="N195" s="590"/>
      <c r="O195" s="607"/>
      <c r="P195" s="607"/>
      <c r="Q195" s="595"/>
      <c r="R195" s="608"/>
    </row>
    <row r="196" spans="1:18" ht="14.4" customHeight="1" x14ac:dyDescent="0.3">
      <c r="A196" s="589" t="s">
        <v>1871</v>
      </c>
      <c r="B196" s="590" t="s">
        <v>1872</v>
      </c>
      <c r="C196" s="590" t="s">
        <v>487</v>
      </c>
      <c r="D196" s="590" t="s">
        <v>1890</v>
      </c>
      <c r="E196" s="590" t="s">
        <v>2019</v>
      </c>
      <c r="F196" s="590" t="s">
        <v>2020</v>
      </c>
      <c r="G196" s="607">
        <v>6</v>
      </c>
      <c r="H196" s="607">
        <v>11034</v>
      </c>
      <c r="I196" s="590">
        <v>2.3322764743183257</v>
      </c>
      <c r="J196" s="590">
        <v>1839</v>
      </c>
      <c r="K196" s="607">
        <v>3</v>
      </c>
      <c r="L196" s="607">
        <v>4731</v>
      </c>
      <c r="M196" s="590">
        <v>1</v>
      </c>
      <c r="N196" s="590">
        <v>1577</v>
      </c>
      <c r="O196" s="607">
        <v>1</v>
      </c>
      <c r="P196" s="607">
        <v>1578</v>
      </c>
      <c r="Q196" s="595">
        <v>0.33354470513633483</v>
      </c>
      <c r="R196" s="608">
        <v>1578</v>
      </c>
    </row>
    <row r="197" spans="1:18" ht="14.4" customHeight="1" x14ac:dyDescent="0.3">
      <c r="A197" s="589" t="s">
        <v>1871</v>
      </c>
      <c r="B197" s="590" t="s">
        <v>1872</v>
      </c>
      <c r="C197" s="590" t="s">
        <v>487</v>
      </c>
      <c r="D197" s="590" t="s">
        <v>1890</v>
      </c>
      <c r="E197" s="590" t="s">
        <v>2023</v>
      </c>
      <c r="F197" s="590" t="s">
        <v>2004</v>
      </c>
      <c r="G197" s="607">
        <v>23</v>
      </c>
      <c r="H197" s="607">
        <v>20907</v>
      </c>
      <c r="I197" s="590">
        <v>0.90506493506493502</v>
      </c>
      <c r="J197" s="590">
        <v>909</v>
      </c>
      <c r="K197" s="607">
        <v>28</v>
      </c>
      <c r="L197" s="607">
        <v>23100</v>
      </c>
      <c r="M197" s="590">
        <v>1</v>
      </c>
      <c r="N197" s="590">
        <v>825</v>
      </c>
      <c r="O197" s="607">
        <v>3</v>
      </c>
      <c r="P197" s="607">
        <v>2478</v>
      </c>
      <c r="Q197" s="595">
        <v>0.10727272727272727</v>
      </c>
      <c r="R197" s="608">
        <v>826</v>
      </c>
    </row>
    <row r="198" spans="1:18" ht="14.4" customHeight="1" x14ac:dyDescent="0.3">
      <c r="A198" s="589" t="s">
        <v>1871</v>
      </c>
      <c r="B198" s="590" t="s">
        <v>1872</v>
      </c>
      <c r="C198" s="590" t="s">
        <v>487</v>
      </c>
      <c r="D198" s="590" t="s">
        <v>1890</v>
      </c>
      <c r="E198" s="590" t="s">
        <v>2080</v>
      </c>
      <c r="F198" s="590" t="s">
        <v>2081</v>
      </c>
      <c r="G198" s="607"/>
      <c r="H198" s="607"/>
      <c r="I198" s="590"/>
      <c r="J198" s="590"/>
      <c r="K198" s="607">
        <v>1</v>
      </c>
      <c r="L198" s="607">
        <v>589</v>
      </c>
      <c r="M198" s="590">
        <v>1</v>
      </c>
      <c r="N198" s="590">
        <v>589</v>
      </c>
      <c r="O198" s="607"/>
      <c r="P198" s="607"/>
      <c r="Q198" s="595"/>
      <c r="R198" s="608"/>
    </row>
    <row r="199" spans="1:18" ht="14.4" customHeight="1" x14ac:dyDescent="0.3">
      <c r="A199" s="589" t="s">
        <v>1871</v>
      </c>
      <c r="B199" s="590" t="s">
        <v>1872</v>
      </c>
      <c r="C199" s="590" t="s">
        <v>487</v>
      </c>
      <c r="D199" s="590" t="s">
        <v>1890</v>
      </c>
      <c r="E199" s="590" t="s">
        <v>2082</v>
      </c>
      <c r="F199" s="590" t="s">
        <v>2083</v>
      </c>
      <c r="G199" s="607">
        <v>1</v>
      </c>
      <c r="H199" s="607">
        <v>2220</v>
      </c>
      <c r="I199" s="590"/>
      <c r="J199" s="590">
        <v>2220</v>
      </c>
      <c r="K199" s="607"/>
      <c r="L199" s="607"/>
      <c r="M199" s="590"/>
      <c r="N199" s="590"/>
      <c r="O199" s="607"/>
      <c r="P199" s="607"/>
      <c r="Q199" s="595"/>
      <c r="R199" s="608"/>
    </row>
    <row r="200" spans="1:18" ht="14.4" customHeight="1" x14ac:dyDescent="0.3">
      <c r="A200" s="589" t="s">
        <v>1871</v>
      </c>
      <c r="B200" s="590" t="s">
        <v>1872</v>
      </c>
      <c r="C200" s="590" t="s">
        <v>487</v>
      </c>
      <c r="D200" s="590" t="s">
        <v>1890</v>
      </c>
      <c r="E200" s="590" t="s">
        <v>2082</v>
      </c>
      <c r="F200" s="590" t="s">
        <v>2084</v>
      </c>
      <c r="G200" s="607">
        <v>4</v>
      </c>
      <c r="H200" s="607">
        <v>8880</v>
      </c>
      <c r="I200" s="590">
        <v>3.9963996399639963</v>
      </c>
      <c r="J200" s="590">
        <v>2220</v>
      </c>
      <c r="K200" s="607">
        <v>1</v>
      </c>
      <c r="L200" s="607">
        <v>2222</v>
      </c>
      <c r="M200" s="590">
        <v>1</v>
      </c>
      <c r="N200" s="590">
        <v>2222</v>
      </c>
      <c r="O200" s="607">
        <v>1</v>
      </c>
      <c r="P200" s="607">
        <v>2225</v>
      </c>
      <c r="Q200" s="595">
        <v>1.0013501350135015</v>
      </c>
      <c r="R200" s="608">
        <v>2225</v>
      </c>
    </row>
    <row r="201" spans="1:18" ht="14.4" customHeight="1" x14ac:dyDescent="0.3">
      <c r="A201" s="589" t="s">
        <v>1871</v>
      </c>
      <c r="B201" s="590" t="s">
        <v>1872</v>
      </c>
      <c r="C201" s="590" t="s">
        <v>487</v>
      </c>
      <c r="D201" s="590" t="s">
        <v>1890</v>
      </c>
      <c r="E201" s="590" t="s">
        <v>2085</v>
      </c>
      <c r="F201" s="590" t="s">
        <v>2086</v>
      </c>
      <c r="G201" s="607">
        <v>1</v>
      </c>
      <c r="H201" s="607">
        <v>815</v>
      </c>
      <c r="I201" s="590"/>
      <c r="J201" s="590">
        <v>815</v>
      </c>
      <c r="K201" s="607"/>
      <c r="L201" s="607"/>
      <c r="M201" s="590"/>
      <c r="N201" s="590"/>
      <c r="O201" s="607">
        <v>1</v>
      </c>
      <c r="P201" s="607">
        <v>819</v>
      </c>
      <c r="Q201" s="595"/>
      <c r="R201" s="608">
        <v>819</v>
      </c>
    </row>
    <row r="202" spans="1:18" ht="14.4" customHeight="1" x14ac:dyDescent="0.3">
      <c r="A202" s="589" t="s">
        <v>1871</v>
      </c>
      <c r="B202" s="590" t="s">
        <v>1872</v>
      </c>
      <c r="C202" s="590" t="s">
        <v>487</v>
      </c>
      <c r="D202" s="590" t="s">
        <v>1890</v>
      </c>
      <c r="E202" s="590" t="s">
        <v>2028</v>
      </c>
      <c r="F202" s="590" t="s">
        <v>2029</v>
      </c>
      <c r="G202" s="607">
        <v>1</v>
      </c>
      <c r="H202" s="607">
        <v>111</v>
      </c>
      <c r="I202" s="590"/>
      <c r="J202" s="590">
        <v>111</v>
      </c>
      <c r="K202" s="607"/>
      <c r="L202" s="607"/>
      <c r="M202" s="590"/>
      <c r="N202" s="590"/>
      <c r="O202" s="607"/>
      <c r="P202" s="607"/>
      <c r="Q202" s="595"/>
      <c r="R202" s="608"/>
    </row>
    <row r="203" spans="1:18" ht="14.4" customHeight="1" x14ac:dyDescent="0.3">
      <c r="A203" s="589" t="s">
        <v>1871</v>
      </c>
      <c r="B203" s="590" t="s">
        <v>1872</v>
      </c>
      <c r="C203" s="590" t="s">
        <v>490</v>
      </c>
      <c r="D203" s="590" t="s">
        <v>1873</v>
      </c>
      <c r="E203" s="590" t="s">
        <v>1876</v>
      </c>
      <c r="F203" s="590" t="s">
        <v>1877</v>
      </c>
      <c r="G203" s="607">
        <v>0.30000000000000004</v>
      </c>
      <c r="H203" s="607">
        <v>45.31</v>
      </c>
      <c r="I203" s="590"/>
      <c r="J203" s="590">
        <v>151.03333333333333</v>
      </c>
      <c r="K203" s="607"/>
      <c r="L203" s="607"/>
      <c r="M203" s="590"/>
      <c r="N203" s="590"/>
      <c r="O203" s="607">
        <v>0.1</v>
      </c>
      <c r="P203" s="607">
        <v>6.97</v>
      </c>
      <c r="Q203" s="595"/>
      <c r="R203" s="608">
        <v>69.699999999999989</v>
      </c>
    </row>
    <row r="204" spans="1:18" ht="14.4" customHeight="1" x14ac:dyDescent="0.3">
      <c r="A204" s="589" t="s">
        <v>1871</v>
      </c>
      <c r="B204" s="590" t="s">
        <v>1872</v>
      </c>
      <c r="C204" s="590" t="s">
        <v>490</v>
      </c>
      <c r="D204" s="590" t="s">
        <v>1873</v>
      </c>
      <c r="E204" s="590" t="s">
        <v>1878</v>
      </c>
      <c r="F204" s="590" t="s">
        <v>1879</v>
      </c>
      <c r="G204" s="607">
        <v>1</v>
      </c>
      <c r="H204" s="607">
        <v>253.55</v>
      </c>
      <c r="I204" s="590"/>
      <c r="J204" s="590">
        <v>253.55</v>
      </c>
      <c r="K204" s="607"/>
      <c r="L204" s="607"/>
      <c r="M204" s="590"/>
      <c r="N204" s="590"/>
      <c r="O204" s="607"/>
      <c r="P204" s="607"/>
      <c r="Q204" s="595"/>
      <c r="R204" s="608"/>
    </row>
    <row r="205" spans="1:18" ht="14.4" customHeight="1" x14ac:dyDescent="0.3">
      <c r="A205" s="589" t="s">
        <v>1871</v>
      </c>
      <c r="B205" s="590" t="s">
        <v>1872</v>
      </c>
      <c r="C205" s="590" t="s">
        <v>490</v>
      </c>
      <c r="D205" s="590" t="s">
        <v>2087</v>
      </c>
      <c r="E205" s="590" t="s">
        <v>2088</v>
      </c>
      <c r="F205" s="590" t="s">
        <v>2089</v>
      </c>
      <c r="G205" s="607">
        <v>1</v>
      </c>
      <c r="H205" s="607">
        <v>90.16</v>
      </c>
      <c r="I205" s="590"/>
      <c r="J205" s="590">
        <v>90.16</v>
      </c>
      <c r="K205" s="607"/>
      <c r="L205" s="607"/>
      <c r="M205" s="590"/>
      <c r="N205" s="590"/>
      <c r="O205" s="607"/>
      <c r="P205" s="607"/>
      <c r="Q205" s="595"/>
      <c r="R205" s="608"/>
    </row>
    <row r="206" spans="1:18" ht="14.4" customHeight="1" x14ac:dyDescent="0.3">
      <c r="A206" s="589" t="s">
        <v>1871</v>
      </c>
      <c r="B206" s="590" t="s">
        <v>1872</v>
      </c>
      <c r="C206" s="590" t="s">
        <v>490</v>
      </c>
      <c r="D206" s="590" t="s">
        <v>1890</v>
      </c>
      <c r="E206" s="590" t="s">
        <v>1908</v>
      </c>
      <c r="F206" s="590" t="s">
        <v>1910</v>
      </c>
      <c r="G206" s="607"/>
      <c r="H206" s="607"/>
      <c r="I206" s="590"/>
      <c r="J206" s="590"/>
      <c r="K206" s="607"/>
      <c r="L206" s="607"/>
      <c r="M206" s="590"/>
      <c r="N206" s="590"/>
      <c r="O206" s="607">
        <v>1</v>
      </c>
      <c r="P206" s="607">
        <v>252</v>
      </c>
      <c r="Q206" s="595"/>
      <c r="R206" s="608">
        <v>252</v>
      </c>
    </row>
    <row r="207" spans="1:18" ht="14.4" customHeight="1" x14ac:dyDescent="0.3">
      <c r="A207" s="589" t="s">
        <v>1871</v>
      </c>
      <c r="B207" s="590" t="s">
        <v>1872</v>
      </c>
      <c r="C207" s="590" t="s">
        <v>490</v>
      </c>
      <c r="D207" s="590" t="s">
        <v>1890</v>
      </c>
      <c r="E207" s="590" t="s">
        <v>1911</v>
      </c>
      <c r="F207" s="590" t="s">
        <v>1912</v>
      </c>
      <c r="G207" s="607"/>
      <c r="H207" s="607"/>
      <c r="I207" s="590"/>
      <c r="J207" s="590"/>
      <c r="K207" s="607"/>
      <c r="L207" s="607"/>
      <c r="M207" s="590"/>
      <c r="N207" s="590"/>
      <c r="O207" s="607">
        <v>1</v>
      </c>
      <c r="P207" s="607">
        <v>127</v>
      </c>
      <c r="Q207" s="595"/>
      <c r="R207" s="608">
        <v>127</v>
      </c>
    </row>
    <row r="208" spans="1:18" ht="14.4" customHeight="1" x14ac:dyDescent="0.3">
      <c r="A208" s="589" t="s">
        <v>1871</v>
      </c>
      <c r="B208" s="590" t="s">
        <v>1872</v>
      </c>
      <c r="C208" s="590" t="s">
        <v>490</v>
      </c>
      <c r="D208" s="590" t="s">
        <v>1890</v>
      </c>
      <c r="E208" s="590" t="s">
        <v>1911</v>
      </c>
      <c r="F208" s="590" t="s">
        <v>1913</v>
      </c>
      <c r="G208" s="607">
        <v>1</v>
      </c>
      <c r="H208" s="607">
        <v>126</v>
      </c>
      <c r="I208" s="590"/>
      <c r="J208" s="590">
        <v>126</v>
      </c>
      <c r="K208" s="607"/>
      <c r="L208" s="607"/>
      <c r="M208" s="590"/>
      <c r="N208" s="590"/>
      <c r="O208" s="607">
        <v>1</v>
      </c>
      <c r="P208" s="607">
        <v>127</v>
      </c>
      <c r="Q208" s="595"/>
      <c r="R208" s="608">
        <v>127</v>
      </c>
    </row>
    <row r="209" spans="1:18" ht="14.4" customHeight="1" x14ac:dyDescent="0.3">
      <c r="A209" s="589" t="s">
        <v>1871</v>
      </c>
      <c r="B209" s="590" t="s">
        <v>1872</v>
      </c>
      <c r="C209" s="590" t="s">
        <v>490</v>
      </c>
      <c r="D209" s="590" t="s">
        <v>1890</v>
      </c>
      <c r="E209" s="590" t="s">
        <v>1914</v>
      </c>
      <c r="F209" s="590" t="s">
        <v>1915</v>
      </c>
      <c r="G209" s="607">
        <v>2</v>
      </c>
      <c r="H209" s="607">
        <v>1080</v>
      </c>
      <c r="I209" s="590">
        <v>0.49907578558225507</v>
      </c>
      <c r="J209" s="590">
        <v>540</v>
      </c>
      <c r="K209" s="607">
        <v>4</v>
      </c>
      <c r="L209" s="607">
        <v>2164</v>
      </c>
      <c r="M209" s="590">
        <v>1</v>
      </c>
      <c r="N209" s="590">
        <v>541</v>
      </c>
      <c r="O209" s="607">
        <v>7</v>
      </c>
      <c r="P209" s="607">
        <v>3794</v>
      </c>
      <c r="Q209" s="595">
        <v>1.7532347504621073</v>
      </c>
      <c r="R209" s="608">
        <v>542</v>
      </c>
    </row>
    <row r="210" spans="1:18" ht="14.4" customHeight="1" x14ac:dyDescent="0.3">
      <c r="A210" s="589" t="s">
        <v>1871</v>
      </c>
      <c r="B210" s="590" t="s">
        <v>1872</v>
      </c>
      <c r="C210" s="590" t="s">
        <v>490</v>
      </c>
      <c r="D210" s="590" t="s">
        <v>1890</v>
      </c>
      <c r="E210" s="590" t="s">
        <v>1916</v>
      </c>
      <c r="F210" s="590" t="s">
        <v>1917</v>
      </c>
      <c r="G210" s="607"/>
      <c r="H210" s="607"/>
      <c r="I210" s="590"/>
      <c r="J210" s="590"/>
      <c r="K210" s="607"/>
      <c r="L210" s="607"/>
      <c r="M210" s="590"/>
      <c r="N210" s="590"/>
      <c r="O210" s="607">
        <v>1</v>
      </c>
      <c r="P210" s="607">
        <v>1547</v>
      </c>
      <c r="Q210" s="595"/>
      <c r="R210" s="608">
        <v>1547</v>
      </c>
    </row>
    <row r="211" spans="1:18" ht="14.4" customHeight="1" x14ac:dyDescent="0.3">
      <c r="A211" s="589" t="s">
        <v>1871</v>
      </c>
      <c r="B211" s="590" t="s">
        <v>1872</v>
      </c>
      <c r="C211" s="590" t="s">
        <v>490</v>
      </c>
      <c r="D211" s="590" t="s">
        <v>1890</v>
      </c>
      <c r="E211" s="590" t="s">
        <v>1918</v>
      </c>
      <c r="F211" s="590" t="s">
        <v>1919</v>
      </c>
      <c r="G211" s="607">
        <v>6</v>
      </c>
      <c r="H211" s="607">
        <v>3000</v>
      </c>
      <c r="I211" s="590">
        <v>5.9880239520958085</v>
      </c>
      <c r="J211" s="590">
        <v>500</v>
      </c>
      <c r="K211" s="607">
        <v>1</v>
      </c>
      <c r="L211" s="607">
        <v>501</v>
      </c>
      <c r="M211" s="590">
        <v>1</v>
      </c>
      <c r="N211" s="590">
        <v>501</v>
      </c>
      <c r="O211" s="607">
        <v>12</v>
      </c>
      <c r="P211" s="607">
        <v>6024</v>
      </c>
      <c r="Q211" s="595">
        <v>12.023952095808383</v>
      </c>
      <c r="R211" s="608">
        <v>502</v>
      </c>
    </row>
    <row r="212" spans="1:18" ht="14.4" customHeight="1" x14ac:dyDescent="0.3">
      <c r="A212" s="589" t="s">
        <v>1871</v>
      </c>
      <c r="B212" s="590" t="s">
        <v>1872</v>
      </c>
      <c r="C212" s="590" t="s">
        <v>490</v>
      </c>
      <c r="D212" s="590" t="s">
        <v>1890</v>
      </c>
      <c r="E212" s="590" t="s">
        <v>1920</v>
      </c>
      <c r="F212" s="590" t="s">
        <v>1921</v>
      </c>
      <c r="G212" s="607">
        <v>1</v>
      </c>
      <c r="H212" s="607">
        <v>679</v>
      </c>
      <c r="I212" s="590">
        <v>0.5</v>
      </c>
      <c r="J212" s="590">
        <v>679</v>
      </c>
      <c r="K212" s="607">
        <v>2</v>
      </c>
      <c r="L212" s="607">
        <v>1358</v>
      </c>
      <c r="M212" s="590">
        <v>1</v>
      </c>
      <c r="N212" s="590">
        <v>679</v>
      </c>
      <c r="O212" s="607">
        <v>3</v>
      </c>
      <c r="P212" s="607">
        <v>2040</v>
      </c>
      <c r="Q212" s="595">
        <v>1.5022091310751104</v>
      </c>
      <c r="R212" s="608">
        <v>680</v>
      </c>
    </row>
    <row r="213" spans="1:18" ht="14.4" customHeight="1" x14ac:dyDescent="0.3">
      <c r="A213" s="589" t="s">
        <v>1871</v>
      </c>
      <c r="B213" s="590" t="s">
        <v>1872</v>
      </c>
      <c r="C213" s="590" t="s">
        <v>490</v>
      </c>
      <c r="D213" s="590" t="s">
        <v>1890</v>
      </c>
      <c r="E213" s="590" t="s">
        <v>1920</v>
      </c>
      <c r="F213" s="590" t="s">
        <v>1922</v>
      </c>
      <c r="G213" s="607"/>
      <c r="H213" s="607"/>
      <c r="I213" s="590"/>
      <c r="J213" s="590"/>
      <c r="K213" s="607">
        <v>2</v>
      </c>
      <c r="L213" s="607">
        <v>1358</v>
      </c>
      <c r="M213" s="590">
        <v>1</v>
      </c>
      <c r="N213" s="590">
        <v>679</v>
      </c>
      <c r="O213" s="607">
        <v>4</v>
      </c>
      <c r="P213" s="607">
        <v>2720</v>
      </c>
      <c r="Q213" s="595">
        <v>2.0029455081001473</v>
      </c>
      <c r="R213" s="608">
        <v>680</v>
      </c>
    </row>
    <row r="214" spans="1:18" ht="14.4" customHeight="1" x14ac:dyDescent="0.3">
      <c r="A214" s="589" t="s">
        <v>1871</v>
      </c>
      <c r="B214" s="590" t="s">
        <v>1872</v>
      </c>
      <c r="C214" s="590" t="s">
        <v>490</v>
      </c>
      <c r="D214" s="590" t="s">
        <v>1890</v>
      </c>
      <c r="E214" s="590" t="s">
        <v>1923</v>
      </c>
      <c r="F214" s="590" t="s">
        <v>1924</v>
      </c>
      <c r="G214" s="607">
        <v>13</v>
      </c>
      <c r="H214" s="607">
        <v>13403</v>
      </c>
      <c r="I214" s="590">
        <v>4.3291343669250644</v>
      </c>
      <c r="J214" s="590">
        <v>1031</v>
      </c>
      <c r="K214" s="607">
        <v>3</v>
      </c>
      <c r="L214" s="607">
        <v>3096</v>
      </c>
      <c r="M214" s="590">
        <v>1</v>
      </c>
      <c r="N214" s="590">
        <v>1032</v>
      </c>
      <c r="O214" s="607">
        <v>20</v>
      </c>
      <c r="P214" s="607">
        <v>20680</v>
      </c>
      <c r="Q214" s="595">
        <v>6.6795865633074936</v>
      </c>
      <c r="R214" s="608">
        <v>1034</v>
      </c>
    </row>
    <row r="215" spans="1:18" ht="14.4" customHeight="1" x14ac:dyDescent="0.3">
      <c r="A215" s="589" t="s">
        <v>1871</v>
      </c>
      <c r="B215" s="590" t="s">
        <v>1872</v>
      </c>
      <c r="C215" s="590" t="s">
        <v>490</v>
      </c>
      <c r="D215" s="590" t="s">
        <v>1890</v>
      </c>
      <c r="E215" s="590" t="s">
        <v>1925</v>
      </c>
      <c r="F215" s="590" t="s">
        <v>1926</v>
      </c>
      <c r="G215" s="607"/>
      <c r="H215" s="607"/>
      <c r="I215" s="590"/>
      <c r="J215" s="590"/>
      <c r="K215" s="607"/>
      <c r="L215" s="607"/>
      <c r="M215" s="590"/>
      <c r="N215" s="590"/>
      <c r="O215" s="607">
        <v>1</v>
      </c>
      <c r="P215" s="607">
        <v>2103</v>
      </c>
      <c r="Q215" s="595"/>
      <c r="R215" s="608">
        <v>2103</v>
      </c>
    </row>
    <row r="216" spans="1:18" ht="14.4" customHeight="1" x14ac:dyDescent="0.3">
      <c r="A216" s="589" t="s">
        <v>1871</v>
      </c>
      <c r="B216" s="590" t="s">
        <v>1872</v>
      </c>
      <c r="C216" s="590" t="s">
        <v>490</v>
      </c>
      <c r="D216" s="590" t="s">
        <v>1890</v>
      </c>
      <c r="E216" s="590" t="s">
        <v>1927</v>
      </c>
      <c r="F216" s="590" t="s">
        <v>2051</v>
      </c>
      <c r="G216" s="607">
        <v>1</v>
      </c>
      <c r="H216" s="607">
        <v>1677</v>
      </c>
      <c r="I216" s="590"/>
      <c r="J216" s="590">
        <v>1677</v>
      </c>
      <c r="K216" s="607"/>
      <c r="L216" s="607"/>
      <c r="M216" s="590"/>
      <c r="N216" s="590"/>
      <c r="O216" s="607">
        <v>2</v>
      </c>
      <c r="P216" s="607">
        <v>3360</v>
      </c>
      <c r="Q216" s="595"/>
      <c r="R216" s="608">
        <v>1680</v>
      </c>
    </row>
    <row r="217" spans="1:18" ht="14.4" customHeight="1" x14ac:dyDescent="0.3">
      <c r="A217" s="589" t="s">
        <v>1871</v>
      </c>
      <c r="B217" s="590" t="s">
        <v>1872</v>
      </c>
      <c r="C217" s="590" t="s">
        <v>490</v>
      </c>
      <c r="D217" s="590" t="s">
        <v>1890</v>
      </c>
      <c r="E217" s="590" t="s">
        <v>1927</v>
      </c>
      <c r="F217" s="590" t="s">
        <v>1928</v>
      </c>
      <c r="G217" s="607">
        <v>1</v>
      </c>
      <c r="H217" s="607">
        <v>1677</v>
      </c>
      <c r="I217" s="590"/>
      <c r="J217" s="590">
        <v>1677</v>
      </c>
      <c r="K217" s="607"/>
      <c r="L217" s="607"/>
      <c r="M217" s="590"/>
      <c r="N217" s="590"/>
      <c r="O217" s="607"/>
      <c r="P217" s="607"/>
      <c r="Q217" s="595"/>
      <c r="R217" s="608"/>
    </row>
    <row r="218" spans="1:18" ht="14.4" customHeight="1" x14ac:dyDescent="0.3">
      <c r="A218" s="589" t="s">
        <v>1871</v>
      </c>
      <c r="B218" s="590" t="s">
        <v>1872</v>
      </c>
      <c r="C218" s="590" t="s">
        <v>490</v>
      </c>
      <c r="D218" s="590" t="s">
        <v>1890</v>
      </c>
      <c r="E218" s="590" t="s">
        <v>2052</v>
      </c>
      <c r="F218" s="590" t="s">
        <v>2053</v>
      </c>
      <c r="G218" s="607">
        <v>1</v>
      </c>
      <c r="H218" s="607">
        <v>1393</v>
      </c>
      <c r="I218" s="590">
        <v>0.99856630824372761</v>
      </c>
      <c r="J218" s="590">
        <v>1393</v>
      </c>
      <c r="K218" s="607">
        <v>1</v>
      </c>
      <c r="L218" s="607">
        <v>1395</v>
      </c>
      <c r="M218" s="590">
        <v>1</v>
      </c>
      <c r="N218" s="590">
        <v>1395</v>
      </c>
      <c r="O218" s="607"/>
      <c r="P218" s="607"/>
      <c r="Q218" s="595"/>
      <c r="R218" s="608"/>
    </row>
    <row r="219" spans="1:18" ht="14.4" customHeight="1" x14ac:dyDescent="0.3">
      <c r="A219" s="589" t="s">
        <v>1871</v>
      </c>
      <c r="B219" s="590" t="s">
        <v>1872</v>
      </c>
      <c r="C219" s="590" t="s">
        <v>490</v>
      </c>
      <c r="D219" s="590" t="s">
        <v>1890</v>
      </c>
      <c r="E219" s="590" t="s">
        <v>1929</v>
      </c>
      <c r="F219" s="590" t="s">
        <v>2054</v>
      </c>
      <c r="G219" s="607"/>
      <c r="H219" s="607"/>
      <c r="I219" s="590"/>
      <c r="J219" s="590"/>
      <c r="K219" s="607"/>
      <c r="L219" s="607"/>
      <c r="M219" s="590"/>
      <c r="N219" s="590"/>
      <c r="O219" s="607">
        <v>0</v>
      </c>
      <c r="P219" s="607">
        <v>0</v>
      </c>
      <c r="Q219" s="595"/>
      <c r="R219" s="608"/>
    </row>
    <row r="220" spans="1:18" ht="14.4" customHeight="1" x14ac:dyDescent="0.3">
      <c r="A220" s="589" t="s">
        <v>1871</v>
      </c>
      <c r="B220" s="590" t="s">
        <v>1872</v>
      </c>
      <c r="C220" s="590" t="s">
        <v>490</v>
      </c>
      <c r="D220" s="590" t="s">
        <v>1890</v>
      </c>
      <c r="E220" s="590" t="s">
        <v>1929</v>
      </c>
      <c r="F220" s="590" t="s">
        <v>1930</v>
      </c>
      <c r="G220" s="607"/>
      <c r="H220" s="607"/>
      <c r="I220" s="590"/>
      <c r="J220" s="590"/>
      <c r="K220" s="607"/>
      <c r="L220" s="607"/>
      <c r="M220" s="590"/>
      <c r="N220" s="590"/>
      <c r="O220" s="607">
        <v>4</v>
      </c>
      <c r="P220" s="607">
        <v>6280</v>
      </c>
      <c r="Q220" s="595"/>
      <c r="R220" s="608">
        <v>1570</v>
      </c>
    </row>
    <row r="221" spans="1:18" ht="14.4" customHeight="1" x14ac:dyDescent="0.3">
      <c r="A221" s="589" t="s">
        <v>1871</v>
      </c>
      <c r="B221" s="590" t="s">
        <v>1872</v>
      </c>
      <c r="C221" s="590" t="s">
        <v>490</v>
      </c>
      <c r="D221" s="590" t="s">
        <v>1890</v>
      </c>
      <c r="E221" s="590" t="s">
        <v>2090</v>
      </c>
      <c r="F221" s="590" t="s">
        <v>2091</v>
      </c>
      <c r="G221" s="607"/>
      <c r="H221" s="607"/>
      <c r="I221" s="590"/>
      <c r="J221" s="590"/>
      <c r="K221" s="607"/>
      <c r="L221" s="607"/>
      <c r="M221" s="590"/>
      <c r="N221" s="590"/>
      <c r="O221" s="607">
        <v>1</v>
      </c>
      <c r="P221" s="607">
        <v>619</v>
      </c>
      <c r="Q221" s="595"/>
      <c r="R221" s="608">
        <v>619</v>
      </c>
    </row>
    <row r="222" spans="1:18" ht="14.4" customHeight="1" x14ac:dyDescent="0.3">
      <c r="A222" s="589" t="s">
        <v>1871</v>
      </c>
      <c r="B222" s="590" t="s">
        <v>1872</v>
      </c>
      <c r="C222" s="590" t="s">
        <v>490</v>
      </c>
      <c r="D222" s="590" t="s">
        <v>1890</v>
      </c>
      <c r="E222" s="590" t="s">
        <v>1938</v>
      </c>
      <c r="F222" s="590" t="s">
        <v>1939</v>
      </c>
      <c r="G222" s="607">
        <v>1</v>
      </c>
      <c r="H222" s="607">
        <v>33.33</v>
      </c>
      <c r="I222" s="590"/>
      <c r="J222" s="590">
        <v>33.33</v>
      </c>
      <c r="K222" s="607"/>
      <c r="L222" s="607"/>
      <c r="M222" s="590"/>
      <c r="N222" s="590"/>
      <c r="O222" s="607">
        <v>2</v>
      </c>
      <c r="P222" s="607">
        <v>66.66</v>
      </c>
      <c r="Q222" s="595"/>
      <c r="R222" s="608">
        <v>33.33</v>
      </c>
    </row>
    <row r="223" spans="1:18" ht="14.4" customHeight="1" x14ac:dyDescent="0.3">
      <c r="A223" s="589" t="s">
        <v>1871</v>
      </c>
      <c r="B223" s="590" t="s">
        <v>1872</v>
      </c>
      <c r="C223" s="590" t="s">
        <v>490</v>
      </c>
      <c r="D223" s="590" t="s">
        <v>1890</v>
      </c>
      <c r="E223" s="590" t="s">
        <v>1938</v>
      </c>
      <c r="F223" s="590" t="s">
        <v>1940</v>
      </c>
      <c r="G223" s="607"/>
      <c r="H223" s="607"/>
      <c r="I223" s="590"/>
      <c r="J223" s="590"/>
      <c r="K223" s="607"/>
      <c r="L223" s="607"/>
      <c r="M223" s="590"/>
      <c r="N223" s="590"/>
      <c r="O223" s="607">
        <v>1</v>
      </c>
      <c r="P223" s="607">
        <v>33.33</v>
      </c>
      <c r="Q223" s="595"/>
      <c r="R223" s="608">
        <v>33.33</v>
      </c>
    </row>
    <row r="224" spans="1:18" ht="14.4" customHeight="1" x14ac:dyDescent="0.3">
      <c r="A224" s="589" t="s">
        <v>1871</v>
      </c>
      <c r="B224" s="590" t="s">
        <v>1872</v>
      </c>
      <c r="C224" s="590" t="s">
        <v>490</v>
      </c>
      <c r="D224" s="590" t="s">
        <v>1890</v>
      </c>
      <c r="E224" s="590" t="s">
        <v>1944</v>
      </c>
      <c r="F224" s="590" t="s">
        <v>1945</v>
      </c>
      <c r="G224" s="607">
        <v>11</v>
      </c>
      <c r="H224" s="607">
        <v>946</v>
      </c>
      <c r="I224" s="590">
        <v>1.2222222222222223</v>
      </c>
      <c r="J224" s="590">
        <v>86</v>
      </c>
      <c r="K224" s="607">
        <v>9</v>
      </c>
      <c r="L224" s="607">
        <v>774</v>
      </c>
      <c r="M224" s="590">
        <v>1</v>
      </c>
      <c r="N224" s="590">
        <v>86</v>
      </c>
      <c r="O224" s="607">
        <v>30</v>
      </c>
      <c r="P224" s="607">
        <v>2580</v>
      </c>
      <c r="Q224" s="595">
        <v>3.3333333333333335</v>
      </c>
      <c r="R224" s="608">
        <v>86</v>
      </c>
    </row>
    <row r="225" spans="1:18" ht="14.4" customHeight="1" x14ac:dyDescent="0.3">
      <c r="A225" s="589" t="s">
        <v>1871</v>
      </c>
      <c r="B225" s="590" t="s">
        <v>1872</v>
      </c>
      <c r="C225" s="590" t="s">
        <v>490</v>
      </c>
      <c r="D225" s="590" t="s">
        <v>1890</v>
      </c>
      <c r="E225" s="590" t="s">
        <v>1944</v>
      </c>
      <c r="F225" s="590" t="s">
        <v>1946</v>
      </c>
      <c r="G225" s="607">
        <v>11</v>
      </c>
      <c r="H225" s="607">
        <v>946</v>
      </c>
      <c r="I225" s="590">
        <v>2.2000000000000002</v>
      </c>
      <c r="J225" s="590">
        <v>86</v>
      </c>
      <c r="K225" s="607">
        <v>5</v>
      </c>
      <c r="L225" s="607">
        <v>430</v>
      </c>
      <c r="M225" s="590">
        <v>1</v>
      </c>
      <c r="N225" s="590">
        <v>86</v>
      </c>
      <c r="O225" s="607">
        <v>6</v>
      </c>
      <c r="P225" s="607">
        <v>516</v>
      </c>
      <c r="Q225" s="595">
        <v>1.2</v>
      </c>
      <c r="R225" s="608">
        <v>86</v>
      </c>
    </row>
    <row r="226" spans="1:18" ht="14.4" customHeight="1" x14ac:dyDescent="0.3">
      <c r="A226" s="589" t="s">
        <v>1871</v>
      </c>
      <c r="B226" s="590" t="s">
        <v>1872</v>
      </c>
      <c r="C226" s="590" t="s">
        <v>490</v>
      </c>
      <c r="D226" s="590" t="s">
        <v>1890</v>
      </c>
      <c r="E226" s="590" t="s">
        <v>1947</v>
      </c>
      <c r="F226" s="590" t="s">
        <v>1948</v>
      </c>
      <c r="G226" s="607">
        <v>1</v>
      </c>
      <c r="H226" s="607">
        <v>32</v>
      </c>
      <c r="I226" s="590">
        <v>1</v>
      </c>
      <c r="J226" s="590">
        <v>32</v>
      </c>
      <c r="K226" s="607">
        <v>1</v>
      </c>
      <c r="L226" s="607">
        <v>32</v>
      </c>
      <c r="M226" s="590">
        <v>1</v>
      </c>
      <c r="N226" s="590">
        <v>32</v>
      </c>
      <c r="O226" s="607"/>
      <c r="P226" s="607"/>
      <c r="Q226" s="595"/>
      <c r="R226" s="608"/>
    </row>
    <row r="227" spans="1:18" ht="14.4" customHeight="1" x14ac:dyDescent="0.3">
      <c r="A227" s="589" t="s">
        <v>1871</v>
      </c>
      <c r="B227" s="590" t="s">
        <v>1872</v>
      </c>
      <c r="C227" s="590" t="s">
        <v>490</v>
      </c>
      <c r="D227" s="590" t="s">
        <v>1890</v>
      </c>
      <c r="E227" s="590" t="s">
        <v>1947</v>
      </c>
      <c r="F227" s="590" t="s">
        <v>1949</v>
      </c>
      <c r="G227" s="607">
        <v>1</v>
      </c>
      <c r="H227" s="607">
        <v>32</v>
      </c>
      <c r="I227" s="590"/>
      <c r="J227" s="590">
        <v>32</v>
      </c>
      <c r="K227" s="607"/>
      <c r="L227" s="607"/>
      <c r="M227" s="590"/>
      <c r="N227" s="590"/>
      <c r="O227" s="607"/>
      <c r="P227" s="607"/>
      <c r="Q227" s="595"/>
      <c r="R227" s="608"/>
    </row>
    <row r="228" spans="1:18" ht="14.4" customHeight="1" x14ac:dyDescent="0.3">
      <c r="A228" s="589" t="s">
        <v>1871</v>
      </c>
      <c r="B228" s="590" t="s">
        <v>1872</v>
      </c>
      <c r="C228" s="590" t="s">
        <v>490</v>
      </c>
      <c r="D228" s="590" t="s">
        <v>1890</v>
      </c>
      <c r="E228" s="590" t="s">
        <v>1956</v>
      </c>
      <c r="F228" s="590" t="s">
        <v>1915</v>
      </c>
      <c r="G228" s="607">
        <v>1</v>
      </c>
      <c r="H228" s="607">
        <v>688</v>
      </c>
      <c r="I228" s="590">
        <v>0.5</v>
      </c>
      <c r="J228" s="590">
        <v>688</v>
      </c>
      <c r="K228" s="607">
        <v>2</v>
      </c>
      <c r="L228" s="607">
        <v>1376</v>
      </c>
      <c r="M228" s="590">
        <v>1</v>
      </c>
      <c r="N228" s="590">
        <v>688</v>
      </c>
      <c r="O228" s="607">
        <v>2</v>
      </c>
      <c r="P228" s="607">
        <v>1378</v>
      </c>
      <c r="Q228" s="595">
        <v>1.0014534883720929</v>
      </c>
      <c r="R228" s="608">
        <v>689</v>
      </c>
    </row>
    <row r="229" spans="1:18" ht="14.4" customHeight="1" x14ac:dyDescent="0.3">
      <c r="A229" s="589" t="s">
        <v>1871</v>
      </c>
      <c r="B229" s="590" t="s">
        <v>1872</v>
      </c>
      <c r="C229" s="590" t="s">
        <v>490</v>
      </c>
      <c r="D229" s="590" t="s">
        <v>1890</v>
      </c>
      <c r="E229" s="590" t="s">
        <v>1957</v>
      </c>
      <c r="F229" s="590" t="s">
        <v>1958</v>
      </c>
      <c r="G229" s="607"/>
      <c r="H229" s="607"/>
      <c r="I229" s="590"/>
      <c r="J229" s="590"/>
      <c r="K229" s="607">
        <v>1</v>
      </c>
      <c r="L229" s="607">
        <v>162</v>
      </c>
      <c r="M229" s="590">
        <v>1</v>
      </c>
      <c r="N229" s="590">
        <v>162</v>
      </c>
      <c r="O229" s="607"/>
      <c r="P229" s="607"/>
      <c r="Q229" s="595"/>
      <c r="R229" s="608"/>
    </row>
    <row r="230" spans="1:18" ht="14.4" customHeight="1" x14ac:dyDescent="0.3">
      <c r="A230" s="589" t="s">
        <v>1871</v>
      </c>
      <c r="B230" s="590" t="s">
        <v>1872</v>
      </c>
      <c r="C230" s="590" t="s">
        <v>490</v>
      </c>
      <c r="D230" s="590" t="s">
        <v>1890</v>
      </c>
      <c r="E230" s="590" t="s">
        <v>1957</v>
      </c>
      <c r="F230" s="590" t="s">
        <v>1959</v>
      </c>
      <c r="G230" s="607">
        <v>2</v>
      </c>
      <c r="H230" s="607">
        <v>324</v>
      </c>
      <c r="I230" s="590">
        <v>1</v>
      </c>
      <c r="J230" s="590">
        <v>162</v>
      </c>
      <c r="K230" s="607">
        <v>2</v>
      </c>
      <c r="L230" s="607">
        <v>324</v>
      </c>
      <c r="M230" s="590">
        <v>1</v>
      </c>
      <c r="N230" s="590">
        <v>162</v>
      </c>
      <c r="O230" s="607">
        <v>2</v>
      </c>
      <c r="P230" s="607">
        <v>316</v>
      </c>
      <c r="Q230" s="595">
        <v>0.97530864197530864</v>
      </c>
      <c r="R230" s="608">
        <v>158</v>
      </c>
    </row>
    <row r="231" spans="1:18" ht="14.4" customHeight="1" x14ac:dyDescent="0.3">
      <c r="A231" s="589" t="s">
        <v>1871</v>
      </c>
      <c r="B231" s="590" t="s">
        <v>1872</v>
      </c>
      <c r="C231" s="590" t="s">
        <v>490</v>
      </c>
      <c r="D231" s="590" t="s">
        <v>1890</v>
      </c>
      <c r="E231" s="590" t="s">
        <v>1966</v>
      </c>
      <c r="F231" s="590" t="s">
        <v>2064</v>
      </c>
      <c r="G231" s="607"/>
      <c r="H231" s="607"/>
      <c r="I231" s="590"/>
      <c r="J231" s="590"/>
      <c r="K231" s="607"/>
      <c r="L231" s="607"/>
      <c r="M231" s="590"/>
      <c r="N231" s="590"/>
      <c r="O231" s="607">
        <v>1</v>
      </c>
      <c r="P231" s="607">
        <v>723</v>
      </c>
      <c r="Q231" s="595"/>
      <c r="R231" s="608">
        <v>723</v>
      </c>
    </row>
    <row r="232" spans="1:18" ht="14.4" customHeight="1" x14ac:dyDescent="0.3">
      <c r="A232" s="589" t="s">
        <v>1871</v>
      </c>
      <c r="B232" s="590" t="s">
        <v>1872</v>
      </c>
      <c r="C232" s="590" t="s">
        <v>490</v>
      </c>
      <c r="D232" s="590" t="s">
        <v>1890</v>
      </c>
      <c r="E232" s="590" t="s">
        <v>1970</v>
      </c>
      <c r="F232" s="590" t="s">
        <v>1971</v>
      </c>
      <c r="G232" s="607"/>
      <c r="H232" s="607"/>
      <c r="I232" s="590"/>
      <c r="J232" s="590"/>
      <c r="K232" s="607">
        <v>1</v>
      </c>
      <c r="L232" s="607">
        <v>123</v>
      </c>
      <c r="M232" s="590">
        <v>1</v>
      </c>
      <c r="N232" s="590">
        <v>123</v>
      </c>
      <c r="O232" s="607">
        <v>3</v>
      </c>
      <c r="P232" s="607">
        <v>372</v>
      </c>
      <c r="Q232" s="595">
        <v>3.024390243902439</v>
      </c>
      <c r="R232" s="608">
        <v>124</v>
      </c>
    </row>
    <row r="233" spans="1:18" ht="14.4" customHeight="1" x14ac:dyDescent="0.3">
      <c r="A233" s="589" t="s">
        <v>1871</v>
      </c>
      <c r="B233" s="590" t="s">
        <v>1872</v>
      </c>
      <c r="C233" s="590" t="s">
        <v>490</v>
      </c>
      <c r="D233" s="590" t="s">
        <v>1890</v>
      </c>
      <c r="E233" s="590" t="s">
        <v>1970</v>
      </c>
      <c r="F233" s="590" t="s">
        <v>1972</v>
      </c>
      <c r="G233" s="607">
        <v>1</v>
      </c>
      <c r="H233" s="607">
        <v>123</v>
      </c>
      <c r="I233" s="590"/>
      <c r="J233" s="590">
        <v>123</v>
      </c>
      <c r="K233" s="607"/>
      <c r="L233" s="607"/>
      <c r="M233" s="590"/>
      <c r="N233" s="590"/>
      <c r="O233" s="607"/>
      <c r="P233" s="607"/>
      <c r="Q233" s="595"/>
      <c r="R233" s="608"/>
    </row>
    <row r="234" spans="1:18" ht="14.4" customHeight="1" x14ac:dyDescent="0.3">
      <c r="A234" s="589" t="s">
        <v>1871</v>
      </c>
      <c r="B234" s="590" t="s">
        <v>1872</v>
      </c>
      <c r="C234" s="590" t="s">
        <v>490</v>
      </c>
      <c r="D234" s="590" t="s">
        <v>1890</v>
      </c>
      <c r="E234" s="590" t="s">
        <v>1973</v>
      </c>
      <c r="F234" s="590" t="s">
        <v>1974</v>
      </c>
      <c r="G234" s="607">
        <v>3</v>
      </c>
      <c r="H234" s="607">
        <v>2148</v>
      </c>
      <c r="I234" s="590">
        <v>3</v>
      </c>
      <c r="J234" s="590">
        <v>716</v>
      </c>
      <c r="K234" s="607">
        <v>1</v>
      </c>
      <c r="L234" s="607">
        <v>716</v>
      </c>
      <c r="M234" s="590">
        <v>1</v>
      </c>
      <c r="N234" s="590">
        <v>716</v>
      </c>
      <c r="O234" s="607">
        <v>1</v>
      </c>
      <c r="P234" s="607">
        <v>717</v>
      </c>
      <c r="Q234" s="595">
        <v>1.0013966480446927</v>
      </c>
      <c r="R234" s="608">
        <v>717</v>
      </c>
    </row>
    <row r="235" spans="1:18" ht="14.4" customHeight="1" x14ac:dyDescent="0.3">
      <c r="A235" s="589" t="s">
        <v>1871</v>
      </c>
      <c r="B235" s="590" t="s">
        <v>1872</v>
      </c>
      <c r="C235" s="590" t="s">
        <v>490</v>
      </c>
      <c r="D235" s="590" t="s">
        <v>1890</v>
      </c>
      <c r="E235" s="590" t="s">
        <v>1987</v>
      </c>
      <c r="F235" s="590" t="s">
        <v>1988</v>
      </c>
      <c r="G235" s="607">
        <v>2</v>
      </c>
      <c r="H235" s="607">
        <v>728</v>
      </c>
      <c r="I235" s="590">
        <v>0.62222222222222223</v>
      </c>
      <c r="J235" s="590">
        <v>364</v>
      </c>
      <c r="K235" s="607">
        <v>3</v>
      </c>
      <c r="L235" s="607">
        <v>1170</v>
      </c>
      <c r="M235" s="590">
        <v>1</v>
      </c>
      <c r="N235" s="590">
        <v>390</v>
      </c>
      <c r="O235" s="607"/>
      <c r="P235" s="607"/>
      <c r="Q235" s="595"/>
      <c r="R235" s="608"/>
    </row>
    <row r="236" spans="1:18" ht="14.4" customHeight="1" x14ac:dyDescent="0.3">
      <c r="A236" s="589" t="s">
        <v>1871</v>
      </c>
      <c r="B236" s="590" t="s">
        <v>1872</v>
      </c>
      <c r="C236" s="590" t="s">
        <v>490</v>
      </c>
      <c r="D236" s="590" t="s">
        <v>1890</v>
      </c>
      <c r="E236" s="590" t="s">
        <v>1987</v>
      </c>
      <c r="F236" s="590" t="s">
        <v>1989</v>
      </c>
      <c r="G236" s="607"/>
      <c r="H236" s="607"/>
      <c r="I236" s="590"/>
      <c r="J236" s="590"/>
      <c r="K236" s="607">
        <v>1</v>
      </c>
      <c r="L236" s="607">
        <v>390</v>
      </c>
      <c r="M236" s="590">
        <v>1</v>
      </c>
      <c r="N236" s="590">
        <v>390</v>
      </c>
      <c r="O236" s="607"/>
      <c r="P236" s="607"/>
      <c r="Q236" s="595"/>
      <c r="R236" s="608"/>
    </row>
    <row r="237" spans="1:18" ht="14.4" customHeight="1" x14ac:dyDescent="0.3">
      <c r="A237" s="589" t="s">
        <v>1871</v>
      </c>
      <c r="B237" s="590" t="s">
        <v>1872</v>
      </c>
      <c r="C237" s="590" t="s">
        <v>490</v>
      </c>
      <c r="D237" s="590" t="s">
        <v>1890</v>
      </c>
      <c r="E237" s="590" t="s">
        <v>1990</v>
      </c>
      <c r="F237" s="590" t="s">
        <v>1991</v>
      </c>
      <c r="G237" s="607">
        <v>2</v>
      </c>
      <c r="H237" s="607">
        <v>1272</v>
      </c>
      <c r="I237" s="590"/>
      <c r="J237" s="590">
        <v>636</v>
      </c>
      <c r="K237" s="607"/>
      <c r="L237" s="607"/>
      <c r="M237" s="590"/>
      <c r="N237" s="590"/>
      <c r="O237" s="607"/>
      <c r="P237" s="607"/>
      <c r="Q237" s="595"/>
      <c r="R237" s="608"/>
    </row>
    <row r="238" spans="1:18" ht="14.4" customHeight="1" x14ac:dyDescent="0.3">
      <c r="A238" s="589" t="s">
        <v>1871</v>
      </c>
      <c r="B238" s="590" t="s">
        <v>1872</v>
      </c>
      <c r="C238" s="590" t="s">
        <v>490</v>
      </c>
      <c r="D238" s="590" t="s">
        <v>1890</v>
      </c>
      <c r="E238" s="590" t="s">
        <v>1992</v>
      </c>
      <c r="F238" s="590" t="s">
        <v>2067</v>
      </c>
      <c r="G238" s="607">
        <v>2</v>
      </c>
      <c r="H238" s="607">
        <v>3336</v>
      </c>
      <c r="I238" s="590">
        <v>1.9976047904191616</v>
      </c>
      <c r="J238" s="590">
        <v>1668</v>
      </c>
      <c r="K238" s="607">
        <v>1</v>
      </c>
      <c r="L238" s="607">
        <v>1670</v>
      </c>
      <c r="M238" s="590">
        <v>1</v>
      </c>
      <c r="N238" s="590">
        <v>1670</v>
      </c>
      <c r="O238" s="607">
        <v>3</v>
      </c>
      <c r="P238" s="607">
        <v>5019</v>
      </c>
      <c r="Q238" s="595">
        <v>3.0053892215568863</v>
      </c>
      <c r="R238" s="608">
        <v>1673</v>
      </c>
    </row>
    <row r="239" spans="1:18" ht="14.4" customHeight="1" x14ac:dyDescent="0.3">
      <c r="A239" s="589" t="s">
        <v>1871</v>
      </c>
      <c r="B239" s="590" t="s">
        <v>1872</v>
      </c>
      <c r="C239" s="590" t="s">
        <v>490</v>
      </c>
      <c r="D239" s="590" t="s">
        <v>1890</v>
      </c>
      <c r="E239" s="590" t="s">
        <v>1992</v>
      </c>
      <c r="F239" s="590" t="s">
        <v>1993</v>
      </c>
      <c r="G239" s="607">
        <v>2</v>
      </c>
      <c r="H239" s="607">
        <v>3336</v>
      </c>
      <c r="I239" s="590">
        <v>0.99880239520958081</v>
      </c>
      <c r="J239" s="590">
        <v>1668</v>
      </c>
      <c r="K239" s="607">
        <v>2</v>
      </c>
      <c r="L239" s="607">
        <v>3340</v>
      </c>
      <c r="M239" s="590">
        <v>1</v>
      </c>
      <c r="N239" s="590">
        <v>1670</v>
      </c>
      <c r="O239" s="607"/>
      <c r="P239" s="607"/>
      <c r="Q239" s="595"/>
      <c r="R239" s="608"/>
    </row>
    <row r="240" spans="1:18" ht="14.4" customHeight="1" x14ac:dyDescent="0.3">
      <c r="A240" s="589" t="s">
        <v>1871</v>
      </c>
      <c r="B240" s="590" t="s">
        <v>1872</v>
      </c>
      <c r="C240" s="590" t="s">
        <v>490</v>
      </c>
      <c r="D240" s="590" t="s">
        <v>1890</v>
      </c>
      <c r="E240" s="590" t="s">
        <v>1999</v>
      </c>
      <c r="F240" s="590" t="s">
        <v>2000</v>
      </c>
      <c r="G240" s="607">
        <v>2</v>
      </c>
      <c r="H240" s="607">
        <v>494</v>
      </c>
      <c r="I240" s="590">
        <v>1.5935483870967742</v>
      </c>
      <c r="J240" s="590">
        <v>247</v>
      </c>
      <c r="K240" s="607">
        <v>1</v>
      </c>
      <c r="L240" s="607">
        <v>310</v>
      </c>
      <c r="M240" s="590">
        <v>1</v>
      </c>
      <c r="N240" s="590">
        <v>310</v>
      </c>
      <c r="O240" s="607"/>
      <c r="P240" s="607"/>
      <c r="Q240" s="595"/>
      <c r="R240" s="608"/>
    </row>
    <row r="241" spans="1:18" ht="14.4" customHeight="1" x14ac:dyDescent="0.3">
      <c r="A241" s="589" t="s">
        <v>1871</v>
      </c>
      <c r="B241" s="590" t="s">
        <v>1872</v>
      </c>
      <c r="C241" s="590" t="s">
        <v>490</v>
      </c>
      <c r="D241" s="590" t="s">
        <v>1890</v>
      </c>
      <c r="E241" s="590" t="s">
        <v>2068</v>
      </c>
      <c r="F241" s="590" t="s">
        <v>2069</v>
      </c>
      <c r="G241" s="607">
        <v>2</v>
      </c>
      <c r="H241" s="607">
        <v>7420</v>
      </c>
      <c r="I241" s="590">
        <v>0.49959601400484782</v>
      </c>
      <c r="J241" s="590">
        <v>3710</v>
      </c>
      <c r="K241" s="607">
        <v>4</v>
      </c>
      <c r="L241" s="607">
        <v>14852</v>
      </c>
      <c r="M241" s="590">
        <v>1</v>
      </c>
      <c r="N241" s="590">
        <v>3713</v>
      </c>
      <c r="O241" s="607">
        <v>1</v>
      </c>
      <c r="P241" s="607">
        <v>3719</v>
      </c>
      <c r="Q241" s="595">
        <v>0.25040398599515218</v>
      </c>
      <c r="R241" s="608">
        <v>3719</v>
      </c>
    </row>
    <row r="242" spans="1:18" ht="14.4" customHeight="1" x14ac:dyDescent="0.3">
      <c r="A242" s="589" t="s">
        <v>1871</v>
      </c>
      <c r="B242" s="590" t="s">
        <v>1872</v>
      </c>
      <c r="C242" s="590" t="s">
        <v>490</v>
      </c>
      <c r="D242" s="590" t="s">
        <v>1890</v>
      </c>
      <c r="E242" s="590" t="s">
        <v>2071</v>
      </c>
      <c r="F242" s="590" t="s">
        <v>2072</v>
      </c>
      <c r="G242" s="607">
        <v>6</v>
      </c>
      <c r="H242" s="607">
        <v>6006</v>
      </c>
      <c r="I242" s="590"/>
      <c r="J242" s="590">
        <v>1001</v>
      </c>
      <c r="K242" s="607"/>
      <c r="L242" s="607"/>
      <c r="M242" s="590"/>
      <c r="N242" s="590"/>
      <c r="O242" s="607"/>
      <c r="P242" s="607"/>
      <c r="Q242" s="595"/>
      <c r="R242" s="608"/>
    </row>
    <row r="243" spans="1:18" ht="14.4" customHeight="1" x14ac:dyDescent="0.3">
      <c r="A243" s="589" t="s">
        <v>1871</v>
      </c>
      <c r="B243" s="590" t="s">
        <v>1872</v>
      </c>
      <c r="C243" s="590" t="s">
        <v>490</v>
      </c>
      <c r="D243" s="590" t="s">
        <v>1890</v>
      </c>
      <c r="E243" s="590" t="s">
        <v>2005</v>
      </c>
      <c r="F243" s="590" t="s">
        <v>2006</v>
      </c>
      <c r="G243" s="607"/>
      <c r="H243" s="607"/>
      <c r="I243" s="590"/>
      <c r="J243" s="590"/>
      <c r="K243" s="607">
        <v>1</v>
      </c>
      <c r="L243" s="607">
        <v>892</v>
      </c>
      <c r="M243" s="590">
        <v>1</v>
      </c>
      <c r="N243" s="590">
        <v>892</v>
      </c>
      <c r="O243" s="607"/>
      <c r="P243" s="607"/>
      <c r="Q243" s="595"/>
      <c r="R243" s="608"/>
    </row>
    <row r="244" spans="1:18" ht="14.4" customHeight="1" x14ac:dyDescent="0.3">
      <c r="A244" s="589" t="s">
        <v>1871</v>
      </c>
      <c r="B244" s="590" t="s">
        <v>1872</v>
      </c>
      <c r="C244" s="590" t="s">
        <v>490</v>
      </c>
      <c r="D244" s="590" t="s">
        <v>1890</v>
      </c>
      <c r="E244" s="590" t="s">
        <v>2005</v>
      </c>
      <c r="F244" s="590" t="s">
        <v>2007</v>
      </c>
      <c r="G244" s="607">
        <v>2</v>
      </c>
      <c r="H244" s="607">
        <v>1782</v>
      </c>
      <c r="I244" s="590"/>
      <c r="J244" s="590">
        <v>891</v>
      </c>
      <c r="K244" s="607"/>
      <c r="L244" s="607"/>
      <c r="M244" s="590"/>
      <c r="N244" s="590"/>
      <c r="O244" s="607"/>
      <c r="P244" s="607"/>
      <c r="Q244" s="595"/>
      <c r="R244" s="608"/>
    </row>
    <row r="245" spans="1:18" ht="14.4" customHeight="1" x14ac:dyDescent="0.3">
      <c r="A245" s="589" t="s">
        <v>1871</v>
      </c>
      <c r="B245" s="590" t="s">
        <v>1872</v>
      </c>
      <c r="C245" s="590" t="s">
        <v>490</v>
      </c>
      <c r="D245" s="590" t="s">
        <v>1890</v>
      </c>
      <c r="E245" s="590" t="s">
        <v>2008</v>
      </c>
      <c r="F245" s="590" t="s">
        <v>2009</v>
      </c>
      <c r="G245" s="607"/>
      <c r="H245" s="607"/>
      <c r="I245" s="590"/>
      <c r="J245" s="590"/>
      <c r="K245" s="607">
        <v>2</v>
      </c>
      <c r="L245" s="607">
        <v>662</v>
      </c>
      <c r="M245" s="590">
        <v>1</v>
      </c>
      <c r="N245" s="590">
        <v>331</v>
      </c>
      <c r="O245" s="607"/>
      <c r="P245" s="607"/>
      <c r="Q245" s="595"/>
      <c r="R245" s="608"/>
    </row>
    <row r="246" spans="1:18" ht="14.4" customHeight="1" x14ac:dyDescent="0.3">
      <c r="A246" s="589" t="s">
        <v>1871</v>
      </c>
      <c r="B246" s="590" t="s">
        <v>1872</v>
      </c>
      <c r="C246" s="590" t="s">
        <v>490</v>
      </c>
      <c r="D246" s="590" t="s">
        <v>1890</v>
      </c>
      <c r="E246" s="590" t="s">
        <v>2008</v>
      </c>
      <c r="F246" s="590" t="s">
        <v>2010</v>
      </c>
      <c r="G246" s="607">
        <v>2</v>
      </c>
      <c r="H246" s="607">
        <v>662</v>
      </c>
      <c r="I246" s="590">
        <v>2</v>
      </c>
      <c r="J246" s="590">
        <v>331</v>
      </c>
      <c r="K246" s="607">
        <v>1</v>
      </c>
      <c r="L246" s="607">
        <v>331</v>
      </c>
      <c r="M246" s="590">
        <v>1</v>
      </c>
      <c r="N246" s="590">
        <v>331</v>
      </c>
      <c r="O246" s="607"/>
      <c r="P246" s="607"/>
      <c r="Q246" s="595"/>
      <c r="R246" s="608"/>
    </row>
    <row r="247" spans="1:18" ht="14.4" customHeight="1" x14ac:dyDescent="0.3">
      <c r="A247" s="589" t="s">
        <v>1871</v>
      </c>
      <c r="B247" s="590" t="s">
        <v>1872</v>
      </c>
      <c r="C247" s="590" t="s">
        <v>490</v>
      </c>
      <c r="D247" s="590" t="s">
        <v>1890</v>
      </c>
      <c r="E247" s="590" t="s">
        <v>2011</v>
      </c>
      <c r="F247" s="590" t="s">
        <v>2012</v>
      </c>
      <c r="G247" s="607">
        <v>3</v>
      </c>
      <c r="H247" s="607">
        <v>3099</v>
      </c>
      <c r="I247" s="590">
        <v>2.9970986460348161</v>
      </c>
      <c r="J247" s="590">
        <v>1033</v>
      </c>
      <c r="K247" s="607">
        <v>1</v>
      </c>
      <c r="L247" s="607">
        <v>1034</v>
      </c>
      <c r="M247" s="590">
        <v>1</v>
      </c>
      <c r="N247" s="590">
        <v>1034</v>
      </c>
      <c r="O247" s="607">
        <v>2</v>
      </c>
      <c r="P247" s="607">
        <v>2074</v>
      </c>
      <c r="Q247" s="595">
        <v>2.0058027079303673</v>
      </c>
      <c r="R247" s="608">
        <v>1037</v>
      </c>
    </row>
    <row r="248" spans="1:18" ht="14.4" customHeight="1" x14ac:dyDescent="0.3">
      <c r="A248" s="589" t="s">
        <v>1871</v>
      </c>
      <c r="B248" s="590" t="s">
        <v>1872</v>
      </c>
      <c r="C248" s="590" t="s">
        <v>490</v>
      </c>
      <c r="D248" s="590" t="s">
        <v>1890</v>
      </c>
      <c r="E248" s="590" t="s">
        <v>2013</v>
      </c>
      <c r="F248" s="590" t="s">
        <v>2014</v>
      </c>
      <c r="G248" s="607">
        <v>1</v>
      </c>
      <c r="H248" s="607">
        <v>840</v>
      </c>
      <c r="I248" s="590">
        <v>0.5</v>
      </c>
      <c r="J248" s="590">
        <v>840</v>
      </c>
      <c r="K248" s="607">
        <v>2</v>
      </c>
      <c r="L248" s="607">
        <v>1680</v>
      </c>
      <c r="M248" s="590">
        <v>1</v>
      </c>
      <c r="N248" s="590">
        <v>840</v>
      </c>
      <c r="O248" s="607">
        <v>6</v>
      </c>
      <c r="P248" s="607">
        <v>5046</v>
      </c>
      <c r="Q248" s="595">
        <v>3.0035714285714286</v>
      </c>
      <c r="R248" s="608">
        <v>841</v>
      </c>
    </row>
    <row r="249" spans="1:18" ht="14.4" customHeight="1" x14ac:dyDescent="0.3">
      <c r="A249" s="589" t="s">
        <v>1871</v>
      </c>
      <c r="B249" s="590" t="s">
        <v>1872</v>
      </c>
      <c r="C249" s="590" t="s">
        <v>490</v>
      </c>
      <c r="D249" s="590" t="s">
        <v>1890</v>
      </c>
      <c r="E249" s="590" t="s">
        <v>2017</v>
      </c>
      <c r="F249" s="590" t="s">
        <v>2018</v>
      </c>
      <c r="G249" s="607">
        <v>1</v>
      </c>
      <c r="H249" s="607">
        <v>1200</v>
      </c>
      <c r="I249" s="590"/>
      <c r="J249" s="590">
        <v>1200</v>
      </c>
      <c r="K249" s="607"/>
      <c r="L249" s="607"/>
      <c r="M249" s="590"/>
      <c r="N249" s="590"/>
      <c r="O249" s="607"/>
      <c r="P249" s="607"/>
      <c r="Q249" s="595"/>
      <c r="R249" s="608"/>
    </row>
    <row r="250" spans="1:18" ht="14.4" customHeight="1" x14ac:dyDescent="0.3">
      <c r="A250" s="589" t="s">
        <v>1871</v>
      </c>
      <c r="B250" s="590" t="s">
        <v>1872</v>
      </c>
      <c r="C250" s="590" t="s">
        <v>490</v>
      </c>
      <c r="D250" s="590" t="s">
        <v>1890</v>
      </c>
      <c r="E250" s="590" t="s">
        <v>2023</v>
      </c>
      <c r="F250" s="590" t="s">
        <v>2004</v>
      </c>
      <c r="G250" s="607"/>
      <c r="H250" s="607"/>
      <c r="I250" s="590"/>
      <c r="J250" s="590"/>
      <c r="K250" s="607">
        <v>1</v>
      </c>
      <c r="L250" s="607">
        <v>825</v>
      </c>
      <c r="M250" s="590">
        <v>1</v>
      </c>
      <c r="N250" s="590">
        <v>825</v>
      </c>
      <c r="O250" s="607"/>
      <c r="P250" s="607"/>
      <c r="Q250" s="595"/>
      <c r="R250" s="608"/>
    </row>
    <row r="251" spans="1:18" ht="14.4" customHeight="1" x14ac:dyDescent="0.3">
      <c r="A251" s="589" t="s">
        <v>1871</v>
      </c>
      <c r="B251" s="590" t="s">
        <v>1872</v>
      </c>
      <c r="C251" s="590" t="s">
        <v>490</v>
      </c>
      <c r="D251" s="590" t="s">
        <v>1890</v>
      </c>
      <c r="E251" s="590" t="s">
        <v>2026</v>
      </c>
      <c r="F251" s="590" t="s">
        <v>2092</v>
      </c>
      <c r="G251" s="607"/>
      <c r="H251" s="607"/>
      <c r="I251" s="590"/>
      <c r="J251" s="590"/>
      <c r="K251" s="607">
        <v>1</v>
      </c>
      <c r="L251" s="607">
        <v>374</v>
      </c>
      <c r="M251" s="590">
        <v>1</v>
      </c>
      <c r="N251" s="590">
        <v>374</v>
      </c>
      <c r="O251" s="607"/>
      <c r="P251" s="607"/>
      <c r="Q251" s="595"/>
      <c r="R251" s="608"/>
    </row>
    <row r="252" spans="1:18" ht="14.4" customHeight="1" x14ac:dyDescent="0.3">
      <c r="A252" s="589" t="s">
        <v>1871</v>
      </c>
      <c r="B252" s="590" t="s">
        <v>1872</v>
      </c>
      <c r="C252" s="590" t="s">
        <v>490</v>
      </c>
      <c r="D252" s="590" t="s">
        <v>1890</v>
      </c>
      <c r="E252" s="590" t="s">
        <v>2082</v>
      </c>
      <c r="F252" s="590" t="s">
        <v>2083</v>
      </c>
      <c r="G252" s="607">
        <v>2</v>
      </c>
      <c r="H252" s="607">
        <v>4440</v>
      </c>
      <c r="I252" s="590"/>
      <c r="J252" s="590">
        <v>2220</v>
      </c>
      <c r="K252" s="607"/>
      <c r="L252" s="607"/>
      <c r="M252" s="590"/>
      <c r="N252" s="590"/>
      <c r="O252" s="607">
        <v>0</v>
      </c>
      <c r="P252" s="607">
        <v>0</v>
      </c>
      <c r="Q252" s="595"/>
      <c r="R252" s="608"/>
    </row>
    <row r="253" spans="1:18" ht="14.4" customHeight="1" thickBot="1" x14ac:dyDescent="0.35">
      <c r="A253" s="597" t="s">
        <v>1871</v>
      </c>
      <c r="B253" s="598" t="s">
        <v>1872</v>
      </c>
      <c r="C253" s="598" t="s">
        <v>490</v>
      </c>
      <c r="D253" s="598" t="s">
        <v>1890</v>
      </c>
      <c r="E253" s="598" t="s">
        <v>2082</v>
      </c>
      <c r="F253" s="598" t="s">
        <v>2084</v>
      </c>
      <c r="G253" s="609"/>
      <c r="H253" s="609"/>
      <c r="I253" s="598"/>
      <c r="J253" s="598"/>
      <c r="K253" s="609">
        <v>0</v>
      </c>
      <c r="L253" s="609">
        <v>0</v>
      </c>
      <c r="M253" s="598"/>
      <c r="N253" s="598"/>
      <c r="O253" s="609"/>
      <c r="P253" s="609"/>
      <c r="Q253" s="603"/>
      <c r="R253" s="61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13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2094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16979.700000000004</v>
      </c>
      <c r="I3" s="103">
        <f t="shared" si="0"/>
        <v>2814984.1400000006</v>
      </c>
      <c r="J3" s="74"/>
      <c r="K3" s="74"/>
      <c r="L3" s="103">
        <f t="shared" si="0"/>
        <v>18888.03</v>
      </c>
      <c r="M3" s="103">
        <f t="shared" si="0"/>
        <v>3300574.22</v>
      </c>
      <c r="N3" s="74"/>
      <c r="O3" s="74"/>
      <c r="P3" s="103">
        <f t="shared" si="0"/>
        <v>18291.320000000014</v>
      </c>
      <c r="Q3" s="103">
        <f t="shared" si="0"/>
        <v>3141637.6300000027</v>
      </c>
      <c r="R3" s="75">
        <f>IF(M3=0,0,Q3/M3)</f>
        <v>0.95184577609650067</v>
      </c>
      <c r="S3" s="104">
        <f>IF(P3=0,0,Q3/P3)</f>
        <v>171.75565404793093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" customHeight="1" x14ac:dyDescent="0.3">
      <c r="A6" s="582" t="s">
        <v>1871</v>
      </c>
      <c r="B6" s="583" t="s">
        <v>1872</v>
      </c>
      <c r="C6" s="583" t="s">
        <v>482</v>
      </c>
      <c r="D6" s="583" t="s">
        <v>1860</v>
      </c>
      <c r="E6" s="583" t="s">
        <v>1873</v>
      </c>
      <c r="F6" s="583" t="s">
        <v>1876</v>
      </c>
      <c r="G6" s="583" t="s">
        <v>1877</v>
      </c>
      <c r="H6" s="116"/>
      <c r="I6" s="116"/>
      <c r="J6" s="583"/>
      <c r="K6" s="583"/>
      <c r="L6" s="116">
        <v>0.1</v>
      </c>
      <c r="M6" s="116">
        <v>15.1</v>
      </c>
      <c r="N6" s="583">
        <v>1</v>
      </c>
      <c r="O6" s="583">
        <v>151</v>
      </c>
      <c r="P6" s="116">
        <v>0.1</v>
      </c>
      <c r="Q6" s="116">
        <v>6.97</v>
      </c>
      <c r="R6" s="588">
        <v>0.46158940397350995</v>
      </c>
      <c r="S6" s="606">
        <v>69.699999999999989</v>
      </c>
    </row>
    <row r="7" spans="1:19" ht="14.4" customHeight="1" x14ac:dyDescent="0.3">
      <c r="A7" s="589" t="s">
        <v>1871</v>
      </c>
      <c r="B7" s="590" t="s">
        <v>1872</v>
      </c>
      <c r="C7" s="590" t="s">
        <v>482</v>
      </c>
      <c r="D7" s="590" t="s">
        <v>1860</v>
      </c>
      <c r="E7" s="590" t="s">
        <v>1890</v>
      </c>
      <c r="F7" s="590" t="s">
        <v>1893</v>
      </c>
      <c r="G7" s="590" t="s">
        <v>1894</v>
      </c>
      <c r="H7" s="607">
        <v>2</v>
      </c>
      <c r="I7" s="607">
        <v>166</v>
      </c>
      <c r="J7" s="590">
        <v>0.4</v>
      </c>
      <c r="K7" s="590">
        <v>83</v>
      </c>
      <c r="L7" s="607">
        <v>5</v>
      </c>
      <c r="M7" s="607">
        <v>415</v>
      </c>
      <c r="N7" s="590">
        <v>1</v>
      </c>
      <c r="O7" s="590">
        <v>83</v>
      </c>
      <c r="P7" s="607"/>
      <c r="Q7" s="607"/>
      <c r="R7" s="595"/>
      <c r="S7" s="608"/>
    </row>
    <row r="8" spans="1:19" ht="14.4" customHeight="1" x14ac:dyDescent="0.3">
      <c r="A8" s="589" t="s">
        <v>1871</v>
      </c>
      <c r="B8" s="590" t="s">
        <v>1872</v>
      </c>
      <c r="C8" s="590" t="s">
        <v>482</v>
      </c>
      <c r="D8" s="590" t="s">
        <v>1860</v>
      </c>
      <c r="E8" s="590" t="s">
        <v>1890</v>
      </c>
      <c r="F8" s="590" t="s">
        <v>1895</v>
      </c>
      <c r="G8" s="590" t="s">
        <v>1896</v>
      </c>
      <c r="H8" s="607">
        <v>73</v>
      </c>
      <c r="I8" s="607">
        <v>7738</v>
      </c>
      <c r="J8" s="590">
        <v>0.87951807228915657</v>
      </c>
      <c r="K8" s="590">
        <v>106</v>
      </c>
      <c r="L8" s="607">
        <v>83</v>
      </c>
      <c r="M8" s="607">
        <v>8798</v>
      </c>
      <c r="N8" s="590">
        <v>1</v>
      </c>
      <c r="O8" s="590">
        <v>106</v>
      </c>
      <c r="P8" s="607">
        <v>14</v>
      </c>
      <c r="Q8" s="607">
        <v>1484</v>
      </c>
      <c r="R8" s="595">
        <v>0.16867469879518071</v>
      </c>
      <c r="S8" s="608">
        <v>106</v>
      </c>
    </row>
    <row r="9" spans="1:19" ht="14.4" customHeight="1" x14ac:dyDescent="0.3">
      <c r="A9" s="589" t="s">
        <v>1871</v>
      </c>
      <c r="B9" s="590" t="s">
        <v>1872</v>
      </c>
      <c r="C9" s="590" t="s">
        <v>482</v>
      </c>
      <c r="D9" s="590" t="s">
        <v>1860</v>
      </c>
      <c r="E9" s="590" t="s">
        <v>1890</v>
      </c>
      <c r="F9" s="590" t="s">
        <v>1899</v>
      </c>
      <c r="G9" s="590" t="s">
        <v>1900</v>
      </c>
      <c r="H9" s="607"/>
      <c r="I9" s="607"/>
      <c r="J9" s="590"/>
      <c r="K9" s="590"/>
      <c r="L9" s="607">
        <v>21</v>
      </c>
      <c r="M9" s="607">
        <v>777</v>
      </c>
      <c r="N9" s="590">
        <v>1</v>
      </c>
      <c r="O9" s="590">
        <v>37</v>
      </c>
      <c r="P9" s="607">
        <v>3</v>
      </c>
      <c r="Q9" s="607">
        <v>111</v>
      </c>
      <c r="R9" s="595">
        <v>0.14285714285714285</v>
      </c>
      <c r="S9" s="608">
        <v>37</v>
      </c>
    </row>
    <row r="10" spans="1:19" ht="14.4" customHeight="1" x14ac:dyDescent="0.3">
      <c r="A10" s="589" t="s">
        <v>1871</v>
      </c>
      <c r="B10" s="590" t="s">
        <v>1872</v>
      </c>
      <c r="C10" s="590" t="s">
        <v>482</v>
      </c>
      <c r="D10" s="590" t="s">
        <v>1860</v>
      </c>
      <c r="E10" s="590" t="s">
        <v>1890</v>
      </c>
      <c r="F10" s="590" t="s">
        <v>1899</v>
      </c>
      <c r="G10" s="590" t="s">
        <v>1901</v>
      </c>
      <c r="H10" s="607"/>
      <c r="I10" s="607"/>
      <c r="J10" s="590"/>
      <c r="K10" s="590"/>
      <c r="L10" s="607">
        <v>1</v>
      </c>
      <c r="M10" s="607">
        <v>37</v>
      </c>
      <c r="N10" s="590">
        <v>1</v>
      </c>
      <c r="O10" s="590">
        <v>37</v>
      </c>
      <c r="P10" s="607"/>
      <c r="Q10" s="607"/>
      <c r="R10" s="595"/>
      <c r="S10" s="608"/>
    </row>
    <row r="11" spans="1:19" ht="14.4" customHeight="1" x14ac:dyDescent="0.3">
      <c r="A11" s="589" t="s">
        <v>1871</v>
      </c>
      <c r="B11" s="590" t="s">
        <v>1872</v>
      </c>
      <c r="C11" s="590" t="s">
        <v>482</v>
      </c>
      <c r="D11" s="590" t="s">
        <v>1860</v>
      </c>
      <c r="E11" s="590" t="s">
        <v>1890</v>
      </c>
      <c r="F11" s="590" t="s">
        <v>1908</v>
      </c>
      <c r="G11" s="590" t="s">
        <v>1909</v>
      </c>
      <c r="H11" s="607">
        <v>9</v>
      </c>
      <c r="I11" s="607">
        <v>2259</v>
      </c>
      <c r="J11" s="590">
        <v>0.5</v>
      </c>
      <c r="K11" s="590">
        <v>251</v>
      </c>
      <c r="L11" s="607">
        <v>18</v>
      </c>
      <c r="M11" s="607">
        <v>4518</v>
      </c>
      <c r="N11" s="590">
        <v>1</v>
      </c>
      <c r="O11" s="590">
        <v>251</v>
      </c>
      <c r="P11" s="607">
        <v>4</v>
      </c>
      <c r="Q11" s="607">
        <v>1008</v>
      </c>
      <c r="R11" s="595">
        <v>0.22310756972111553</v>
      </c>
      <c r="S11" s="608">
        <v>252</v>
      </c>
    </row>
    <row r="12" spans="1:19" ht="14.4" customHeight="1" x14ac:dyDescent="0.3">
      <c r="A12" s="589" t="s">
        <v>1871</v>
      </c>
      <c r="B12" s="590" t="s">
        <v>1872</v>
      </c>
      <c r="C12" s="590" t="s">
        <v>482</v>
      </c>
      <c r="D12" s="590" t="s">
        <v>1860</v>
      </c>
      <c r="E12" s="590" t="s">
        <v>1890</v>
      </c>
      <c r="F12" s="590" t="s">
        <v>1908</v>
      </c>
      <c r="G12" s="590" t="s">
        <v>1910</v>
      </c>
      <c r="H12" s="607">
        <v>8</v>
      </c>
      <c r="I12" s="607">
        <v>2008</v>
      </c>
      <c r="J12" s="590">
        <v>0.47058823529411764</v>
      </c>
      <c r="K12" s="590">
        <v>251</v>
      </c>
      <c r="L12" s="607">
        <v>17</v>
      </c>
      <c r="M12" s="607">
        <v>4267</v>
      </c>
      <c r="N12" s="590">
        <v>1</v>
      </c>
      <c r="O12" s="590">
        <v>251</v>
      </c>
      <c r="P12" s="607"/>
      <c r="Q12" s="607"/>
      <c r="R12" s="595"/>
      <c r="S12" s="608"/>
    </row>
    <row r="13" spans="1:19" ht="14.4" customHeight="1" x14ac:dyDescent="0.3">
      <c r="A13" s="589" t="s">
        <v>1871</v>
      </c>
      <c r="B13" s="590" t="s">
        <v>1872</v>
      </c>
      <c r="C13" s="590" t="s">
        <v>482</v>
      </c>
      <c r="D13" s="590" t="s">
        <v>1860</v>
      </c>
      <c r="E13" s="590" t="s">
        <v>1890</v>
      </c>
      <c r="F13" s="590" t="s">
        <v>1911</v>
      </c>
      <c r="G13" s="590" t="s">
        <v>1912</v>
      </c>
      <c r="H13" s="607">
        <v>126</v>
      </c>
      <c r="I13" s="607">
        <v>15876</v>
      </c>
      <c r="J13" s="590">
        <v>1.1351351351351351</v>
      </c>
      <c r="K13" s="590">
        <v>126</v>
      </c>
      <c r="L13" s="607">
        <v>111</v>
      </c>
      <c r="M13" s="607">
        <v>13986</v>
      </c>
      <c r="N13" s="590">
        <v>1</v>
      </c>
      <c r="O13" s="590">
        <v>126</v>
      </c>
      <c r="P13" s="607">
        <v>19</v>
      </c>
      <c r="Q13" s="607">
        <v>2413</v>
      </c>
      <c r="R13" s="595">
        <v>0.17252967252967252</v>
      </c>
      <c r="S13" s="608">
        <v>127</v>
      </c>
    </row>
    <row r="14" spans="1:19" ht="14.4" customHeight="1" x14ac:dyDescent="0.3">
      <c r="A14" s="589" t="s">
        <v>1871</v>
      </c>
      <c r="B14" s="590" t="s">
        <v>1872</v>
      </c>
      <c r="C14" s="590" t="s">
        <v>482</v>
      </c>
      <c r="D14" s="590" t="s">
        <v>1860</v>
      </c>
      <c r="E14" s="590" t="s">
        <v>1890</v>
      </c>
      <c r="F14" s="590" t="s">
        <v>1911</v>
      </c>
      <c r="G14" s="590" t="s">
        <v>1913</v>
      </c>
      <c r="H14" s="607"/>
      <c r="I14" s="607"/>
      <c r="J14" s="590"/>
      <c r="K14" s="590"/>
      <c r="L14" s="607">
        <v>10</v>
      </c>
      <c r="M14" s="607">
        <v>1260</v>
      </c>
      <c r="N14" s="590">
        <v>1</v>
      </c>
      <c r="O14" s="590">
        <v>126</v>
      </c>
      <c r="P14" s="607">
        <v>4</v>
      </c>
      <c r="Q14" s="607">
        <v>508</v>
      </c>
      <c r="R14" s="595">
        <v>0.40317460317460319</v>
      </c>
      <c r="S14" s="608">
        <v>127</v>
      </c>
    </row>
    <row r="15" spans="1:19" ht="14.4" customHeight="1" x14ac:dyDescent="0.3">
      <c r="A15" s="589" t="s">
        <v>1871</v>
      </c>
      <c r="B15" s="590" t="s">
        <v>1872</v>
      </c>
      <c r="C15" s="590" t="s">
        <v>482</v>
      </c>
      <c r="D15" s="590" t="s">
        <v>1860</v>
      </c>
      <c r="E15" s="590" t="s">
        <v>1890</v>
      </c>
      <c r="F15" s="590" t="s">
        <v>1914</v>
      </c>
      <c r="G15" s="590" t="s">
        <v>1915</v>
      </c>
      <c r="H15" s="607"/>
      <c r="I15" s="607"/>
      <c r="J15" s="590"/>
      <c r="K15" s="590"/>
      <c r="L15" s="607">
        <v>1</v>
      </c>
      <c r="M15" s="607">
        <v>541</v>
      </c>
      <c r="N15" s="590">
        <v>1</v>
      </c>
      <c r="O15" s="590">
        <v>541</v>
      </c>
      <c r="P15" s="607"/>
      <c r="Q15" s="607"/>
      <c r="R15" s="595"/>
      <c r="S15" s="608"/>
    </row>
    <row r="16" spans="1:19" ht="14.4" customHeight="1" x14ac:dyDescent="0.3">
      <c r="A16" s="589" t="s">
        <v>1871</v>
      </c>
      <c r="B16" s="590" t="s">
        <v>1872</v>
      </c>
      <c r="C16" s="590" t="s">
        <v>482</v>
      </c>
      <c r="D16" s="590" t="s">
        <v>1860</v>
      </c>
      <c r="E16" s="590" t="s">
        <v>1890</v>
      </c>
      <c r="F16" s="590" t="s">
        <v>1920</v>
      </c>
      <c r="G16" s="590" t="s">
        <v>1921</v>
      </c>
      <c r="H16" s="607"/>
      <c r="I16" s="607"/>
      <c r="J16" s="590"/>
      <c r="K16" s="590"/>
      <c r="L16" s="607"/>
      <c r="M16" s="607"/>
      <c r="N16" s="590"/>
      <c r="O16" s="590"/>
      <c r="P16" s="607">
        <v>2</v>
      </c>
      <c r="Q16" s="607">
        <v>1360</v>
      </c>
      <c r="R16" s="595"/>
      <c r="S16" s="608">
        <v>680</v>
      </c>
    </row>
    <row r="17" spans="1:19" ht="14.4" customHeight="1" x14ac:dyDescent="0.3">
      <c r="A17" s="589" t="s">
        <v>1871</v>
      </c>
      <c r="B17" s="590" t="s">
        <v>1872</v>
      </c>
      <c r="C17" s="590" t="s">
        <v>482</v>
      </c>
      <c r="D17" s="590" t="s">
        <v>1860</v>
      </c>
      <c r="E17" s="590" t="s">
        <v>1890</v>
      </c>
      <c r="F17" s="590" t="s">
        <v>1938</v>
      </c>
      <c r="G17" s="590" t="s">
        <v>1939</v>
      </c>
      <c r="H17" s="607">
        <v>27</v>
      </c>
      <c r="I17" s="607">
        <v>900</v>
      </c>
      <c r="J17" s="590">
        <v>6.7501687542188549</v>
      </c>
      <c r="K17" s="590">
        <v>33.333333333333336</v>
      </c>
      <c r="L17" s="607">
        <v>4</v>
      </c>
      <c r="M17" s="607">
        <v>133.33000000000001</v>
      </c>
      <c r="N17" s="590">
        <v>1</v>
      </c>
      <c r="O17" s="590">
        <v>33.332500000000003</v>
      </c>
      <c r="P17" s="607">
        <v>2</v>
      </c>
      <c r="Q17" s="607">
        <v>66.66</v>
      </c>
      <c r="R17" s="595">
        <v>0.49996249906247647</v>
      </c>
      <c r="S17" s="608">
        <v>33.33</v>
      </c>
    </row>
    <row r="18" spans="1:19" ht="14.4" customHeight="1" x14ac:dyDescent="0.3">
      <c r="A18" s="589" t="s">
        <v>1871</v>
      </c>
      <c r="B18" s="590" t="s">
        <v>1872</v>
      </c>
      <c r="C18" s="590" t="s">
        <v>482</v>
      </c>
      <c r="D18" s="590" t="s">
        <v>1860</v>
      </c>
      <c r="E18" s="590" t="s">
        <v>1890</v>
      </c>
      <c r="F18" s="590" t="s">
        <v>1938</v>
      </c>
      <c r="G18" s="590" t="s">
        <v>1940</v>
      </c>
      <c r="H18" s="607">
        <v>95</v>
      </c>
      <c r="I18" s="607">
        <v>3166.66</v>
      </c>
      <c r="J18" s="590">
        <v>0.70370222222222223</v>
      </c>
      <c r="K18" s="590">
        <v>33.333263157894734</v>
      </c>
      <c r="L18" s="607">
        <v>135</v>
      </c>
      <c r="M18" s="607">
        <v>4500</v>
      </c>
      <c r="N18" s="590">
        <v>1</v>
      </c>
      <c r="O18" s="590">
        <v>33.333333333333336</v>
      </c>
      <c r="P18" s="607">
        <v>19</v>
      </c>
      <c r="Q18" s="607">
        <v>633.33000000000004</v>
      </c>
      <c r="R18" s="595">
        <v>0.14074</v>
      </c>
      <c r="S18" s="608">
        <v>33.333157894736843</v>
      </c>
    </row>
    <row r="19" spans="1:19" ht="14.4" customHeight="1" x14ac:dyDescent="0.3">
      <c r="A19" s="589" t="s">
        <v>1871</v>
      </c>
      <c r="B19" s="590" t="s">
        <v>1872</v>
      </c>
      <c r="C19" s="590" t="s">
        <v>482</v>
      </c>
      <c r="D19" s="590" t="s">
        <v>1860</v>
      </c>
      <c r="E19" s="590" t="s">
        <v>1890</v>
      </c>
      <c r="F19" s="590" t="s">
        <v>1941</v>
      </c>
      <c r="G19" s="590" t="s">
        <v>1943</v>
      </c>
      <c r="H19" s="607">
        <v>179</v>
      </c>
      <c r="I19" s="607">
        <v>20764</v>
      </c>
      <c r="J19" s="590">
        <v>1.0467836257309941</v>
      </c>
      <c r="K19" s="590">
        <v>116</v>
      </c>
      <c r="L19" s="607">
        <v>171</v>
      </c>
      <c r="M19" s="607">
        <v>19836</v>
      </c>
      <c r="N19" s="590">
        <v>1</v>
      </c>
      <c r="O19" s="590">
        <v>116</v>
      </c>
      <c r="P19" s="607">
        <v>191</v>
      </c>
      <c r="Q19" s="607">
        <v>22156</v>
      </c>
      <c r="R19" s="595">
        <v>1.1169590643274854</v>
      </c>
      <c r="S19" s="608">
        <v>116</v>
      </c>
    </row>
    <row r="20" spans="1:19" ht="14.4" customHeight="1" x14ac:dyDescent="0.3">
      <c r="A20" s="589" t="s">
        <v>1871</v>
      </c>
      <c r="B20" s="590" t="s">
        <v>1872</v>
      </c>
      <c r="C20" s="590" t="s">
        <v>482</v>
      </c>
      <c r="D20" s="590" t="s">
        <v>1860</v>
      </c>
      <c r="E20" s="590" t="s">
        <v>1890</v>
      </c>
      <c r="F20" s="590" t="s">
        <v>1944</v>
      </c>
      <c r="G20" s="590" t="s">
        <v>1946</v>
      </c>
      <c r="H20" s="607"/>
      <c r="I20" s="607"/>
      <c r="J20" s="590"/>
      <c r="K20" s="590"/>
      <c r="L20" s="607">
        <v>1</v>
      </c>
      <c r="M20" s="607">
        <v>86</v>
      </c>
      <c r="N20" s="590">
        <v>1</v>
      </c>
      <c r="O20" s="590">
        <v>86</v>
      </c>
      <c r="P20" s="607"/>
      <c r="Q20" s="607"/>
      <c r="R20" s="595"/>
      <c r="S20" s="608"/>
    </row>
    <row r="21" spans="1:19" ht="14.4" customHeight="1" x14ac:dyDescent="0.3">
      <c r="A21" s="589" t="s">
        <v>1871</v>
      </c>
      <c r="B21" s="590" t="s">
        <v>1872</v>
      </c>
      <c r="C21" s="590" t="s">
        <v>482</v>
      </c>
      <c r="D21" s="590" t="s">
        <v>1860</v>
      </c>
      <c r="E21" s="590" t="s">
        <v>1890</v>
      </c>
      <c r="F21" s="590" t="s">
        <v>1947</v>
      </c>
      <c r="G21" s="590" t="s">
        <v>1948</v>
      </c>
      <c r="H21" s="607"/>
      <c r="I21" s="607"/>
      <c r="J21" s="590"/>
      <c r="K21" s="590"/>
      <c r="L21" s="607">
        <v>1</v>
      </c>
      <c r="M21" s="607">
        <v>32</v>
      </c>
      <c r="N21" s="590">
        <v>1</v>
      </c>
      <c r="O21" s="590">
        <v>32</v>
      </c>
      <c r="P21" s="607">
        <v>1</v>
      </c>
      <c r="Q21" s="607">
        <v>32</v>
      </c>
      <c r="R21" s="595">
        <v>1</v>
      </c>
      <c r="S21" s="608">
        <v>32</v>
      </c>
    </row>
    <row r="22" spans="1:19" ht="14.4" customHeight="1" x14ac:dyDescent="0.3">
      <c r="A22" s="589" t="s">
        <v>1871</v>
      </c>
      <c r="B22" s="590" t="s">
        <v>1872</v>
      </c>
      <c r="C22" s="590" t="s">
        <v>482</v>
      </c>
      <c r="D22" s="590" t="s">
        <v>1860</v>
      </c>
      <c r="E22" s="590" t="s">
        <v>1890</v>
      </c>
      <c r="F22" s="590" t="s">
        <v>1947</v>
      </c>
      <c r="G22" s="590" t="s">
        <v>1949</v>
      </c>
      <c r="H22" s="607">
        <v>2</v>
      </c>
      <c r="I22" s="607">
        <v>64</v>
      </c>
      <c r="J22" s="590"/>
      <c r="K22" s="590">
        <v>32</v>
      </c>
      <c r="L22" s="607"/>
      <c r="M22" s="607"/>
      <c r="N22" s="590"/>
      <c r="O22" s="590"/>
      <c r="P22" s="607"/>
      <c r="Q22" s="607"/>
      <c r="R22" s="595"/>
      <c r="S22" s="608"/>
    </row>
    <row r="23" spans="1:19" ht="14.4" customHeight="1" x14ac:dyDescent="0.3">
      <c r="A23" s="589" t="s">
        <v>1871</v>
      </c>
      <c r="B23" s="590" t="s">
        <v>1872</v>
      </c>
      <c r="C23" s="590" t="s">
        <v>482</v>
      </c>
      <c r="D23" s="590" t="s">
        <v>1860</v>
      </c>
      <c r="E23" s="590" t="s">
        <v>1890</v>
      </c>
      <c r="F23" s="590" t="s">
        <v>1950</v>
      </c>
      <c r="G23" s="590" t="s">
        <v>1951</v>
      </c>
      <c r="H23" s="607">
        <v>4</v>
      </c>
      <c r="I23" s="607">
        <v>2020</v>
      </c>
      <c r="J23" s="590">
        <v>0.44066317626527052</v>
      </c>
      <c r="K23" s="590">
        <v>505</v>
      </c>
      <c r="L23" s="607">
        <v>3</v>
      </c>
      <c r="M23" s="607">
        <v>4584</v>
      </c>
      <c r="N23" s="590">
        <v>1</v>
      </c>
      <c r="O23" s="590">
        <v>1528</v>
      </c>
      <c r="P23" s="607"/>
      <c r="Q23" s="607"/>
      <c r="R23" s="595"/>
      <c r="S23" s="608"/>
    </row>
    <row r="24" spans="1:19" ht="14.4" customHeight="1" x14ac:dyDescent="0.3">
      <c r="A24" s="589" t="s">
        <v>1871</v>
      </c>
      <c r="B24" s="590" t="s">
        <v>1872</v>
      </c>
      <c r="C24" s="590" t="s">
        <v>482</v>
      </c>
      <c r="D24" s="590" t="s">
        <v>1860</v>
      </c>
      <c r="E24" s="590" t="s">
        <v>1890</v>
      </c>
      <c r="F24" s="590" t="s">
        <v>1957</v>
      </c>
      <c r="G24" s="590" t="s">
        <v>1959</v>
      </c>
      <c r="H24" s="607"/>
      <c r="I24" s="607"/>
      <c r="J24" s="590"/>
      <c r="K24" s="590"/>
      <c r="L24" s="607">
        <v>1</v>
      </c>
      <c r="M24" s="607">
        <v>162</v>
      </c>
      <c r="N24" s="590">
        <v>1</v>
      </c>
      <c r="O24" s="590">
        <v>162</v>
      </c>
      <c r="P24" s="607"/>
      <c r="Q24" s="607"/>
      <c r="R24" s="595"/>
      <c r="S24" s="608"/>
    </row>
    <row r="25" spans="1:19" ht="14.4" customHeight="1" x14ac:dyDescent="0.3">
      <c r="A25" s="589" t="s">
        <v>1871</v>
      </c>
      <c r="B25" s="590" t="s">
        <v>1872</v>
      </c>
      <c r="C25" s="590" t="s">
        <v>482</v>
      </c>
      <c r="D25" s="590" t="s">
        <v>1860</v>
      </c>
      <c r="E25" s="590" t="s">
        <v>1890</v>
      </c>
      <c r="F25" s="590" t="s">
        <v>1978</v>
      </c>
      <c r="G25" s="590" t="s">
        <v>1979</v>
      </c>
      <c r="H25" s="607"/>
      <c r="I25" s="607"/>
      <c r="J25" s="590"/>
      <c r="K25" s="590"/>
      <c r="L25" s="607">
        <v>1</v>
      </c>
      <c r="M25" s="607">
        <v>183</v>
      </c>
      <c r="N25" s="590">
        <v>1</v>
      </c>
      <c r="O25" s="590">
        <v>183</v>
      </c>
      <c r="P25" s="607"/>
      <c r="Q25" s="607"/>
      <c r="R25" s="595"/>
      <c r="S25" s="608"/>
    </row>
    <row r="26" spans="1:19" ht="14.4" customHeight="1" x14ac:dyDescent="0.3">
      <c r="A26" s="589" t="s">
        <v>1871</v>
      </c>
      <c r="B26" s="590" t="s">
        <v>1872</v>
      </c>
      <c r="C26" s="590" t="s">
        <v>482</v>
      </c>
      <c r="D26" s="590" t="s">
        <v>1860</v>
      </c>
      <c r="E26" s="590" t="s">
        <v>1890</v>
      </c>
      <c r="F26" s="590" t="s">
        <v>1984</v>
      </c>
      <c r="G26" s="590" t="s">
        <v>1985</v>
      </c>
      <c r="H26" s="607">
        <v>1</v>
      </c>
      <c r="I26" s="607">
        <v>123</v>
      </c>
      <c r="J26" s="590"/>
      <c r="K26" s="590">
        <v>123</v>
      </c>
      <c r="L26" s="607"/>
      <c r="M26" s="607"/>
      <c r="N26" s="590"/>
      <c r="O26" s="590"/>
      <c r="P26" s="607"/>
      <c r="Q26" s="607"/>
      <c r="R26" s="595"/>
      <c r="S26" s="608"/>
    </row>
    <row r="27" spans="1:19" ht="14.4" customHeight="1" x14ac:dyDescent="0.3">
      <c r="A27" s="589" t="s">
        <v>1871</v>
      </c>
      <c r="B27" s="590" t="s">
        <v>1872</v>
      </c>
      <c r="C27" s="590" t="s">
        <v>482</v>
      </c>
      <c r="D27" s="590" t="s">
        <v>1860</v>
      </c>
      <c r="E27" s="590" t="s">
        <v>1890</v>
      </c>
      <c r="F27" s="590" t="s">
        <v>1984</v>
      </c>
      <c r="G27" s="590" t="s">
        <v>1986</v>
      </c>
      <c r="H27" s="607">
        <v>1</v>
      </c>
      <c r="I27" s="607">
        <v>123</v>
      </c>
      <c r="J27" s="590"/>
      <c r="K27" s="590">
        <v>123</v>
      </c>
      <c r="L27" s="607"/>
      <c r="M27" s="607"/>
      <c r="N27" s="590"/>
      <c r="O27" s="590"/>
      <c r="P27" s="607"/>
      <c r="Q27" s="607"/>
      <c r="R27" s="595"/>
      <c r="S27" s="608"/>
    </row>
    <row r="28" spans="1:19" ht="14.4" customHeight="1" x14ac:dyDescent="0.3">
      <c r="A28" s="589" t="s">
        <v>1871</v>
      </c>
      <c r="B28" s="590" t="s">
        <v>1872</v>
      </c>
      <c r="C28" s="590" t="s">
        <v>482</v>
      </c>
      <c r="D28" s="590" t="s">
        <v>1860</v>
      </c>
      <c r="E28" s="590" t="s">
        <v>1890</v>
      </c>
      <c r="F28" s="590" t="s">
        <v>1997</v>
      </c>
      <c r="G28" s="590" t="s">
        <v>1998</v>
      </c>
      <c r="H28" s="607">
        <v>1</v>
      </c>
      <c r="I28" s="607">
        <v>208</v>
      </c>
      <c r="J28" s="590"/>
      <c r="K28" s="590">
        <v>208</v>
      </c>
      <c r="L28" s="607"/>
      <c r="M28" s="607"/>
      <c r="N28" s="590"/>
      <c r="O28" s="590"/>
      <c r="P28" s="607"/>
      <c r="Q28" s="607"/>
      <c r="R28" s="595"/>
      <c r="S28" s="608"/>
    </row>
    <row r="29" spans="1:19" ht="14.4" customHeight="1" x14ac:dyDescent="0.3">
      <c r="A29" s="589" t="s">
        <v>1871</v>
      </c>
      <c r="B29" s="590" t="s">
        <v>1872</v>
      </c>
      <c r="C29" s="590" t="s">
        <v>482</v>
      </c>
      <c r="D29" s="590" t="s">
        <v>1860</v>
      </c>
      <c r="E29" s="590" t="s">
        <v>1890</v>
      </c>
      <c r="F29" s="590" t="s">
        <v>2008</v>
      </c>
      <c r="G29" s="590" t="s">
        <v>2010</v>
      </c>
      <c r="H29" s="607">
        <v>1</v>
      </c>
      <c r="I29" s="607">
        <v>331</v>
      </c>
      <c r="J29" s="590"/>
      <c r="K29" s="590">
        <v>331</v>
      </c>
      <c r="L29" s="607"/>
      <c r="M29" s="607"/>
      <c r="N29" s="590"/>
      <c r="O29" s="590"/>
      <c r="P29" s="607"/>
      <c r="Q29" s="607"/>
      <c r="R29" s="595"/>
      <c r="S29" s="608"/>
    </row>
    <row r="30" spans="1:19" ht="14.4" customHeight="1" x14ac:dyDescent="0.3">
      <c r="A30" s="589" t="s">
        <v>1871</v>
      </c>
      <c r="B30" s="590" t="s">
        <v>1872</v>
      </c>
      <c r="C30" s="590" t="s">
        <v>482</v>
      </c>
      <c r="D30" s="590" t="s">
        <v>1860</v>
      </c>
      <c r="E30" s="590" t="s">
        <v>1890</v>
      </c>
      <c r="F30" s="590" t="s">
        <v>2015</v>
      </c>
      <c r="G30" s="590" t="s">
        <v>2016</v>
      </c>
      <c r="H30" s="607">
        <v>1</v>
      </c>
      <c r="I30" s="607">
        <v>877</v>
      </c>
      <c r="J30" s="590">
        <v>0.61673699015471173</v>
      </c>
      <c r="K30" s="590">
        <v>877</v>
      </c>
      <c r="L30" s="607">
        <v>1</v>
      </c>
      <c r="M30" s="607">
        <v>1422</v>
      </c>
      <c r="N30" s="590">
        <v>1</v>
      </c>
      <c r="O30" s="590">
        <v>1422</v>
      </c>
      <c r="P30" s="607">
        <v>1</v>
      </c>
      <c r="Q30" s="607">
        <v>1424</v>
      </c>
      <c r="R30" s="595">
        <v>1.0014064697609002</v>
      </c>
      <c r="S30" s="608">
        <v>1424</v>
      </c>
    </row>
    <row r="31" spans="1:19" ht="14.4" customHeight="1" x14ac:dyDescent="0.3">
      <c r="A31" s="589" t="s">
        <v>1871</v>
      </c>
      <c r="B31" s="590" t="s">
        <v>1872</v>
      </c>
      <c r="C31" s="590" t="s">
        <v>482</v>
      </c>
      <c r="D31" s="590" t="s">
        <v>1860</v>
      </c>
      <c r="E31" s="590" t="s">
        <v>1890</v>
      </c>
      <c r="F31" s="590" t="s">
        <v>2021</v>
      </c>
      <c r="G31" s="590" t="s">
        <v>2022</v>
      </c>
      <c r="H31" s="607">
        <v>1</v>
      </c>
      <c r="I31" s="607">
        <v>67</v>
      </c>
      <c r="J31" s="590"/>
      <c r="K31" s="590">
        <v>67</v>
      </c>
      <c r="L31" s="607"/>
      <c r="M31" s="607"/>
      <c r="N31" s="590"/>
      <c r="O31" s="590"/>
      <c r="P31" s="607"/>
      <c r="Q31" s="607"/>
      <c r="R31" s="595"/>
      <c r="S31" s="608"/>
    </row>
    <row r="32" spans="1:19" ht="14.4" customHeight="1" x14ac:dyDescent="0.3">
      <c r="A32" s="589" t="s">
        <v>1871</v>
      </c>
      <c r="B32" s="590" t="s">
        <v>1872</v>
      </c>
      <c r="C32" s="590" t="s">
        <v>482</v>
      </c>
      <c r="D32" s="590" t="s">
        <v>1860</v>
      </c>
      <c r="E32" s="590" t="s">
        <v>1890</v>
      </c>
      <c r="F32" s="590" t="s">
        <v>2024</v>
      </c>
      <c r="G32" s="590" t="s">
        <v>2025</v>
      </c>
      <c r="H32" s="607"/>
      <c r="I32" s="607"/>
      <c r="J32" s="590"/>
      <c r="K32" s="590"/>
      <c r="L32" s="607">
        <v>2</v>
      </c>
      <c r="M32" s="607">
        <v>6714</v>
      </c>
      <c r="N32" s="590">
        <v>1</v>
      </c>
      <c r="O32" s="590">
        <v>3357</v>
      </c>
      <c r="P32" s="607"/>
      <c r="Q32" s="607"/>
      <c r="R32" s="595"/>
      <c r="S32" s="608"/>
    </row>
    <row r="33" spans="1:19" ht="14.4" customHeight="1" x14ac:dyDescent="0.3">
      <c r="A33" s="589" t="s">
        <v>1871</v>
      </c>
      <c r="B33" s="590" t="s">
        <v>1872</v>
      </c>
      <c r="C33" s="590" t="s">
        <v>482</v>
      </c>
      <c r="D33" s="590" t="s">
        <v>1860</v>
      </c>
      <c r="E33" s="590" t="s">
        <v>1890</v>
      </c>
      <c r="F33" s="590" t="s">
        <v>2028</v>
      </c>
      <c r="G33" s="590" t="s">
        <v>2029</v>
      </c>
      <c r="H33" s="607">
        <v>1</v>
      </c>
      <c r="I33" s="607">
        <v>111</v>
      </c>
      <c r="J33" s="590"/>
      <c r="K33" s="590">
        <v>111</v>
      </c>
      <c r="L33" s="607"/>
      <c r="M33" s="607"/>
      <c r="N33" s="590"/>
      <c r="O33" s="590"/>
      <c r="P33" s="607"/>
      <c r="Q33" s="607"/>
      <c r="R33" s="595"/>
      <c r="S33" s="608"/>
    </row>
    <row r="34" spans="1:19" ht="14.4" customHeight="1" x14ac:dyDescent="0.3">
      <c r="A34" s="589" t="s">
        <v>1871</v>
      </c>
      <c r="B34" s="590" t="s">
        <v>1872</v>
      </c>
      <c r="C34" s="590" t="s">
        <v>482</v>
      </c>
      <c r="D34" s="590" t="s">
        <v>1864</v>
      </c>
      <c r="E34" s="590" t="s">
        <v>1873</v>
      </c>
      <c r="F34" s="590" t="s">
        <v>1874</v>
      </c>
      <c r="G34" s="590" t="s">
        <v>1875</v>
      </c>
      <c r="H34" s="607">
        <v>0.2</v>
      </c>
      <c r="I34" s="607">
        <v>23.22</v>
      </c>
      <c r="J34" s="590">
        <v>0.33333333333333331</v>
      </c>
      <c r="K34" s="590">
        <v>116.1</v>
      </c>
      <c r="L34" s="607">
        <v>0.60000000000000009</v>
      </c>
      <c r="M34" s="607">
        <v>69.66</v>
      </c>
      <c r="N34" s="590">
        <v>1</v>
      </c>
      <c r="O34" s="590">
        <v>116.09999999999998</v>
      </c>
      <c r="P34" s="607"/>
      <c r="Q34" s="607"/>
      <c r="R34" s="595"/>
      <c r="S34" s="608"/>
    </row>
    <row r="35" spans="1:19" ht="14.4" customHeight="1" x14ac:dyDescent="0.3">
      <c r="A35" s="589" t="s">
        <v>1871</v>
      </c>
      <c r="B35" s="590" t="s">
        <v>1872</v>
      </c>
      <c r="C35" s="590" t="s">
        <v>482</v>
      </c>
      <c r="D35" s="590" t="s">
        <v>1864</v>
      </c>
      <c r="E35" s="590" t="s">
        <v>1873</v>
      </c>
      <c r="F35" s="590" t="s">
        <v>1876</v>
      </c>
      <c r="G35" s="590" t="s">
        <v>1877</v>
      </c>
      <c r="H35" s="607">
        <v>0.30000000000000004</v>
      </c>
      <c r="I35" s="607">
        <v>45.31</v>
      </c>
      <c r="J35" s="590">
        <v>0.31709706767443491</v>
      </c>
      <c r="K35" s="590">
        <v>151.03333333333333</v>
      </c>
      <c r="L35" s="607">
        <v>1</v>
      </c>
      <c r="M35" s="607">
        <v>142.88999999999999</v>
      </c>
      <c r="N35" s="590">
        <v>1</v>
      </c>
      <c r="O35" s="590">
        <v>142.88999999999999</v>
      </c>
      <c r="P35" s="607"/>
      <c r="Q35" s="607"/>
      <c r="R35" s="595"/>
      <c r="S35" s="608"/>
    </row>
    <row r="36" spans="1:19" ht="14.4" customHeight="1" x14ac:dyDescent="0.3">
      <c r="A36" s="589" t="s">
        <v>1871</v>
      </c>
      <c r="B36" s="590" t="s">
        <v>1872</v>
      </c>
      <c r="C36" s="590" t="s">
        <v>482</v>
      </c>
      <c r="D36" s="590" t="s">
        <v>1864</v>
      </c>
      <c r="E36" s="590" t="s">
        <v>1873</v>
      </c>
      <c r="F36" s="590" t="s">
        <v>1878</v>
      </c>
      <c r="G36" s="590" t="s">
        <v>1879</v>
      </c>
      <c r="H36" s="607"/>
      <c r="I36" s="607"/>
      <c r="J36" s="590"/>
      <c r="K36" s="590"/>
      <c r="L36" s="607">
        <v>0.2</v>
      </c>
      <c r="M36" s="607">
        <v>73.540000000000006</v>
      </c>
      <c r="N36" s="590">
        <v>1</v>
      </c>
      <c r="O36" s="590">
        <v>367.7</v>
      </c>
      <c r="P36" s="607"/>
      <c r="Q36" s="607"/>
      <c r="R36" s="595"/>
      <c r="S36" s="608"/>
    </row>
    <row r="37" spans="1:19" ht="14.4" customHeight="1" x14ac:dyDescent="0.3">
      <c r="A37" s="589" t="s">
        <v>1871</v>
      </c>
      <c r="B37" s="590" t="s">
        <v>1872</v>
      </c>
      <c r="C37" s="590" t="s">
        <v>482</v>
      </c>
      <c r="D37" s="590" t="s">
        <v>1864</v>
      </c>
      <c r="E37" s="590" t="s">
        <v>1873</v>
      </c>
      <c r="F37" s="590" t="s">
        <v>1883</v>
      </c>
      <c r="G37" s="590" t="s">
        <v>540</v>
      </c>
      <c r="H37" s="607"/>
      <c r="I37" s="607"/>
      <c r="J37" s="590"/>
      <c r="K37" s="590"/>
      <c r="L37" s="607">
        <v>0.03</v>
      </c>
      <c r="M37" s="607">
        <v>3.38</v>
      </c>
      <c r="N37" s="590">
        <v>1</v>
      </c>
      <c r="O37" s="590">
        <v>112.66666666666667</v>
      </c>
      <c r="P37" s="607"/>
      <c r="Q37" s="607"/>
      <c r="R37" s="595"/>
      <c r="S37" s="608"/>
    </row>
    <row r="38" spans="1:19" ht="14.4" customHeight="1" x14ac:dyDescent="0.3">
      <c r="A38" s="589" t="s">
        <v>1871</v>
      </c>
      <c r="B38" s="590" t="s">
        <v>1872</v>
      </c>
      <c r="C38" s="590" t="s">
        <v>482</v>
      </c>
      <c r="D38" s="590" t="s">
        <v>1864</v>
      </c>
      <c r="E38" s="590" t="s">
        <v>1890</v>
      </c>
      <c r="F38" s="590" t="s">
        <v>1893</v>
      </c>
      <c r="G38" s="590" t="s">
        <v>1894</v>
      </c>
      <c r="H38" s="607">
        <v>2</v>
      </c>
      <c r="I38" s="607">
        <v>166</v>
      </c>
      <c r="J38" s="590"/>
      <c r="K38" s="590">
        <v>83</v>
      </c>
      <c r="L38" s="607"/>
      <c r="M38" s="607"/>
      <c r="N38" s="590"/>
      <c r="O38" s="590"/>
      <c r="P38" s="607"/>
      <c r="Q38" s="607"/>
      <c r="R38" s="595"/>
      <c r="S38" s="608"/>
    </row>
    <row r="39" spans="1:19" ht="14.4" customHeight="1" x14ac:dyDescent="0.3">
      <c r="A39" s="589" t="s">
        <v>1871</v>
      </c>
      <c r="B39" s="590" t="s">
        <v>1872</v>
      </c>
      <c r="C39" s="590" t="s">
        <v>482</v>
      </c>
      <c r="D39" s="590" t="s">
        <v>1864</v>
      </c>
      <c r="E39" s="590" t="s">
        <v>1890</v>
      </c>
      <c r="F39" s="590" t="s">
        <v>1895</v>
      </c>
      <c r="G39" s="590" t="s">
        <v>1896</v>
      </c>
      <c r="H39" s="607">
        <v>216</v>
      </c>
      <c r="I39" s="607">
        <v>22896</v>
      </c>
      <c r="J39" s="590">
        <v>0.36797274275979558</v>
      </c>
      <c r="K39" s="590">
        <v>106</v>
      </c>
      <c r="L39" s="607">
        <v>587</v>
      </c>
      <c r="M39" s="607">
        <v>62222</v>
      </c>
      <c r="N39" s="590">
        <v>1</v>
      </c>
      <c r="O39" s="590">
        <v>106</v>
      </c>
      <c r="P39" s="607"/>
      <c r="Q39" s="607"/>
      <c r="R39" s="595"/>
      <c r="S39" s="608"/>
    </row>
    <row r="40" spans="1:19" ht="14.4" customHeight="1" x14ac:dyDescent="0.3">
      <c r="A40" s="589" t="s">
        <v>1871</v>
      </c>
      <c r="B40" s="590" t="s">
        <v>1872</v>
      </c>
      <c r="C40" s="590" t="s">
        <v>482</v>
      </c>
      <c r="D40" s="590" t="s">
        <v>1864</v>
      </c>
      <c r="E40" s="590" t="s">
        <v>1890</v>
      </c>
      <c r="F40" s="590" t="s">
        <v>1897</v>
      </c>
      <c r="G40" s="590" t="s">
        <v>1898</v>
      </c>
      <c r="H40" s="607">
        <v>1</v>
      </c>
      <c r="I40" s="607">
        <v>222</v>
      </c>
      <c r="J40" s="590"/>
      <c r="K40" s="590">
        <v>222</v>
      </c>
      <c r="L40" s="607"/>
      <c r="M40" s="607"/>
      <c r="N40" s="590"/>
      <c r="O40" s="590"/>
      <c r="P40" s="607"/>
      <c r="Q40" s="607"/>
      <c r="R40" s="595"/>
      <c r="S40" s="608"/>
    </row>
    <row r="41" spans="1:19" ht="14.4" customHeight="1" x14ac:dyDescent="0.3">
      <c r="A41" s="589" t="s">
        <v>1871</v>
      </c>
      <c r="B41" s="590" t="s">
        <v>1872</v>
      </c>
      <c r="C41" s="590" t="s">
        <v>482</v>
      </c>
      <c r="D41" s="590" t="s">
        <v>1864</v>
      </c>
      <c r="E41" s="590" t="s">
        <v>1890</v>
      </c>
      <c r="F41" s="590" t="s">
        <v>1899</v>
      </c>
      <c r="G41" s="590" t="s">
        <v>1900</v>
      </c>
      <c r="H41" s="607">
        <v>58</v>
      </c>
      <c r="I41" s="607">
        <v>2146</v>
      </c>
      <c r="J41" s="590">
        <v>5.2727272727272725</v>
      </c>
      <c r="K41" s="590">
        <v>37</v>
      </c>
      <c r="L41" s="607">
        <v>11</v>
      </c>
      <c r="M41" s="607">
        <v>407</v>
      </c>
      <c r="N41" s="590">
        <v>1</v>
      </c>
      <c r="O41" s="590">
        <v>37</v>
      </c>
      <c r="P41" s="607"/>
      <c r="Q41" s="607"/>
      <c r="R41" s="595"/>
      <c r="S41" s="608"/>
    </row>
    <row r="42" spans="1:19" ht="14.4" customHeight="1" x14ac:dyDescent="0.3">
      <c r="A42" s="589" t="s">
        <v>1871</v>
      </c>
      <c r="B42" s="590" t="s">
        <v>1872</v>
      </c>
      <c r="C42" s="590" t="s">
        <v>482</v>
      </c>
      <c r="D42" s="590" t="s">
        <v>1864</v>
      </c>
      <c r="E42" s="590" t="s">
        <v>1890</v>
      </c>
      <c r="F42" s="590" t="s">
        <v>1904</v>
      </c>
      <c r="G42" s="590" t="s">
        <v>1905</v>
      </c>
      <c r="H42" s="607"/>
      <c r="I42" s="607"/>
      <c r="J42" s="590"/>
      <c r="K42" s="590"/>
      <c r="L42" s="607">
        <v>1</v>
      </c>
      <c r="M42" s="607">
        <v>5</v>
      </c>
      <c r="N42" s="590">
        <v>1</v>
      </c>
      <c r="O42" s="590">
        <v>5</v>
      </c>
      <c r="P42" s="607"/>
      <c r="Q42" s="607"/>
      <c r="R42" s="595"/>
      <c r="S42" s="608"/>
    </row>
    <row r="43" spans="1:19" ht="14.4" customHeight="1" x14ac:dyDescent="0.3">
      <c r="A43" s="589" t="s">
        <v>1871</v>
      </c>
      <c r="B43" s="590" t="s">
        <v>1872</v>
      </c>
      <c r="C43" s="590" t="s">
        <v>482</v>
      </c>
      <c r="D43" s="590" t="s">
        <v>1864</v>
      </c>
      <c r="E43" s="590" t="s">
        <v>1890</v>
      </c>
      <c r="F43" s="590" t="s">
        <v>1908</v>
      </c>
      <c r="G43" s="590" t="s">
        <v>1909</v>
      </c>
      <c r="H43" s="607">
        <v>96</v>
      </c>
      <c r="I43" s="607">
        <v>24096</v>
      </c>
      <c r="J43" s="590">
        <v>0.58536585365853655</v>
      </c>
      <c r="K43" s="590">
        <v>251</v>
      </c>
      <c r="L43" s="607">
        <v>164</v>
      </c>
      <c r="M43" s="607">
        <v>41164</v>
      </c>
      <c r="N43" s="590">
        <v>1</v>
      </c>
      <c r="O43" s="590">
        <v>251</v>
      </c>
      <c r="P43" s="607"/>
      <c r="Q43" s="607"/>
      <c r="R43" s="595"/>
      <c r="S43" s="608"/>
    </row>
    <row r="44" spans="1:19" ht="14.4" customHeight="1" x14ac:dyDescent="0.3">
      <c r="A44" s="589" t="s">
        <v>1871</v>
      </c>
      <c r="B44" s="590" t="s">
        <v>1872</v>
      </c>
      <c r="C44" s="590" t="s">
        <v>482</v>
      </c>
      <c r="D44" s="590" t="s">
        <v>1864</v>
      </c>
      <c r="E44" s="590" t="s">
        <v>1890</v>
      </c>
      <c r="F44" s="590" t="s">
        <v>1908</v>
      </c>
      <c r="G44" s="590" t="s">
        <v>1910</v>
      </c>
      <c r="H44" s="607">
        <v>1</v>
      </c>
      <c r="I44" s="607">
        <v>251</v>
      </c>
      <c r="J44" s="590"/>
      <c r="K44" s="590">
        <v>251</v>
      </c>
      <c r="L44" s="607"/>
      <c r="M44" s="607"/>
      <c r="N44" s="590"/>
      <c r="O44" s="590"/>
      <c r="P44" s="607"/>
      <c r="Q44" s="607"/>
      <c r="R44" s="595"/>
      <c r="S44" s="608"/>
    </row>
    <row r="45" spans="1:19" ht="14.4" customHeight="1" x14ac:dyDescent="0.3">
      <c r="A45" s="589" t="s">
        <v>1871</v>
      </c>
      <c r="B45" s="590" t="s">
        <v>1872</v>
      </c>
      <c r="C45" s="590" t="s">
        <v>482</v>
      </c>
      <c r="D45" s="590" t="s">
        <v>1864</v>
      </c>
      <c r="E45" s="590" t="s">
        <v>1890</v>
      </c>
      <c r="F45" s="590" t="s">
        <v>1911</v>
      </c>
      <c r="G45" s="590" t="s">
        <v>1912</v>
      </c>
      <c r="H45" s="607">
        <v>258</v>
      </c>
      <c r="I45" s="607">
        <v>32508</v>
      </c>
      <c r="J45" s="590">
        <v>0.35439560439560441</v>
      </c>
      <c r="K45" s="590">
        <v>126</v>
      </c>
      <c r="L45" s="607">
        <v>728</v>
      </c>
      <c r="M45" s="607">
        <v>91728</v>
      </c>
      <c r="N45" s="590">
        <v>1</v>
      </c>
      <c r="O45" s="590">
        <v>126</v>
      </c>
      <c r="P45" s="607"/>
      <c r="Q45" s="607"/>
      <c r="R45" s="595"/>
      <c r="S45" s="608"/>
    </row>
    <row r="46" spans="1:19" ht="14.4" customHeight="1" x14ac:dyDescent="0.3">
      <c r="A46" s="589" t="s">
        <v>1871</v>
      </c>
      <c r="B46" s="590" t="s">
        <v>1872</v>
      </c>
      <c r="C46" s="590" t="s">
        <v>482</v>
      </c>
      <c r="D46" s="590" t="s">
        <v>1864</v>
      </c>
      <c r="E46" s="590" t="s">
        <v>1890</v>
      </c>
      <c r="F46" s="590" t="s">
        <v>1918</v>
      </c>
      <c r="G46" s="590" t="s">
        <v>1919</v>
      </c>
      <c r="H46" s="607"/>
      <c r="I46" s="607"/>
      <c r="J46" s="590"/>
      <c r="K46" s="590"/>
      <c r="L46" s="607">
        <v>3</v>
      </c>
      <c r="M46" s="607">
        <v>1503</v>
      </c>
      <c r="N46" s="590">
        <v>1</v>
      </c>
      <c r="O46" s="590">
        <v>501</v>
      </c>
      <c r="P46" s="607"/>
      <c r="Q46" s="607"/>
      <c r="R46" s="595"/>
      <c r="S46" s="608"/>
    </row>
    <row r="47" spans="1:19" ht="14.4" customHeight="1" x14ac:dyDescent="0.3">
      <c r="A47" s="589" t="s">
        <v>1871</v>
      </c>
      <c r="B47" s="590" t="s">
        <v>1872</v>
      </c>
      <c r="C47" s="590" t="s">
        <v>482</v>
      </c>
      <c r="D47" s="590" t="s">
        <v>1864</v>
      </c>
      <c r="E47" s="590" t="s">
        <v>1890</v>
      </c>
      <c r="F47" s="590" t="s">
        <v>1920</v>
      </c>
      <c r="G47" s="590" t="s">
        <v>1921</v>
      </c>
      <c r="H47" s="607">
        <v>1</v>
      </c>
      <c r="I47" s="607">
        <v>679</v>
      </c>
      <c r="J47" s="590"/>
      <c r="K47" s="590">
        <v>679</v>
      </c>
      <c r="L47" s="607"/>
      <c r="M47" s="607"/>
      <c r="N47" s="590"/>
      <c r="O47" s="590"/>
      <c r="P47" s="607"/>
      <c r="Q47" s="607"/>
      <c r="R47" s="595"/>
      <c r="S47" s="608"/>
    </row>
    <row r="48" spans="1:19" ht="14.4" customHeight="1" x14ac:dyDescent="0.3">
      <c r="A48" s="589" t="s">
        <v>1871</v>
      </c>
      <c r="B48" s="590" t="s">
        <v>1872</v>
      </c>
      <c r="C48" s="590" t="s">
        <v>482</v>
      </c>
      <c r="D48" s="590" t="s">
        <v>1864</v>
      </c>
      <c r="E48" s="590" t="s">
        <v>1890</v>
      </c>
      <c r="F48" s="590" t="s">
        <v>1920</v>
      </c>
      <c r="G48" s="590" t="s">
        <v>1922</v>
      </c>
      <c r="H48" s="607"/>
      <c r="I48" s="607"/>
      <c r="J48" s="590"/>
      <c r="K48" s="590"/>
      <c r="L48" s="607">
        <v>5</v>
      </c>
      <c r="M48" s="607">
        <v>3395</v>
      </c>
      <c r="N48" s="590">
        <v>1</v>
      </c>
      <c r="O48" s="590">
        <v>679</v>
      </c>
      <c r="P48" s="607"/>
      <c r="Q48" s="607"/>
      <c r="R48" s="595"/>
      <c r="S48" s="608"/>
    </row>
    <row r="49" spans="1:19" ht="14.4" customHeight="1" x14ac:dyDescent="0.3">
      <c r="A49" s="589" t="s">
        <v>1871</v>
      </c>
      <c r="B49" s="590" t="s">
        <v>1872</v>
      </c>
      <c r="C49" s="590" t="s">
        <v>482</v>
      </c>
      <c r="D49" s="590" t="s">
        <v>1864</v>
      </c>
      <c r="E49" s="590" t="s">
        <v>1890</v>
      </c>
      <c r="F49" s="590" t="s">
        <v>1923</v>
      </c>
      <c r="G49" s="590" t="s">
        <v>1924</v>
      </c>
      <c r="H49" s="607"/>
      <c r="I49" s="607"/>
      <c r="J49" s="590"/>
      <c r="K49" s="590"/>
      <c r="L49" s="607">
        <v>2</v>
      </c>
      <c r="M49" s="607">
        <v>2064</v>
      </c>
      <c r="N49" s="590">
        <v>1</v>
      </c>
      <c r="O49" s="590">
        <v>1032</v>
      </c>
      <c r="P49" s="607"/>
      <c r="Q49" s="607"/>
      <c r="R49" s="595"/>
      <c r="S49" s="608"/>
    </row>
    <row r="50" spans="1:19" ht="14.4" customHeight="1" x14ac:dyDescent="0.3">
      <c r="A50" s="589" t="s">
        <v>1871</v>
      </c>
      <c r="B50" s="590" t="s">
        <v>1872</v>
      </c>
      <c r="C50" s="590" t="s">
        <v>482</v>
      </c>
      <c r="D50" s="590" t="s">
        <v>1864</v>
      </c>
      <c r="E50" s="590" t="s">
        <v>1890</v>
      </c>
      <c r="F50" s="590" t="s">
        <v>1931</v>
      </c>
      <c r="G50" s="590" t="s">
        <v>1932</v>
      </c>
      <c r="H50" s="607"/>
      <c r="I50" s="607"/>
      <c r="J50" s="590"/>
      <c r="K50" s="590"/>
      <c r="L50" s="607">
        <v>1</v>
      </c>
      <c r="M50" s="607">
        <v>443</v>
      </c>
      <c r="N50" s="590">
        <v>1</v>
      </c>
      <c r="O50" s="590">
        <v>443</v>
      </c>
      <c r="P50" s="607"/>
      <c r="Q50" s="607"/>
      <c r="R50" s="595"/>
      <c r="S50" s="608"/>
    </row>
    <row r="51" spans="1:19" ht="14.4" customHeight="1" x14ac:dyDescent="0.3">
      <c r="A51" s="589" t="s">
        <v>1871</v>
      </c>
      <c r="B51" s="590" t="s">
        <v>1872</v>
      </c>
      <c r="C51" s="590" t="s">
        <v>482</v>
      </c>
      <c r="D51" s="590" t="s">
        <v>1864</v>
      </c>
      <c r="E51" s="590" t="s">
        <v>1890</v>
      </c>
      <c r="F51" s="590" t="s">
        <v>1938</v>
      </c>
      <c r="G51" s="590" t="s">
        <v>1939</v>
      </c>
      <c r="H51" s="607">
        <v>3</v>
      </c>
      <c r="I51" s="607">
        <v>100</v>
      </c>
      <c r="J51" s="590"/>
      <c r="K51" s="590">
        <v>33.333333333333336</v>
      </c>
      <c r="L51" s="607"/>
      <c r="M51" s="607"/>
      <c r="N51" s="590"/>
      <c r="O51" s="590"/>
      <c r="P51" s="607"/>
      <c r="Q51" s="607"/>
      <c r="R51" s="595"/>
      <c r="S51" s="608"/>
    </row>
    <row r="52" spans="1:19" ht="14.4" customHeight="1" x14ac:dyDescent="0.3">
      <c r="A52" s="589" t="s">
        <v>1871</v>
      </c>
      <c r="B52" s="590" t="s">
        <v>1872</v>
      </c>
      <c r="C52" s="590" t="s">
        <v>482</v>
      </c>
      <c r="D52" s="590" t="s">
        <v>1864</v>
      </c>
      <c r="E52" s="590" t="s">
        <v>1890</v>
      </c>
      <c r="F52" s="590" t="s">
        <v>1938</v>
      </c>
      <c r="G52" s="590" t="s">
        <v>1940</v>
      </c>
      <c r="H52" s="607">
        <v>292</v>
      </c>
      <c r="I52" s="607">
        <v>9733.33</v>
      </c>
      <c r="J52" s="590">
        <v>0.37823826142982658</v>
      </c>
      <c r="K52" s="590">
        <v>33.33332191780822</v>
      </c>
      <c r="L52" s="607">
        <v>772</v>
      </c>
      <c r="M52" s="607">
        <v>25733.33</v>
      </c>
      <c r="N52" s="590">
        <v>1</v>
      </c>
      <c r="O52" s="590">
        <v>33.333329015544045</v>
      </c>
      <c r="P52" s="607"/>
      <c r="Q52" s="607"/>
      <c r="R52" s="595"/>
      <c r="S52" s="608"/>
    </row>
    <row r="53" spans="1:19" ht="14.4" customHeight="1" x14ac:dyDescent="0.3">
      <c r="A53" s="589" t="s">
        <v>1871</v>
      </c>
      <c r="B53" s="590" t="s">
        <v>1872</v>
      </c>
      <c r="C53" s="590" t="s">
        <v>482</v>
      </c>
      <c r="D53" s="590" t="s">
        <v>1864</v>
      </c>
      <c r="E53" s="590" t="s">
        <v>1890</v>
      </c>
      <c r="F53" s="590" t="s">
        <v>1944</v>
      </c>
      <c r="G53" s="590" t="s">
        <v>1945</v>
      </c>
      <c r="H53" s="607"/>
      <c r="I53" s="607"/>
      <c r="J53" s="590"/>
      <c r="K53" s="590"/>
      <c r="L53" s="607">
        <v>10</v>
      </c>
      <c r="M53" s="607">
        <v>860</v>
      </c>
      <c r="N53" s="590">
        <v>1</v>
      </c>
      <c r="O53" s="590">
        <v>86</v>
      </c>
      <c r="P53" s="607"/>
      <c r="Q53" s="607"/>
      <c r="R53" s="595"/>
      <c r="S53" s="608"/>
    </row>
    <row r="54" spans="1:19" ht="14.4" customHeight="1" x14ac:dyDescent="0.3">
      <c r="A54" s="589" t="s">
        <v>1871</v>
      </c>
      <c r="B54" s="590" t="s">
        <v>1872</v>
      </c>
      <c r="C54" s="590" t="s">
        <v>482</v>
      </c>
      <c r="D54" s="590" t="s">
        <v>1864</v>
      </c>
      <c r="E54" s="590" t="s">
        <v>1890</v>
      </c>
      <c r="F54" s="590" t="s">
        <v>1944</v>
      </c>
      <c r="G54" s="590" t="s">
        <v>1946</v>
      </c>
      <c r="H54" s="607">
        <v>2</v>
      </c>
      <c r="I54" s="607">
        <v>172</v>
      </c>
      <c r="J54" s="590">
        <v>1</v>
      </c>
      <c r="K54" s="590">
        <v>86</v>
      </c>
      <c r="L54" s="607">
        <v>2</v>
      </c>
      <c r="M54" s="607">
        <v>172</v>
      </c>
      <c r="N54" s="590">
        <v>1</v>
      </c>
      <c r="O54" s="590">
        <v>86</v>
      </c>
      <c r="P54" s="607"/>
      <c r="Q54" s="607"/>
      <c r="R54" s="595"/>
      <c r="S54" s="608"/>
    </row>
    <row r="55" spans="1:19" ht="14.4" customHeight="1" x14ac:dyDescent="0.3">
      <c r="A55" s="589" t="s">
        <v>1871</v>
      </c>
      <c r="B55" s="590" t="s">
        <v>1872</v>
      </c>
      <c r="C55" s="590" t="s">
        <v>482</v>
      </c>
      <c r="D55" s="590" t="s">
        <v>1864</v>
      </c>
      <c r="E55" s="590" t="s">
        <v>1890</v>
      </c>
      <c r="F55" s="590" t="s">
        <v>1947</v>
      </c>
      <c r="G55" s="590" t="s">
        <v>1948</v>
      </c>
      <c r="H55" s="607"/>
      <c r="I55" s="607"/>
      <c r="J55" s="590"/>
      <c r="K55" s="590"/>
      <c r="L55" s="607">
        <v>1</v>
      </c>
      <c r="M55" s="607">
        <v>32</v>
      </c>
      <c r="N55" s="590">
        <v>1</v>
      </c>
      <c r="O55" s="590">
        <v>32</v>
      </c>
      <c r="P55" s="607"/>
      <c r="Q55" s="607"/>
      <c r="R55" s="595"/>
      <c r="S55" s="608"/>
    </row>
    <row r="56" spans="1:19" ht="14.4" customHeight="1" x14ac:dyDescent="0.3">
      <c r="A56" s="589" t="s">
        <v>1871</v>
      </c>
      <c r="B56" s="590" t="s">
        <v>1872</v>
      </c>
      <c r="C56" s="590" t="s">
        <v>482</v>
      </c>
      <c r="D56" s="590" t="s">
        <v>1864</v>
      </c>
      <c r="E56" s="590" t="s">
        <v>1890</v>
      </c>
      <c r="F56" s="590" t="s">
        <v>1947</v>
      </c>
      <c r="G56" s="590" t="s">
        <v>1949</v>
      </c>
      <c r="H56" s="607">
        <v>2</v>
      </c>
      <c r="I56" s="607">
        <v>64</v>
      </c>
      <c r="J56" s="590">
        <v>2</v>
      </c>
      <c r="K56" s="590">
        <v>32</v>
      </c>
      <c r="L56" s="607">
        <v>1</v>
      </c>
      <c r="M56" s="607">
        <v>32</v>
      </c>
      <c r="N56" s="590">
        <v>1</v>
      </c>
      <c r="O56" s="590">
        <v>32</v>
      </c>
      <c r="P56" s="607"/>
      <c r="Q56" s="607"/>
      <c r="R56" s="595"/>
      <c r="S56" s="608"/>
    </row>
    <row r="57" spans="1:19" ht="14.4" customHeight="1" x14ac:dyDescent="0.3">
      <c r="A57" s="589" t="s">
        <v>1871</v>
      </c>
      <c r="B57" s="590" t="s">
        <v>1872</v>
      </c>
      <c r="C57" s="590" t="s">
        <v>482</v>
      </c>
      <c r="D57" s="590" t="s">
        <v>1864</v>
      </c>
      <c r="E57" s="590" t="s">
        <v>1890</v>
      </c>
      <c r="F57" s="590" t="s">
        <v>1950</v>
      </c>
      <c r="G57" s="590" t="s">
        <v>1951</v>
      </c>
      <c r="H57" s="607">
        <v>8</v>
      </c>
      <c r="I57" s="607">
        <v>4040</v>
      </c>
      <c r="J57" s="590">
        <v>0.22033158813263526</v>
      </c>
      <c r="K57" s="590">
        <v>505</v>
      </c>
      <c r="L57" s="607">
        <v>12</v>
      </c>
      <c r="M57" s="607">
        <v>18336</v>
      </c>
      <c r="N57" s="590">
        <v>1</v>
      </c>
      <c r="O57" s="590">
        <v>1528</v>
      </c>
      <c r="P57" s="607"/>
      <c r="Q57" s="607"/>
      <c r="R57" s="595"/>
      <c r="S57" s="608"/>
    </row>
    <row r="58" spans="1:19" ht="14.4" customHeight="1" x14ac:dyDescent="0.3">
      <c r="A58" s="589" t="s">
        <v>1871</v>
      </c>
      <c r="B58" s="590" t="s">
        <v>1872</v>
      </c>
      <c r="C58" s="590" t="s">
        <v>482</v>
      </c>
      <c r="D58" s="590" t="s">
        <v>1864</v>
      </c>
      <c r="E58" s="590" t="s">
        <v>1890</v>
      </c>
      <c r="F58" s="590" t="s">
        <v>1954</v>
      </c>
      <c r="G58" s="590" t="s">
        <v>1955</v>
      </c>
      <c r="H58" s="607">
        <v>1</v>
      </c>
      <c r="I58" s="607">
        <v>74</v>
      </c>
      <c r="J58" s="590">
        <v>0.16666666666666666</v>
      </c>
      <c r="K58" s="590">
        <v>74</v>
      </c>
      <c r="L58" s="607">
        <v>6</v>
      </c>
      <c r="M58" s="607">
        <v>444</v>
      </c>
      <c r="N58" s="590">
        <v>1</v>
      </c>
      <c r="O58" s="590">
        <v>74</v>
      </c>
      <c r="P58" s="607"/>
      <c r="Q58" s="607"/>
      <c r="R58" s="595"/>
      <c r="S58" s="608"/>
    </row>
    <row r="59" spans="1:19" ht="14.4" customHeight="1" x14ac:dyDescent="0.3">
      <c r="A59" s="589" t="s">
        <v>1871</v>
      </c>
      <c r="B59" s="590" t="s">
        <v>1872</v>
      </c>
      <c r="C59" s="590" t="s">
        <v>482</v>
      </c>
      <c r="D59" s="590" t="s">
        <v>1864</v>
      </c>
      <c r="E59" s="590" t="s">
        <v>1890</v>
      </c>
      <c r="F59" s="590" t="s">
        <v>1960</v>
      </c>
      <c r="G59" s="590" t="s">
        <v>1961</v>
      </c>
      <c r="H59" s="607">
        <v>1</v>
      </c>
      <c r="I59" s="607">
        <v>599</v>
      </c>
      <c r="J59" s="590"/>
      <c r="K59" s="590">
        <v>599</v>
      </c>
      <c r="L59" s="607"/>
      <c r="M59" s="607"/>
      <c r="N59" s="590"/>
      <c r="O59" s="590"/>
      <c r="P59" s="607"/>
      <c r="Q59" s="607"/>
      <c r="R59" s="595"/>
      <c r="S59" s="608"/>
    </row>
    <row r="60" spans="1:19" ht="14.4" customHeight="1" x14ac:dyDescent="0.3">
      <c r="A60" s="589" t="s">
        <v>1871</v>
      </c>
      <c r="B60" s="590" t="s">
        <v>1872</v>
      </c>
      <c r="C60" s="590" t="s">
        <v>482</v>
      </c>
      <c r="D60" s="590" t="s">
        <v>1864</v>
      </c>
      <c r="E60" s="590" t="s">
        <v>1890</v>
      </c>
      <c r="F60" s="590" t="s">
        <v>1964</v>
      </c>
      <c r="G60" s="590" t="s">
        <v>1965</v>
      </c>
      <c r="H60" s="607"/>
      <c r="I60" s="607"/>
      <c r="J60" s="590"/>
      <c r="K60" s="590"/>
      <c r="L60" s="607">
        <v>1</v>
      </c>
      <c r="M60" s="607">
        <v>445</v>
      </c>
      <c r="N60" s="590">
        <v>1</v>
      </c>
      <c r="O60" s="590">
        <v>445</v>
      </c>
      <c r="P60" s="607"/>
      <c r="Q60" s="607"/>
      <c r="R60" s="595"/>
      <c r="S60" s="608"/>
    </row>
    <row r="61" spans="1:19" ht="14.4" customHeight="1" x14ac:dyDescent="0.3">
      <c r="A61" s="589" t="s">
        <v>1871</v>
      </c>
      <c r="B61" s="590" t="s">
        <v>1872</v>
      </c>
      <c r="C61" s="590" t="s">
        <v>482</v>
      </c>
      <c r="D61" s="590" t="s">
        <v>1864</v>
      </c>
      <c r="E61" s="590" t="s">
        <v>1890</v>
      </c>
      <c r="F61" s="590" t="s">
        <v>1970</v>
      </c>
      <c r="G61" s="590" t="s">
        <v>1972</v>
      </c>
      <c r="H61" s="607">
        <v>2</v>
      </c>
      <c r="I61" s="607">
        <v>246</v>
      </c>
      <c r="J61" s="590"/>
      <c r="K61" s="590">
        <v>123</v>
      </c>
      <c r="L61" s="607"/>
      <c r="M61" s="607"/>
      <c r="N61" s="590"/>
      <c r="O61" s="590"/>
      <c r="P61" s="607"/>
      <c r="Q61" s="607"/>
      <c r="R61" s="595"/>
      <c r="S61" s="608"/>
    </row>
    <row r="62" spans="1:19" ht="14.4" customHeight="1" x14ac:dyDescent="0.3">
      <c r="A62" s="589" t="s">
        <v>1871</v>
      </c>
      <c r="B62" s="590" t="s">
        <v>1872</v>
      </c>
      <c r="C62" s="590" t="s">
        <v>482</v>
      </c>
      <c r="D62" s="590" t="s">
        <v>1864</v>
      </c>
      <c r="E62" s="590" t="s">
        <v>1890</v>
      </c>
      <c r="F62" s="590" t="s">
        <v>1978</v>
      </c>
      <c r="G62" s="590" t="s">
        <v>1979</v>
      </c>
      <c r="H62" s="607"/>
      <c r="I62" s="607"/>
      <c r="J62" s="590"/>
      <c r="K62" s="590"/>
      <c r="L62" s="607">
        <v>1</v>
      </c>
      <c r="M62" s="607">
        <v>183</v>
      </c>
      <c r="N62" s="590">
        <v>1</v>
      </c>
      <c r="O62" s="590">
        <v>183</v>
      </c>
      <c r="P62" s="607"/>
      <c r="Q62" s="607"/>
      <c r="R62" s="595"/>
      <c r="S62" s="608"/>
    </row>
    <row r="63" spans="1:19" ht="14.4" customHeight="1" x14ac:dyDescent="0.3">
      <c r="A63" s="589" t="s">
        <v>1871</v>
      </c>
      <c r="B63" s="590" t="s">
        <v>1872</v>
      </c>
      <c r="C63" s="590" t="s">
        <v>482</v>
      </c>
      <c r="D63" s="590" t="s">
        <v>1864</v>
      </c>
      <c r="E63" s="590" t="s">
        <v>1890</v>
      </c>
      <c r="F63" s="590" t="s">
        <v>1984</v>
      </c>
      <c r="G63" s="590" t="s">
        <v>1985</v>
      </c>
      <c r="H63" s="607">
        <v>1</v>
      </c>
      <c r="I63" s="607">
        <v>123</v>
      </c>
      <c r="J63" s="590">
        <v>0.91111111111111109</v>
      </c>
      <c r="K63" s="590">
        <v>123</v>
      </c>
      <c r="L63" s="607">
        <v>1</v>
      </c>
      <c r="M63" s="607">
        <v>135</v>
      </c>
      <c r="N63" s="590">
        <v>1</v>
      </c>
      <c r="O63" s="590">
        <v>135</v>
      </c>
      <c r="P63" s="607"/>
      <c r="Q63" s="607"/>
      <c r="R63" s="595"/>
      <c r="S63" s="608"/>
    </row>
    <row r="64" spans="1:19" ht="14.4" customHeight="1" x14ac:dyDescent="0.3">
      <c r="A64" s="589" t="s">
        <v>1871</v>
      </c>
      <c r="B64" s="590" t="s">
        <v>1872</v>
      </c>
      <c r="C64" s="590" t="s">
        <v>482</v>
      </c>
      <c r="D64" s="590" t="s">
        <v>1864</v>
      </c>
      <c r="E64" s="590" t="s">
        <v>1890</v>
      </c>
      <c r="F64" s="590" t="s">
        <v>1984</v>
      </c>
      <c r="G64" s="590" t="s">
        <v>1986</v>
      </c>
      <c r="H64" s="607">
        <v>17</v>
      </c>
      <c r="I64" s="607">
        <v>2091</v>
      </c>
      <c r="J64" s="590">
        <v>1.7209876543209877</v>
      </c>
      <c r="K64" s="590">
        <v>123</v>
      </c>
      <c r="L64" s="607">
        <v>9</v>
      </c>
      <c r="M64" s="607">
        <v>1215</v>
      </c>
      <c r="N64" s="590">
        <v>1</v>
      </c>
      <c r="O64" s="590">
        <v>135</v>
      </c>
      <c r="P64" s="607"/>
      <c r="Q64" s="607"/>
      <c r="R64" s="595"/>
      <c r="S64" s="608"/>
    </row>
    <row r="65" spans="1:19" ht="14.4" customHeight="1" x14ac:dyDescent="0.3">
      <c r="A65" s="589" t="s">
        <v>1871</v>
      </c>
      <c r="B65" s="590" t="s">
        <v>1872</v>
      </c>
      <c r="C65" s="590" t="s">
        <v>482</v>
      </c>
      <c r="D65" s="590" t="s">
        <v>1864</v>
      </c>
      <c r="E65" s="590" t="s">
        <v>1890</v>
      </c>
      <c r="F65" s="590" t="s">
        <v>1987</v>
      </c>
      <c r="G65" s="590" t="s">
        <v>1989</v>
      </c>
      <c r="H65" s="607">
        <v>10</v>
      </c>
      <c r="I65" s="607">
        <v>3640</v>
      </c>
      <c r="J65" s="590">
        <v>0.21705426356589147</v>
      </c>
      <c r="K65" s="590">
        <v>364</v>
      </c>
      <c r="L65" s="607">
        <v>43</v>
      </c>
      <c r="M65" s="607">
        <v>16770</v>
      </c>
      <c r="N65" s="590">
        <v>1</v>
      </c>
      <c r="O65" s="590">
        <v>390</v>
      </c>
      <c r="P65" s="607"/>
      <c r="Q65" s="607"/>
      <c r="R65" s="595"/>
      <c r="S65" s="608"/>
    </row>
    <row r="66" spans="1:19" ht="14.4" customHeight="1" x14ac:dyDescent="0.3">
      <c r="A66" s="589" t="s">
        <v>1871</v>
      </c>
      <c r="B66" s="590" t="s">
        <v>1872</v>
      </c>
      <c r="C66" s="590" t="s">
        <v>482</v>
      </c>
      <c r="D66" s="590" t="s">
        <v>1864</v>
      </c>
      <c r="E66" s="590" t="s">
        <v>1890</v>
      </c>
      <c r="F66" s="590" t="s">
        <v>1994</v>
      </c>
      <c r="G66" s="590" t="s">
        <v>1996</v>
      </c>
      <c r="H66" s="607"/>
      <c r="I66" s="607"/>
      <c r="J66" s="590"/>
      <c r="K66" s="590"/>
      <c r="L66" s="607">
        <v>1</v>
      </c>
      <c r="M66" s="607">
        <v>120</v>
      </c>
      <c r="N66" s="590">
        <v>1</v>
      </c>
      <c r="O66" s="590">
        <v>120</v>
      </c>
      <c r="P66" s="607"/>
      <c r="Q66" s="607"/>
      <c r="R66" s="595"/>
      <c r="S66" s="608"/>
    </row>
    <row r="67" spans="1:19" ht="14.4" customHeight="1" x14ac:dyDescent="0.3">
      <c r="A67" s="589" t="s">
        <v>1871</v>
      </c>
      <c r="B67" s="590" t="s">
        <v>1872</v>
      </c>
      <c r="C67" s="590" t="s">
        <v>482</v>
      </c>
      <c r="D67" s="590" t="s">
        <v>1864</v>
      </c>
      <c r="E67" s="590" t="s">
        <v>1890</v>
      </c>
      <c r="F67" s="590" t="s">
        <v>1997</v>
      </c>
      <c r="G67" s="590" t="s">
        <v>1998</v>
      </c>
      <c r="H67" s="607"/>
      <c r="I67" s="607"/>
      <c r="J67" s="590"/>
      <c r="K67" s="590"/>
      <c r="L67" s="607">
        <v>3</v>
      </c>
      <c r="M67" s="607">
        <v>1347</v>
      </c>
      <c r="N67" s="590">
        <v>1</v>
      </c>
      <c r="O67" s="590">
        <v>449</v>
      </c>
      <c r="P67" s="607"/>
      <c r="Q67" s="607"/>
      <c r="R67" s="595"/>
      <c r="S67" s="608"/>
    </row>
    <row r="68" spans="1:19" ht="14.4" customHeight="1" x14ac:dyDescent="0.3">
      <c r="A68" s="589" t="s">
        <v>1871</v>
      </c>
      <c r="B68" s="590" t="s">
        <v>1872</v>
      </c>
      <c r="C68" s="590" t="s">
        <v>482</v>
      </c>
      <c r="D68" s="590" t="s">
        <v>1864</v>
      </c>
      <c r="E68" s="590" t="s">
        <v>1890</v>
      </c>
      <c r="F68" s="590" t="s">
        <v>1999</v>
      </c>
      <c r="G68" s="590" t="s">
        <v>2000</v>
      </c>
      <c r="H68" s="607"/>
      <c r="I68" s="607"/>
      <c r="J68" s="590"/>
      <c r="K68" s="590"/>
      <c r="L68" s="607">
        <v>1</v>
      </c>
      <c r="M68" s="607">
        <v>310</v>
      </c>
      <c r="N68" s="590">
        <v>1</v>
      </c>
      <c r="O68" s="590">
        <v>310</v>
      </c>
      <c r="P68" s="607"/>
      <c r="Q68" s="607"/>
      <c r="R68" s="595"/>
      <c r="S68" s="608"/>
    </row>
    <row r="69" spans="1:19" ht="14.4" customHeight="1" x14ac:dyDescent="0.3">
      <c r="A69" s="589" t="s">
        <v>1871</v>
      </c>
      <c r="B69" s="590" t="s">
        <v>1872</v>
      </c>
      <c r="C69" s="590" t="s">
        <v>482</v>
      </c>
      <c r="D69" s="590" t="s">
        <v>1864</v>
      </c>
      <c r="E69" s="590" t="s">
        <v>1890</v>
      </c>
      <c r="F69" s="590" t="s">
        <v>2003</v>
      </c>
      <c r="G69" s="590" t="s">
        <v>2004</v>
      </c>
      <c r="H69" s="607"/>
      <c r="I69" s="607"/>
      <c r="J69" s="590"/>
      <c r="K69" s="590"/>
      <c r="L69" s="607">
        <v>1</v>
      </c>
      <c r="M69" s="607">
        <v>487</v>
      </c>
      <c r="N69" s="590">
        <v>1</v>
      </c>
      <c r="O69" s="590">
        <v>487</v>
      </c>
      <c r="P69" s="607"/>
      <c r="Q69" s="607"/>
      <c r="R69" s="595"/>
      <c r="S69" s="608"/>
    </row>
    <row r="70" spans="1:19" ht="14.4" customHeight="1" x14ac:dyDescent="0.3">
      <c r="A70" s="589" t="s">
        <v>1871</v>
      </c>
      <c r="B70" s="590" t="s">
        <v>1872</v>
      </c>
      <c r="C70" s="590" t="s">
        <v>482</v>
      </c>
      <c r="D70" s="590" t="s">
        <v>1864</v>
      </c>
      <c r="E70" s="590" t="s">
        <v>1890</v>
      </c>
      <c r="F70" s="590" t="s">
        <v>2011</v>
      </c>
      <c r="G70" s="590" t="s">
        <v>2012</v>
      </c>
      <c r="H70" s="607"/>
      <c r="I70" s="607"/>
      <c r="J70" s="590"/>
      <c r="K70" s="590"/>
      <c r="L70" s="607">
        <v>1</v>
      </c>
      <c r="M70" s="607">
        <v>1034</v>
      </c>
      <c r="N70" s="590">
        <v>1</v>
      </c>
      <c r="O70" s="590">
        <v>1034</v>
      </c>
      <c r="P70" s="607"/>
      <c r="Q70" s="607"/>
      <c r="R70" s="595"/>
      <c r="S70" s="608"/>
    </row>
    <row r="71" spans="1:19" ht="14.4" customHeight="1" x14ac:dyDescent="0.3">
      <c r="A71" s="589" t="s">
        <v>1871</v>
      </c>
      <c r="B71" s="590" t="s">
        <v>1872</v>
      </c>
      <c r="C71" s="590" t="s">
        <v>482</v>
      </c>
      <c r="D71" s="590" t="s">
        <v>1864</v>
      </c>
      <c r="E71" s="590" t="s">
        <v>1890</v>
      </c>
      <c r="F71" s="590" t="s">
        <v>2013</v>
      </c>
      <c r="G71" s="590" t="s">
        <v>2014</v>
      </c>
      <c r="H71" s="607"/>
      <c r="I71" s="607"/>
      <c r="J71" s="590"/>
      <c r="K71" s="590"/>
      <c r="L71" s="607">
        <v>1</v>
      </c>
      <c r="M71" s="607">
        <v>840</v>
      </c>
      <c r="N71" s="590">
        <v>1</v>
      </c>
      <c r="O71" s="590">
        <v>840</v>
      </c>
      <c r="P71" s="607"/>
      <c r="Q71" s="607"/>
      <c r="R71" s="595"/>
      <c r="S71" s="608"/>
    </row>
    <row r="72" spans="1:19" ht="14.4" customHeight="1" x14ac:dyDescent="0.3">
      <c r="A72" s="589" t="s">
        <v>1871</v>
      </c>
      <c r="B72" s="590" t="s">
        <v>1872</v>
      </c>
      <c r="C72" s="590" t="s">
        <v>482</v>
      </c>
      <c r="D72" s="590" t="s">
        <v>1864</v>
      </c>
      <c r="E72" s="590" t="s">
        <v>1890</v>
      </c>
      <c r="F72" s="590" t="s">
        <v>2015</v>
      </c>
      <c r="G72" s="590" t="s">
        <v>2016</v>
      </c>
      <c r="H72" s="607">
        <v>4</v>
      </c>
      <c r="I72" s="607">
        <v>3508</v>
      </c>
      <c r="J72" s="590">
        <v>0.35242113723126384</v>
      </c>
      <c r="K72" s="590">
        <v>877</v>
      </c>
      <c r="L72" s="607">
        <v>7</v>
      </c>
      <c r="M72" s="607">
        <v>9954</v>
      </c>
      <c r="N72" s="590">
        <v>1</v>
      </c>
      <c r="O72" s="590">
        <v>1422</v>
      </c>
      <c r="P72" s="607"/>
      <c r="Q72" s="607"/>
      <c r="R72" s="595"/>
      <c r="S72" s="608"/>
    </row>
    <row r="73" spans="1:19" ht="14.4" customHeight="1" x14ac:dyDescent="0.3">
      <c r="A73" s="589" t="s">
        <v>1871</v>
      </c>
      <c r="B73" s="590" t="s">
        <v>1872</v>
      </c>
      <c r="C73" s="590" t="s">
        <v>482</v>
      </c>
      <c r="D73" s="590" t="s">
        <v>1864</v>
      </c>
      <c r="E73" s="590" t="s">
        <v>1890</v>
      </c>
      <c r="F73" s="590" t="s">
        <v>2021</v>
      </c>
      <c r="G73" s="590" t="s">
        <v>2022</v>
      </c>
      <c r="H73" s="607">
        <v>1</v>
      </c>
      <c r="I73" s="607">
        <v>67</v>
      </c>
      <c r="J73" s="590">
        <v>0.13346613545816732</v>
      </c>
      <c r="K73" s="590">
        <v>67</v>
      </c>
      <c r="L73" s="607">
        <v>2</v>
      </c>
      <c r="M73" s="607">
        <v>502</v>
      </c>
      <c r="N73" s="590">
        <v>1</v>
      </c>
      <c r="O73" s="590">
        <v>251</v>
      </c>
      <c r="P73" s="607"/>
      <c r="Q73" s="607"/>
      <c r="R73" s="595"/>
      <c r="S73" s="608"/>
    </row>
    <row r="74" spans="1:19" ht="14.4" customHeight="1" x14ac:dyDescent="0.3">
      <c r="A74" s="589" t="s">
        <v>1871</v>
      </c>
      <c r="B74" s="590" t="s">
        <v>1872</v>
      </c>
      <c r="C74" s="590" t="s">
        <v>482</v>
      </c>
      <c r="D74" s="590" t="s">
        <v>1865</v>
      </c>
      <c r="E74" s="590" t="s">
        <v>1890</v>
      </c>
      <c r="F74" s="590" t="s">
        <v>1895</v>
      </c>
      <c r="G74" s="590" t="s">
        <v>1896</v>
      </c>
      <c r="H74" s="607">
        <v>27</v>
      </c>
      <c r="I74" s="607">
        <v>2862</v>
      </c>
      <c r="J74" s="590">
        <v>0.28421052631578947</v>
      </c>
      <c r="K74" s="590">
        <v>106</v>
      </c>
      <c r="L74" s="607">
        <v>95</v>
      </c>
      <c r="M74" s="607">
        <v>10070</v>
      </c>
      <c r="N74" s="590">
        <v>1</v>
      </c>
      <c r="O74" s="590">
        <v>106</v>
      </c>
      <c r="P74" s="607"/>
      <c r="Q74" s="607"/>
      <c r="R74" s="595"/>
      <c r="S74" s="608"/>
    </row>
    <row r="75" spans="1:19" ht="14.4" customHeight="1" x14ac:dyDescent="0.3">
      <c r="A75" s="589" t="s">
        <v>1871</v>
      </c>
      <c r="B75" s="590" t="s">
        <v>1872</v>
      </c>
      <c r="C75" s="590" t="s">
        <v>482</v>
      </c>
      <c r="D75" s="590" t="s">
        <v>1865</v>
      </c>
      <c r="E75" s="590" t="s">
        <v>1890</v>
      </c>
      <c r="F75" s="590" t="s">
        <v>1899</v>
      </c>
      <c r="G75" s="590" t="s">
        <v>1900</v>
      </c>
      <c r="H75" s="607"/>
      <c r="I75" s="607"/>
      <c r="J75" s="590"/>
      <c r="K75" s="590"/>
      <c r="L75" s="607">
        <v>1</v>
      </c>
      <c r="M75" s="607">
        <v>37</v>
      </c>
      <c r="N75" s="590">
        <v>1</v>
      </c>
      <c r="O75" s="590">
        <v>37</v>
      </c>
      <c r="P75" s="607"/>
      <c r="Q75" s="607"/>
      <c r="R75" s="595"/>
      <c r="S75" s="608"/>
    </row>
    <row r="76" spans="1:19" ht="14.4" customHeight="1" x14ac:dyDescent="0.3">
      <c r="A76" s="589" t="s">
        <v>1871</v>
      </c>
      <c r="B76" s="590" t="s">
        <v>1872</v>
      </c>
      <c r="C76" s="590" t="s">
        <v>482</v>
      </c>
      <c r="D76" s="590" t="s">
        <v>1865</v>
      </c>
      <c r="E76" s="590" t="s">
        <v>1890</v>
      </c>
      <c r="F76" s="590" t="s">
        <v>1902</v>
      </c>
      <c r="G76" s="590" t="s">
        <v>1903</v>
      </c>
      <c r="H76" s="607"/>
      <c r="I76" s="607"/>
      <c r="J76" s="590"/>
      <c r="K76" s="590"/>
      <c r="L76" s="607">
        <v>1</v>
      </c>
      <c r="M76" s="607">
        <v>5</v>
      </c>
      <c r="N76" s="590">
        <v>1</v>
      </c>
      <c r="O76" s="590">
        <v>5</v>
      </c>
      <c r="P76" s="607"/>
      <c r="Q76" s="607"/>
      <c r="R76" s="595"/>
      <c r="S76" s="608"/>
    </row>
    <row r="77" spans="1:19" ht="14.4" customHeight="1" x14ac:dyDescent="0.3">
      <c r="A77" s="589" t="s">
        <v>1871</v>
      </c>
      <c r="B77" s="590" t="s">
        <v>1872</v>
      </c>
      <c r="C77" s="590" t="s">
        <v>482</v>
      </c>
      <c r="D77" s="590" t="s">
        <v>1865</v>
      </c>
      <c r="E77" s="590" t="s">
        <v>1890</v>
      </c>
      <c r="F77" s="590" t="s">
        <v>1908</v>
      </c>
      <c r="G77" s="590" t="s">
        <v>1909</v>
      </c>
      <c r="H77" s="607"/>
      <c r="I77" s="607"/>
      <c r="J77" s="590"/>
      <c r="K77" s="590"/>
      <c r="L77" s="607">
        <v>68</v>
      </c>
      <c r="M77" s="607">
        <v>17068</v>
      </c>
      <c r="N77" s="590">
        <v>1</v>
      </c>
      <c r="O77" s="590">
        <v>251</v>
      </c>
      <c r="P77" s="607"/>
      <c r="Q77" s="607"/>
      <c r="R77" s="595"/>
      <c r="S77" s="608"/>
    </row>
    <row r="78" spans="1:19" ht="14.4" customHeight="1" x14ac:dyDescent="0.3">
      <c r="A78" s="589" t="s">
        <v>1871</v>
      </c>
      <c r="B78" s="590" t="s">
        <v>1872</v>
      </c>
      <c r="C78" s="590" t="s">
        <v>482</v>
      </c>
      <c r="D78" s="590" t="s">
        <v>1865</v>
      </c>
      <c r="E78" s="590" t="s">
        <v>1890</v>
      </c>
      <c r="F78" s="590" t="s">
        <v>1908</v>
      </c>
      <c r="G78" s="590" t="s">
        <v>1910</v>
      </c>
      <c r="H78" s="607">
        <v>9</v>
      </c>
      <c r="I78" s="607">
        <v>2259</v>
      </c>
      <c r="J78" s="590"/>
      <c r="K78" s="590">
        <v>251</v>
      </c>
      <c r="L78" s="607"/>
      <c r="M78" s="607"/>
      <c r="N78" s="590"/>
      <c r="O78" s="590"/>
      <c r="P78" s="607"/>
      <c r="Q78" s="607"/>
      <c r="R78" s="595"/>
      <c r="S78" s="608"/>
    </row>
    <row r="79" spans="1:19" ht="14.4" customHeight="1" x14ac:dyDescent="0.3">
      <c r="A79" s="589" t="s">
        <v>1871</v>
      </c>
      <c r="B79" s="590" t="s">
        <v>1872</v>
      </c>
      <c r="C79" s="590" t="s">
        <v>482</v>
      </c>
      <c r="D79" s="590" t="s">
        <v>1865</v>
      </c>
      <c r="E79" s="590" t="s">
        <v>1890</v>
      </c>
      <c r="F79" s="590" t="s">
        <v>1911</v>
      </c>
      <c r="G79" s="590" t="s">
        <v>1912</v>
      </c>
      <c r="H79" s="607"/>
      <c r="I79" s="607"/>
      <c r="J79" s="590"/>
      <c r="K79" s="590"/>
      <c r="L79" s="607">
        <v>199</v>
      </c>
      <c r="M79" s="607">
        <v>25074</v>
      </c>
      <c r="N79" s="590">
        <v>1</v>
      </c>
      <c r="O79" s="590">
        <v>126</v>
      </c>
      <c r="P79" s="607"/>
      <c r="Q79" s="607"/>
      <c r="R79" s="595"/>
      <c r="S79" s="608"/>
    </row>
    <row r="80" spans="1:19" ht="14.4" customHeight="1" x14ac:dyDescent="0.3">
      <c r="A80" s="589" t="s">
        <v>1871</v>
      </c>
      <c r="B80" s="590" t="s">
        <v>1872</v>
      </c>
      <c r="C80" s="590" t="s">
        <v>482</v>
      </c>
      <c r="D80" s="590" t="s">
        <v>1865</v>
      </c>
      <c r="E80" s="590" t="s">
        <v>1890</v>
      </c>
      <c r="F80" s="590" t="s">
        <v>1911</v>
      </c>
      <c r="G80" s="590" t="s">
        <v>1913</v>
      </c>
      <c r="H80" s="607">
        <v>45</v>
      </c>
      <c r="I80" s="607">
        <v>5670</v>
      </c>
      <c r="J80" s="590"/>
      <c r="K80" s="590">
        <v>126</v>
      </c>
      <c r="L80" s="607"/>
      <c r="M80" s="607"/>
      <c r="N80" s="590"/>
      <c r="O80" s="590"/>
      <c r="P80" s="607"/>
      <c r="Q80" s="607"/>
      <c r="R80" s="595"/>
      <c r="S80" s="608"/>
    </row>
    <row r="81" spans="1:19" ht="14.4" customHeight="1" x14ac:dyDescent="0.3">
      <c r="A81" s="589" t="s">
        <v>1871</v>
      </c>
      <c r="B81" s="590" t="s">
        <v>1872</v>
      </c>
      <c r="C81" s="590" t="s">
        <v>482</v>
      </c>
      <c r="D81" s="590" t="s">
        <v>1865</v>
      </c>
      <c r="E81" s="590" t="s">
        <v>1890</v>
      </c>
      <c r="F81" s="590" t="s">
        <v>1935</v>
      </c>
      <c r="G81" s="590" t="s">
        <v>1937</v>
      </c>
      <c r="H81" s="607"/>
      <c r="I81" s="607"/>
      <c r="J81" s="590"/>
      <c r="K81" s="590"/>
      <c r="L81" s="607">
        <v>1</v>
      </c>
      <c r="M81" s="607">
        <v>373</v>
      </c>
      <c r="N81" s="590">
        <v>1</v>
      </c>
      <c r="O81" s="590">
        <v>373</v>
      </c>
      <c r="P81" s="607"/>
      <c r="Q81" s="607"/>
      <c r="R81" s="595"/>
      <c r="S81" s="608"/>
    </row>
    <row r="82" spans="1:19" ht="14.4" customHeight="1" x14ac:dyDescent="0.3">
      <c r="A82" s="589" t="s">
        <v>1871</v>
      </c>
      <c r="B82" s="590" t="s">
        <v>1872</v>
      </c>
      <c r="C82" s="590" t="s">
        <v>482</v>
      </c>
      <c r="D82" s="590" t="s">
        <v>1865</v>
      </c>
      <c r="E82" s="590" t="s">
        <v>1890</v>
      </c>
      <c r="F82" s="590" t="s">
        <v>1938</v>
      </c>
      <c r="G82" s="590" t="s">
        <v>1939</v>
      </c>
      <c r="H82" s="607">
        <v>34</v>
      </c>
      <c r="I82" s="607">
        <v>1133.3400000000001</v>
      </c>
      <c r="J82" s="590"/>
      <c r="K82" s="590">
        <v>33.333529411764708</v>
      </c>
      <c r="L82" s="607"/>
      <c r="M82" s="607"/>
      <c r="N82" s="590"/>
      <c r="O82" s="590"/>
      <c r="P82" s="607"/>
      <c r="Q82" s="607"/>
      <c r="R82" s="595"/>
      <c r="S82" s="608"/>
    </row>
    <row r="83" spans="1:19" ht="14.4" customHeight="1" x14ac:dyDescent="0.3">
      <c r="A83" s="589" t="s">
        <v>1871</v>
      </c>
      <c r="B83" s="590" t="s">
        <v>1872</v>
      </c>
      <c r="C83" s="590" t="s">
        <v>482</v>
      </c>
      <c r="D83" s="590" t="s">
        <v>1865</v>
      </c>
      <c r="E83" s="590" t="s">
        <v>1890</v>
      </c>
      <c r="F83" s="590" t="s">
        <v>1938</v>
      </c>
      <c r="G83" s="590" t="s">
        <v>1940</v>
      </c>
      <c r="H83" s="607"/>
      <c r="I83" s="607"/>
      <c r="J83" s="590"/>
      <c r="K83" s="590"/>
      <c r="L83" s="607">
        <v>238</v>
      </c>
      <c r="M83" s="607">
        <v>7933.34</v>
      </c>
      <c r="N83" s="590">
        <v>1</v>
      </c>
      <c r="O83" s="590">
        <v>33.333361344537813</v>
      </c>
      <c r="P83" s="607"/>
      <c r="Q83" s="607"/>
      <c r="R83" s="595"/>
      <c r="S83" s="608"/>
    </row>
    <row r="84" spans="1:19" ht="14.4" customHeight="1" x14ac:dyDescent="0.3">
      <c r="A84" s="589" t="s">
        <v>1871</v>
      </c>
      <c r="B84" s="590" t="s">
        <v>1872</v>
      </c>
      <c r="C84" s="590" t="s">
        <v>482</v>
      </c>
      <c r="D84" s="590" t="s">
        <v>1865</v>
      </c>
      <c r="E84" s="590" t="s">
        <v>1890</v>
      </c>
      <c r="F84" s="590" t="s">
        <v>1941</v>
      </c>
      <c r="G84" s="590" t="s">
        <v>1943</v>
      </c>
      <c r="H84" s="607"/>
      <c r="I84" s="607"/>
      <c r="J84" s="590"/>
      <c r="K84" s="590"/>
      <c r="L84" s="607">
        <v>7</v>
      </c>
      <c r="M84" s="607">
        <v>812</v>
      </c>
      <c r="N84" s="590">
        <v>1</v>
      </c>
      <c r="O84" s="590">
        <v>116</v>
      </c>
      <c r="P84" s="607"/>
      <c r="Q84" s="607"/>
      <c r="R84" s="595"/>
      <c r="S84" s="608"/>
    </row>
    <row r="85" spans="1:19" ht="14.4" customHeight="1" x14ac:dyDescent="0.3">
      <c r="A85" s="589" t="s">
        <v>1871</v>
      </c>
      <c r="B85" s="590" t="s">
        <v>1872</v>
      </c>
      <c r="C85" s="590" t="s">
        <v>482</v>
      </c>
      <c r="D85" s="590" t="s">
        <v>1865</v>
      </c>
      <c r="E85" s="590" t="s">
        <v>1890</v>
      </c>
      <c r="F85" s="590" t="s">
        <v>1950</v>
      </c>
      <c r="G85" s="590" t="s">
        <v>1951</v>
      </c>
      <c r="H85" s="607">
        <v>14</v>
      </c>
      <c r="I85" s="607">
        <v>7070</v>
      </c>
      <c r="J85" s="590">
        <v>0.20117231959936263</v>
      </c>
      <c r="K85" s="590">
        <v>505</v>
      </c>
      <c r="L85" s="607">
        <v>23</v>
      </c>
      <c r="M85" s="607">
        <v>35144</v>
      </c>
      <c r="N85" s="590">
        <v>1</v>
      </c>
      <c r="O85" s="590">
        <v>1528</v>
      </c>
      <c r="P85" s="607"/>
      <c r="Q85" s="607"/>
      <c r="R85" s="595"/>
      <c r="S85" s="608"/>
    </row>
    <row r="86" spans="1:19" ht="14.4" customHeight="1" x14ac:dyDescent="0.3">
      <c r="A86" s="589" t="s">
        <v>1871</v>
      </c>
      <c r="B86" s="590" t="s">
        <v>1872</v>
      </c>
      <c r="C86" s="590" t="s">
        <v>482</v>
      </c>
      <c r="D86" s="590" t="s">
        <v>1865</v>
      </c>
      <c r="E86" s="590" t="s">
        <v>1890</v>
      </c>
      <c r="F86" s="590" t="s">
        <v>1978</v>
      </c>
      <c r="G86" s="590" t="s">
        <v>1980</v>
      </c>
      <c r="H86" s="607"/>
      <c r="I86" s="607"/>
      <c r="J86" s="590"/>
      <c r="K86" s="590"/>
      <c r="L86" s="607">
        <v>2</v>
      </c>
      <c r="M86" s="607">
        <v>366</v>
      </c>
      <c r="N86" s="590">
        <v>1</v>
      </c>
      <c r="O86" s="590">
        <v>183</v>
      </c>
      <c r="P86" s="607"/>
      <c r="Q86" s="607"/>
      <c r="R86" s="595"/>
      <c r="S86" s="608"/>
    </row>
    <row r="87" spans="1:19" ht="14.4" customHeight="1" x14ac:dyDescent="0.3">
      <c r="A87" s="589" t="s">
        <v>1871</v>
      </c>
      <c r="B87" s="590" t="s">
        <v>1872</v>
      </c>
      <c r="C87" s="590" t="s">
        <v>482</v>
      </c>
      <c r="D87" s="590" t="s">
        <v>1865</v>
      </c>
      <c r="E87" s="590" t="s">
        <v>1890</v>
      </c>
      <c r="F87" s="590" t="s">
        <v>1997</v>
      </c>
      <c r="G87" s="590" t="s">
        <v>1998</v>
      </c>
      <c r="H87" s="607">
        <v>1</v>
      </c>
      <c r="I87" s="607">
        <v>208</v>
      </c>
      <c r="J87" s="590"/>
      <c r="K87" s="590">
        <v>208</v>
      </c>
      <c r="L87" s="607"/>
      <c r="M87" s="607"/>
      <c r="N87" s="590"/>
      <c r="O87" s="590"/>
      <c r="P87" s="607"/>
      <c r="Q87" s="607"/>
      <c r="R87" s="595"/>
      <c r="S87" s="608"/>
    </row>
    <row r="88" spans="1:19" ht="14.4" customHeight="1" x14ac:dyDescent="0.3">
      <c r="A88" s="589" t="s">
        <v>1871</v>
      </c>
      <c r="B88" s="590" t="s">
        <v>1872</v>
      </c>
      <c r="C88" s="590" t="s">
        <v>482</v>
      </c>
      <c r="D88" s="590" t="s">
        <v>1865</v>
      </c>
      <c r="E88" s="590" t="s">
        <v>1890</v>
      </c>
      <c r="F88" s="590" t="s">
        <v>2021</v>
      </c>
      <c r="G88" s="590" t="s">
        <v>2022</v>
      </c>
      <c r="H88" s="607">
        <v>1</v>
      </c>
      <c r="I88" s="607">
        <v>67</v>
      </c>
      <c r="J88" s="590"/>
      <c r="K88" s="590">
        <v>67</v>
      </c>
      <c r="L88" s="607"/>
      <c r="M88" s="607"/>
      <c r="N88" s="590"/>
      <c r="O88" s="590"/>
      <c r="P88" s="607"/>
      <c r="Q88" s="607"/>
      <c r="R88" s="595"/>
      <c r="S88" s="608"/>
    </row>
    <row r="89" spans="1:19" ht="14.4" customHeight="1" x14ac:dyDescent="0.3">
      <c r="A89" s="589" t="s">
        <v>1871</v>
      </c>
      <c r="B89" s="590" t="s">
        <v>1872</v>
      </c>
      <c r="C89" s="590" t="s">
        <v>482</v>
      </c>
      <c r="D89" s="590" t="s">
        <v>1865</v>
      </c>
      <c r="E89" s="590" t="s">
        <v>1890</v>
      </c>
      <c r="F89" s="590" t="s">
        <v>2024</v>
      </c>
      <c r="G89" s="590" t="s">
        <v>2025</v>
      </c>
      <c r="H89" s="607">
        <v>1</v>
      </c>
      <c r="I89" s="607">
        <v>1060</v>
      </c>
      <c r="J89" s="590"/>
      <c r="K89" s="590">
        <v>1060</v>
      </c>
      <c r="L89" s="607"/>
      <c r="M89" s="607"/>
      <c r="N89" s="590"/>
      <c r="O89" s="590"/>
      <c r="P89" s="607"/>
      <c r="Q89" s="607"/>
      <c r="R89" s="595"/>
      <c r="S89" s="608"/>
    </row>
    <row r="90" spans="1:19" ht="14.4" customHeight="1" x14ac:dyDescent="0.3">
      <c r="A90" s="589" t="s">
        <v>1871</v>
      </c>
      <c r="B90" s="590" t="s">
        <v>1872</v>
      </c>
      <c r="C90" s="590" t="s">
        <v>482</v>
      </c>
      <c r="D90" s="590" t="s">
        <v>1866</v>
      </c>
      <c r="E90" s="590" t="s">
        <v>1890</v>
      </c>
      <c r="F90" s="590" t="s">
        <v>1893</v>
      </c>
      <c r="G90" s="590" t="s">
        <v>1894</v>
      </c>
      <c r="H90" s="607">
        <v>146</v>
      </c>
      <c r="I90" s="607">
        <v>12118</v>
      </c>
      <c r="J90" s="590"/>
      <c r="K90" s="590">
        <v>83</v>
      </c>
      <c r="L90" s="607"/>
      <c r="M90" s="607"/>
      <c r="N90" s="590"/>
      <c r="O90" s="590"/>
      <c r="P90" s="607"/>
      <c r="Q90" s="607"/>
      <c r="R90" s="595"/>
      <c r="S90" s="608"/>
    </row>
    <row r="91" spans="1:19" ht="14.4" customHeight="1" x14ac:dyDescent="0.3">
      <c r="A91" s="589" t="s">
        <v>1871</v>
      </c>
      <c r="B91" s="590" t="s">
        <v>1872</v>
      </c>
      <c r="C91" s="590" t="s">
        <v>482</v>
      </c>
      <c r="D91" s="590" t="s">
        <v>1866</v>
      </c>
      <c r="E91" s="590" t="s">
        <v>1890</v>
      </c>
      <c r="F91" s="590" t="s">
        <v>1895</v>
      </c>
      <c r="G91" s="590" t="s">
        <v>1896</v>
      </c>
      <c r="H91" s="607">
        <v>13</v>
      </c>
      <c r="I91" s="607">
        <v>1378</v>
      </c>
      <c r="J91" s="590"/>
      <c r="K91" s="590">
        <v>106</v>
      </c>
      <c r="L91" s="607"/>
      <c r="M91" s="607"/>
      <c r="N91" s="590"/>
      <c r="O91" s="590"/>
      <c r="P91" s="607"/>
      <c r="Q91" s="607"/>
      <c r="R91" s="595"/>
      <c r="S91" s="608"/>
    </row>
    <row r="92" spans="1:19" ht="14.4" customHeight="1" x14ac:dyDescent="0.3">
      <c r="A92" s="589" t="s">
        <v>1871</v>
      </c>
      <c r="B92" s="590" t="s">
        <v>1872</v>
      </c>
      <c r="C92" s="590" t="s">
        <v>482</v>
      </c>
      <c r="D92" s="590" t="s">
        <v>1866</v>
      </c>
      <c r="E92" s="590" t="s">
        <v>1890</v>
      </c>
      <c r="F92" s="590" t="s">
        <v>1899</v>
      </c>
      <c r="G92" s="590" t="s">
        <v>1900</v>
      </c>
      <c r="H92" s="607">
        <v>7</v>
      </c>
      <c r="I92" s="607">
        <v>259</v>
      </c>
      <c r="J92" s="590"/>
      <c r="K92" s="590">
        <v>37</v>
      </c>
      <c r="L92" s="607"/>
      <c r="M92" s="607"/>
      <c r="N92" s="590"/>
      <c r="O92" s="590"/>
      <c r="P92" s="607"/>
      <c r="Q92" s="607"/>
      <c r="R92" s="595"/>
      <c r="S92" s="608"/>
    </row>
    <row r="93" spans="1:19" ht="14.4" customHeight="1" x14ac:dyDescent="0.3">
      <c r="A93" s="589" t="s">
        <v>1871</v>
      </c>
      <c r="B93" s="590" t="s">
        <v>1872</v>
      </c>
      <c r="C93" s="590" t="s">
        <v>482</v>
      </c>
      <c r="D93" s="590" t="s">
        <v>1866</v>
      </c>
      <c r="E93" s="590" t="s">
        <v>1890</v>
      </c>
      <c r="F93" s="590" t="s">
        <v>1904</v>
      </c>
      <c r="G93" s="590" t="s">
        <v>1905</v>
      </c>
      <c r="H93" s="607">
        <v>1</v>
      </c>
      <c r="I93" s="607">
        <v>5</v>
      </c>
      <c r="J93" s="590"/>
      <c r="K93" s="590">
        <v>5</v>
      </c>
      <c r="L93" s="607"/>
      <c r="M93" s="607"/>
      <c r="N93" s="590"/>
      <c r="O93" s="590"/>
      <c r="P93" s="607"/>
      <c r="Q93" s="607"/>
      <c r="R93" s="595"/>
      <c r="S93" s="608"/>
    </row>
    <row r="94" spans="1:19" ht="14.4" customHeight="1" x14ac:dyDescent="0.3">
      <c r="A94" s="589" t="s">
        <v>1871</v>
      </c>
      <c r="B94" s="590" t="s">
        <v>1872</v>
      </c>
      <c r="C94" s="590" t="s">
        <v>482</v>
      </c>
      <c r="D94" s="590" t="s">
        <v>1866</v>
      </c>
      <c r="E94" s="590" t="s">
        <v>1890</v>
      </c>
      <c r="F94" s="590" t="s">
        <v>1908</v>
      </c>
      <c r="G94" s="590" t="s">
        <v>1909</v>
      </c>
      <c r="H94" s="607">
        <v>77</v>
      </c>
      <c r="I94" s="607">
        <v>19327</v>
      </c>
      <c r="J94" s="590"/>
      <c r="K94" s="590">
        <v>251</v>
      </c>
      <c r="L94" s="607"/>
      <c r="M94" s="607"/>
      <c r="N94" s="590"/>
      <c r="O94" s="590"/>
      <c r="P94" s="607"/>
      <c r="Q94" s="607"/>
      <c r="R94" s="595"/>
      <c r="S94" s="608"/>
    </row>
    <row r="95" spans="1:19" ht="14.4" customHeight="1" x14ac:dyDescent="0.3">
      <c r="A95" s="589" t="s">
        <v>1871</v>
      </c>
      <c r="B95" s="590" t="s">
        <v>1872</v>
      </c>
      <c r="C95" s="590" t="s">
        <v>482</v>
      </c>
      <c r="D95" s="590" t="s">
        <v>1866</v>
      </c>
      <c r="E95" s="590" t="s">
        <v>1890</v>
      </c>
      <c r="F95" s="590" t="s">
        <v>1911</v>
      </c>
      <c r="G95" s="590" t="s">
        <v>1912</v>
      </c>
      <c r="H95" s="607">
        <v>231</v>
      </c>
      <c r="I95" s="607">
        <v>29106</v>
      </c>
      <c r="J95" s="590"/>
      <c r="K95" s="590">
        <v>126</v>
      </c>
      <c r="L95" s="607"/>
      <c r="M95" s="607"/>
      <c r="N95" s="590"/>
      <c r="O95" s="590"/>
      <c r="P95" s="607"/>
      <c r="Q95" s="607"/>
      <c r="R95" s="595"/>
      <c r="S95" s="608"/>
    </row>
    <row r="96" spans="1:19" ht="14.4" customHeight="1" x14ac:dyDescent="0.3">
      <c r="A96" s="589" t="s">
        <v>1871</v>
      </c>
      <c r="B96" s="590" t="s">
        <v>1872</v>
      </c>
      <c r="C96" s="590" t="s">
        <v>482</v>
      </c>
      <c r="D96" s="590" t="s">
        <v>1866</v>
      </c>
      <c r="E96" s="590" t="s">
        <v>1890</v>
      </c>
      <c r="F96" s="590" t="s">
        <v>1938</v>
      </c>
      <c r="G96" s="590" t="s">
        <v>1940</v>
      </c>
      <c r="H96" s="607">
        <v>272</v>
      </c>
      <c r="I96" s="607">
        <v>9066.66</v>
      </c>
      <c r="J96" s="590"/>
      <c r="K96" s="590">
        <v>33.333308823529414</v>
      </c>
      <c r="L96" s="607"/>
      <c r="M96" s="607"/>
      <c r="N96" s="590"/>
      <c r="O96" s="590"/>
      <c r="P96" s="607"/>
      <c r="Q96" s="607"/>
      <c r="R96" s="595"/>
      <c r="S96" s="608"/>
    </row>
    <row r="97" spans="1:19" ht="14.4" customHeight="1" x14ac:dyDescent="0.3">
      <c r="A97" s="589" t="s">
        <v>1871</v>
      </c>
      <c r="B97" s="590" t="s">
        <v>1872</v>
      </c>
      <c r="C97" s="590" t="s">
        <v>482</v>
      </c>
      <c r="D97" s="590" t="s">
        <v>1866</v>
      </c>
      <c r="E97" s="590" t="s">
        <v>1890</v>
      </c>
      <c r="F97" s="590" t="s">
        <v>1941</v>
      </c>
      <c r="G97" s="590" t="s">
        <v>1943</v>
      </c>
      <c r="H97" s="607">
        <v>9</v>
      </c>
      <c r="I97" s="607">
        <v>1044</v>
      </c>
      <c r="J97" s="590"/>
      <c r="K97" s="590">
        <v>116</v>
      </c>
      <c r="L97" s="607"/>
      <c r="M97" s="607"/>
      <c r="N97" s="590"/>
      <c r="O97" s="590"/>
      <c r="P97" s="607"/>
      <c r="Q97" s="607"/>
      <c r="R97" s="595"/>
      <c r="S97" s="608"/>
    </row>
    <row r="98" spans="1:19" ht="14.4" customHeight="1" x14ac:dyDescent="0.3">
      <c r="A98" s="589" t="s">
        <v>1871</v>
      </c>
      <c r="B98" s="590" t="s">
        <v>1872</v>
      </c>
      <c r="C98" s="590" t="s">
        <v>482</v>
      </c>
      <c r="D98" s="590" t="s">
        <v>1866</v>
      </c>
      <c r="E98" s="590" t="s">
        <v>1890</v>
      </c>
      <c r="F98" s="590" t="s">
        <v>1944</v>
      </c>
      <c r="G98" s="590" t="s">
        <v>1945</v>
      </c>
      <c r="H98" s="607">
        <v>1</v>
      </c>
      <c r="I98" s="607">
        <v>86</v>
      </c>
      <c r="J98" s="590"/>
      <c r="K98" s="590">
        <v>86</v>
      </c>
      <c r="L98" s="607"/>
      <c r="M98" s="607"/>
      <c r="N98" s="590"/>
      <c r="O98" s="590"/>
      <c r="P98" s="607"/>
      <c r="Q98" s="607"/>
      <c r="R98" s="595"/>
      <c r="S98" s="608"/>
    </row>
    <row r="99" spans="1:19" ht="14.4" customHeight="1" x14ac:dyDescent="0.3">
      <c r="A99" s="589" t="s">
        <v>1871</v>
      </c>
      <c r="B99" s="590" t="s">
        <v>1872</v>
      </c>
      <c r="C99" s="590" t="s">
        <v>482</v>
      </c>
      <c r="D99" s="590" t="s">
        <v>1866</v>
      </c>
      <c r="E99" s="590" t="s">
        <v>1890</v>
      </c>
      <c r="F99" s="590" t="s">
        <v>1984</v>
      </c>
      <c r="G99" s="590" t="s">
        <v>1986</v>
      </c>
      <c r="H99" s="607">
        <v>9</v>
      </c>
      <c r="I99" s="607">
        <v>1107</v>
      </c>
      <c r="J99" s="590"/>
      <c r="K99" s="590">
        <v>123</v>
      </c>
      <c r="L99" s="607"/>
      <c r="M99" s="607"/>
      <c r="N99" s="590"/>
      <c r="O99" s="590"/>
      <c r="P99" s="607"/>
      <c r="Q99" s="607"/>
      <c r="R99" s="595"/>
      <c r="S99" s="608"/>
    </row>
    <row r="100" spans="1:19" ht="14.4" customHeight="1" x14ac:dyDescent="0.3">
      <c r="A100" s="589" t="s">
        <v>1871</v>
      </c>
      <c r="B100" s="590" t="s">
        <v>1872</v>
      </c>
      <c r="C100" s="590" t="s">
        <v>482</v>
      </c>
      <c r="D100" s="590" t="s">
        <v>1866</v>
      </c>
      <c r="E100" s="590" t="s">
        <v>1890</v>
      </c>
      <c r="F100" s="590" t="s">
        <v>1997</v>
      </c>
      <c r="G100" s="590" t="s">
        <v>1998</v>
      </c>
      <c r="H100" s="607">
        <v>7</v>
      </c>
      <c r="I100" s="607">
        <v>1456</v>
      </c>
      <c r="J100" s="590"/>
      <c r="K100" s="590">
        <v>208</v>
      </c>
      <c r="L100" s="607"/>
      <c r="M100" s="607"/>
      <c r="N100" s="590"/>
      <c r="O100" s="590"/>
      <c r="P100" s="607"/>
      <c r="Q100" s="607"/>
      <c r="R100" s="595"/>
      <c r="S100" s="608"/>
    </row>
    <row r="101" spans="1:19" ht="14.4" customHeight="1" x14ac:dyDescent="0.3">
      <c r="A101" s="589" t="s">
        <v>1871</v>
      </c>
      <c r="B101" s="590" t="s">
        <v>1872</v>
      </c>
      <c r="C101" s="590" t="s">
        <v>482</v>
      </c>
      <c r="D101" s="590" t="s">
        <v>1866</v>
      </c>
      <c r="E101" s="590" t="s">
        <v>1890</v>
      </c>
      <c r="F101" s="590" t="s">
        <v>2015</v>
      </c>
      <c r="G101" s="590" t="s">
        <v>2016</v>
      </c>
      <c r="H101" s="607">
        <v>3</v>
      </c>
      <c r="I101" s="607">
        <v>2631</v>
      </c>
      <c r="J101" s="590"/>
      <c r="K101" s="590">
        <v>877</v>
      </c>
      <c r="L101" s="607"/>
      <c r="M101" s="607"/>
      <c r="N101" s="590"/>
      <c r="O101" s="590"/>
      <c r="P101" s="607"/>
      <c r="Q101" s="607"/>
      <c r="R101" s="595"/>
      <c r="S101" s="608"/>
    </row>
    <row r="102" spans="1:19" ht="14.4" customHeight="1" x14ac:dyDescent="0.3">
      <c r="A102" s="589" t="s">
        <v>1871</v>
      </c>
      <c r="B102" s="590" t="s">
        <v>1872</v>
      </c>
      <c r="C102" s="590" t="s">
        <v>482</v>
      </c>
      <c r="D102" s="590" t="s">
        <v>1866</v>
      </c>
      <c r="E102" s="590" t="s">
        <v>1890</v>
      </c>
      <c r="F102" s="590" t="s">
        <v>2021</v>
      </c>
      <c r="G102" s="590" t="s">
        <v>2022</v>
      </c>
      <c r="H102" s="607">
        <v>1</v>
      </c>
      <c r="I102" s="607">
        <v>67</v>
      </c>
      <c r="J102" s="590"/>
      <c r="K102" s="590">
        <v>67</v>
      </c>
      <c r="L102" s="607"/>
      <c r="M102" s="607"/>
      <c r="N102" s="590"/>
      <c r="O102" s="590"/>
      <c r="P102" s="607"/>
      <c r="Q102" s="607"/>
      <c r="R102" s="595"/>
      <c r="S102" s="608"/>
    </row>
    <row r="103" spans="1:19" ht="14.4" customHeight="1" x14ac:dyDescent="0.3">
      <c r="A103" s="589" t="s">
        <v>1871</v>
      </c>
      <c r="B103" s="590" t="s">
        <v>1872</v>
      </c>
      <c r="C103" s="590" t="s">
        <v>482</v>
      </c>
      <c r="D103" s="590" t="s">
        <v>1866</v>
      </c>
      <c r="E103" s="590" t="s">
        <v>1890</v>
      </c>
      <c r="F103" s="590" t="s">
        <v>2028</v>
      </c>
      <c r="G103" s="590" t="s">
        <v>2029</v>
      </c>
      <c r="H103" s="607">
        <v>2</v>
      </c>
      <c r="I103" s="607">
        <v>222</v>
      </c>
      <c r="J103" s="590"/>
      <c r="K103" s="590">
        <v>111</v>
      </c>
      <c r="L103" s="607"/>
      <c r="M103" s="607"/>
      <c r="N103" s="590"/>
      <c r="O103" s="590"/>
      <c r="P103" s="607"/>
      <c r="Q103" s="607"/>
      <c r="R103" s="595"/>
      <c r="S103" s="608"/>
    </row>
    <row r="104" spans="1:19" ht="14.4" customHeight="1" x14ac:dyDescent="0.3">
      <c r="A104" s="589" t="s">
        <v>1871</v>
      </c>
      <c r="B104" s="590" t="s">
        <v>1872</v>
      </c>
      <c r="C104" s="590" t="s">
        <v>482</v>
      </c>
      <c r="D104" s="590" t="s">
        <v>622</v>
      </c>
      <c r="E104" s="590" t="s">
        <v>1873</v>
      </c>
      <c r="F104" s="590" t="s">
        <v>1876</v>
      </c>
      <c r="G104" s="590" t="s">
        <v>1877</v>
      </c>
      <c r="H104" s="607">
        <v>0.1</v>
      </c>
      <c r="I104" s="607">
        <v>15.1</v>
      </c>
      <c r="J104" s="590">
        <v>0.49983449189010259</v>
      </c>
      <c r="K104" s="590">
        <v>151</v>
      </c>
      <c r="L104" s="607">
        <v>0.2</v>
      </c>
      <c r="M104" s="607">
        <v>30.21</v>
      </c>
      <c r="N104" s="590">
        <v>1</v>
      </c>
      <c r="O104" s="590">
        <v>151.04999999999998</v>
      </c>
      <c r="P104" s="607">
        <v>0.5</v>
      </c>
      <c r="Q104" s="607">
        <v>34.85</v>
      </c>
      <c r="R104" s="595">
        <v>1.1535915259847733</v>
      </c>
      <c r="S104" s="608">
        <v>69.7</v>
      </c>
    </row>
    <row r="105" spans="1:19" ht="14.4" customHeight="1" x14ac:dyDescent="0.3">
      <c r="A105" s="589" t="s">
        <v>1871</v>
      </c>
      <c r="B105" s="590" t="s">
        <v>1872</v>
      </c>
      <c r="C105" s="590" t="s">
        <v>482</v>
      </c>
      <c r="D105" s="590" t="s">
        <v>622</v>
      </c>
      <c r="E105" s="590" t="s">
        <v>1890</v>
      </c>
      <c r="F105" s="590" t="s">
        <v>1895</v>
      </c>
      <c r="G105" s="590" t="s">
        <v>1896</v>
      </c>
      <c r="H105" s="607">
        <v>2</v>
      </c>
      <c r="I105" s="607">
        <v>212</v>
      </c>
      <c r="J105" s="590">
        <v>0.5</v>
      </c>
      <c r="K105" s="590">
        <v>106</v>
      </c>
      <c r="L105" s="607">
        <v>4</v>
      </c>
      <c r="M105" s="607">
        <v>424</v>
      </c>
      <c r="N105" s="590">
        <v>1</v>
      </c>
      <c r="O105" s="590">
        <v>106</v>
      </c>
      <c r="P105" s="607">
        <v>3</v>
      </c>
      <c r="Q105" s="607">
        <v>318</v>
      </c>
      <c r="R105" s="595">
        <v>0.75</v>
      </c>
      <c r="S105" s="608">
        <v>106</v>
      </c>
    </row>
    <row r="106" spans="1:19" ht="14.4" customHeight="1" x14ac:dyDescent="0.3">
      <c r="A106" s="589" t="s">
        <v>1871</v>
      </c>
      <c r="B106" s="590" t="s">
        <v>1872</v>
      </c>
      <c r="C106" s="590" t="s">
        <v>482</v>
      </c>
      <c r="D106" s="590" t="s">
        <v>622</v>
      </c>
      <c r="E106" s="590" t="s">
        <v>1890</v>
      </c>
      <c r="F106" s="590" t="s">
        <v>1899</v>
      </c>
      <c r="G106" s="590" t="s">
        <v>1900</v>
      </c>
      <c r="H106" s="607">
        <v>6</v>
      </c>
      <c r="I106" s="607">
        <v>222</v>
      </c>
      <c r="J106" s="590">
        <v>3</v>
      </c>
      <c r="K106" s="590">
        <v>37</v>
      </c>
      <c r="L106" s="607">
        <v>2</v>
      </c>
      <c r="M106" s="607">
        <v>74</v>
      </c>
      <c r="N106" s="590">
        <v>1</v>
      </c>
      <c r="O106" s="590">
        <v>37</v>
      </c>
      <c r="P106" s="607">
        <v>4</v>
      </c>
      <c r="Q106" s="607">
        <v>148</v>
      </c>
      <c r="R106" s="595">
        <v>2</v>
      </c>
      <c r="S106" s="608">
        <v>37</v>
      </c>
    </row>
    <row r="107" spans="1:19" ht="14.4" customHeight="1" x14ac:dyDescent="0.3">
      <c r="A107" s="589" t="s">
        <v>1871</v>
      </c>
      <c r="B107" s="590" t="s">
        <v>1872</v>
      </c>
      <c r="C107" s="590" t="s">
        <v>482</v>
      </c>
      <c r="D107" s="590" t="s">
        <v>622</v>
      </c>
      <c r="E107" s="590" t="s">
        <v>1890</v>
      </c>
      <c r="F107" s="590" t="s">
        <v>1899</v>
      </c>
      <c r="G107" s="590" t="s">
        <v>1901</v>
      </c>
      <c r="H107" s="607">
        <v>1</v>
      </c>
      <c r="I107" s="607">
        <v>37</v>
      </c>
      <c r="J107" s="590">
        <v>0.5</v>
      </c>
      <c r="K107" s="590">
        <v>37</v>
      </c>
      <c r="L107" s="607">
        <v>2</v>
      </c>
      <c r="M107" s="607">
        <v>74</v>
      </c>
      <c r="N107" s="590">
        <v>1</v>
      </c>
      <c r="O107" s="590">
        <v>37</v>
      </c>
      <c r="P107" s="607"/>
      <c r="Q107" s="607"/>
      <c r="R107" s="595"/>
      <c r="S107" s="608"/>
    </row>
    <row r="108" spans="1:19" ht="14.4" customHeight="1" x14ac:dyDescent="0.3">
      <c r="A108" s="589" t="s">
        <v>1871</v>
      </c>
      <c r="B108" s="590" t="s">
        <v>1872</v>
      </c>
      <c r="C108" s="590" t="s">
        <v>482</v>
      </c>
      <c r="D108" s="590" t="s">
        <v>622</v>
      </c>
      <c r="E108" s="590" t="s">
        <v>1890</v>
      </c>
      <c r="F108" s="590" t="s">
        <v>1908</v>
      </c>
      <c r="G108" s="590" t="s">
        <v>1909</v>
      </c>
      <c r="H108" s="607">
        <v>193</v>
      </c>
      <c r="I108" s="607">
        <v>48443</v>
      </c>
      <c r="J108" s="590">
        <v>0.73106060606060608</v>
      </c>
      <c r="K108" s="590">
        <v>251</v>
      </c>
      <c r="L108" s="607">
        <v>264</v>
      </c>
      <c r="M108" s="607">
        <v>66264</v>
      </c>
      <c r="N108" s="590">
        <v>1</v>
      </c>
      <c r="O108" s="590">
        <v>251</v>
      </c>
      <c r="P108" s="607">
        <v>251</v>
      </c>
      <c r="Q108" s="607">
        <v>63252</v>
      </c>
      <c r="R108" s="595">
        <v>0.95454545454545459</v>
      </c>
      <c r="S108" s="608">
        <v>252</v>
      </c>
    </row>
    <row r="109" spans="1:19" ht="14.4" customHeight="1" x14ac:dyDescent="0.3">
      <c r="A109" s="589" t="s">
        <v>1871</v>
      </c>
      <c r="B109" s="590" t="s">
        <v>1872</v>
      </c>
      <c r="C109" s="590" t="s">
        <v>482</v>
      </c>
      <c r="D109" s="590" t="s">
        <v>622</v>
      </c>
      <c r="E109" s="590" t="s">
        <v>1890</v>
      </c>
      <c r="F109" s="590" t="s">
        <v>1911</v>
      </c>
      <c r="G109" s="590" t="s">
        <v>1912</v>
      </c>
      <c r="H109" s="607">
        <v>970</v>
      </c>
      <c r="I109" s="607">
        <v>122220</v>
      </c>
      <c r="J109" s="590">
        <v>1.0407725321888412</v>
      </c>
      <c r="K109" s="590">
        <v>126</v>
      </c>
      <c r="L109" s="607">
        <v>932</v>
      </c>
      <c r="M109" s="607">
        <v>117432</v>
      </c>
      <c r="N109" s="590">
        <v>1</v>
      </c>
      <c r="O109" s="590">
        <v>126</v>
      </c>
      <c r="P109" s="607">
        <v>947</v>
      </c>
      <c r="Q109" s="607">
        <v>120269</v>
      </c>
      <c r="R109" s="595">
        <v>1.0241586620341985</v>
      </c>
      <c r="S109" s="608">
        <v>127</v>
      </c>
    </row>
    <row r="110" spans="1:19" ht="14.4" customHeight="1" x14ac:dyDescent="0.3">
      <c r="A110" s="589" t="s">
        <v>1871</v>
      </c>
      <c r="B110" s="590" t="s">
        <v>1872</v>
      </c>
      <c r="C110" s="590" t="s">
        <v>482</v>
      </c>
      <c r="D110" s="590" t="s">
        <v>622</v>
      </c>
      <c r="E110" s="590" t="s">
        <v>1890</v>
      </c>
      <c r="F110" s="590" t="s">
        <v>1911</v>
      </c>
      <c r="G110" s="590" t="s">
        <v>1913</v>
      </c>
      <c r="H110" s="607"/>
      <c r="I110" s="607"/>
      <c r="J110" s="590"/>
      <c r="K110" s="590"/>
      <c r="L110" s="607"/>
      <c r="M110" s="607"/>
      <c r="N110" s="590"/>
      <c r="O110" s="590"/>
      <c r="P110" s="607">
        <v>2</v>
      </c>
      <c r="Q110" s="607">
        <v>254</v>
      </c>
      <c r="R110" s="595"/>
      <c r="S110" s="608">
        <v>127</v>
      </c>
    </row>
    <row r="111" spans="1:19" ht="14.4" customHeight="1" x14ac:dyDescent="0.3">
      <c r="A111" s="589" t="s">
        <v>1871</v>
      </c>
      <c r="B111" s="590" t="s">
        <v>1872</v>
      </c>
      <c r="C111" s="590" t="s">
        <v>482</v>
      </c>
      <c r="D111" s="590" t="s">
        <v>622</v>
      </c>
      <c r="E111" s="590" t="s">
        <v>1890</v>
      </c>
      <c r="F111" s="590" t="s">
        <v>1914</v>
      </c>
      <c r="G111" s="590" t="s">
        <v>1915</v>
      </c>
      <c r="H111" s="607">
        <v>1</v>
      </c>
      <c r="I111" s="607">
        <v>540</v>
      </c>
      <c r="J111" s="590"/>
      <c r="K111" s="590">
        <v>540</v>
      </c>
      <c r="L111" s="607"/>
      <c r="M111" s="607"/>
      <c r="N111" s="590"/>
      <c r="O111" s="590"/>
      <c r="P111" s="607"/>
      <c r="Q111" s="607"/>
      <c r="R111" s="595"/>
      <c r="S111" s="608"/>
    </row>
    <row r="112" spans="1:19" ht="14.4" customHeight="1" x14ac:dyDescent="0.3">
      <c r="A112" s="589" t="s">
        <v>1871</v>
      </c>
      <c r="B112" s="590" t="s">
        <v>1872</v>
      </c>
      <c r="C112" s="590" t="s">
        <v>482</v>
      </c>
      <c r="D112" s="590" t="s">
        <v>622</v>
      </c>
      <c r="E112" s="590" t="s">
        <v>1890</v>
      </c>
      <c r="F112" s="590" t="s">
        <v>1918</v>
      </c>
      <c r="G112" s="590" t="s">
        <v>1919</v>
      </c>
      <c r="H112" s="607"/>
      <c r="I112" s="607"/>
      <c r="J112" s="590"/>
      <c r="K112" s="590"/>
      <c r="L112" s="607">
        <v>7</v>
      </c>
      <c r="M112" s="607">
        <v>3507</v>
      </c>
      <c r="N112" s="590">
        <v>1</v>
      </c>
      <c r="O112" s="590">
        <v>501</v>
      </c>
      <c r="P112" s="607"/>
      <c r="Q112" s="607"/>
      <c r="R112" s="595"/>
      <c r="S112" s="608"/>
    </row>
    <row r="113" spans="1:19" ht="14.4" customHeight="1" x14ac:dyDescent="0.3">
      <c r="A113" s="589" t="s">
        <v>1871</v>
      </c>
      <c r="B113" s="590" t="s">
        <v>1872</v>
      </c>
      <c r="C113" s="590" t="s">
        <v>482</v>
      </c>
      <c r="D113" s="590" t="s">
        <v>622</v>
      </c>
      <c r="E113" s="590" t="s">
        <v>1890</v>
      </c>
      <c r="F113" s="590" t="s">
        <v>1920</v>
      </c>
      <c r="G113" s="590" t="s">
        <v>1921</v>
      </c>
      <c r="H113" s="607"/>
      <c r="I113" s="607"/>
      <c r="J113" s="590"/>
      <c r="K113" s="590"/>
      <c r="L113" s="607"/>
      <c r="M113" s="607"/>
      <c r="N113" s="590"/>
      <c r="O113" s="590"/>
      <c r="P113" s="607">
        <v>1</v>
      </c>
      <c r="Q113" s="607">
        <v>680</v>
      </c>
      <c r="R113" s="595"/>
      <c r="S113" s="608">
        <v>680</v>
      </c>
    </row>
    <row r="114" spans="1:19" ht="14.4" customHeight="1" x14ac:dyDescent="0.3">
      <c r="A114" s="589" t="s">
        <v>1871</v>
      </c>
      <c r="B114" s="590" t="s">
        <v>1872</v>
      </c>
      <c r="C114" s="590" t="s">
        <v>482</v>
      </c>
      <c r="D114" s="590" t="s">
        <v>622</v>
      </c>
      <c r="E114" s="590" t="s">
        <v>1890</v>
      </c>
      <c r="F114" s="590" t="s">
        <v>1920</v>
      </c>
      <c r="G114" s="590" t="s">
        <v>1922</v>
      </c>
      <c r="H114" s="607"/>
      <c r="I114" s="607"/>
      <c r="J114" s="590"/>
      <c r="K114" s="590"/>
      <c r="L114" s="607"/>
      <c r="M114" s="607"/>
      <c r="N114" s="590"/>
      <c r="O114" s="590"/>
      <c r="P114" s="607">
        <v>2</v>
      </c>
      <c r="Q114" s="607">
        <v>1360</v>
      </c>
      <c r="R114" s="595"/>
      <c r="S114" s="608">
        <v>680</v>
      </c>
    </row>
    <row r="115" spans="1:19" ht="14.4" customHeight="1" x14ac:dyDescent="0.3">
      <c r="A115" s="589" t="s">
        <v>1871</v>
      </c>
      <c r="B115" s="590" t="s">
        <v>1872</v>
      </c>
      <c r="C115" s="590" t="s">
        <v>482</v>
      </c>
      <c r="D115" s="590" t="s">
        <v>622</v>
      </c>
      <c r="E115" s="590" t="s">
        <v>1890</v>
      </c>
      <c r="F115" s="590" t="s">
        <v>1929</v>
      </c>
      <c r="G115" s="590" t="s">
        <v>1930</v>
      </c>
      <c r="H115" s="607"/>
      <c r="I115" s="607"/>
      <c r="J115" s="590"/>
      <c r="K115" s="590"/>
      <c r="L115" s="607"/>
      <c r="M115" s="607"/>
      <c r="N115" s="590"/>
      <c r="O115" s="590"/>
      <c r="P115" s="607">
        <v>2</v>
      </c>
      <c r="Q115" s="607">
        <v>3140</v>
      </c>
      <c r="R115" s="595"/>
      <c r="S115" s="608">
        <v>1570</v>
      </c>
    </row>
    <row r="116" spans="1:19" ht="14.4" customHeight="1" x14ac:dyDescent="0.3">
      <c r="A116" s="589" t="s">
        <v>1871</v>
      </c>
      <c r="B116" s="590" t="s">
        <v>1872</v>
      </c>
      <c r="C116" s="590" t="s">
        <v>482</v>
      </c>
      <c r="D116" s="590" t="s">
        <v>622</v>
      </c>
      <c r="E116" s="590" t="s">
        <v>1890</v>
      </c>
      <c r="F116" s="590" t="s">
        <v>1935</v>
      </c>
      <c r="G116" s="590" t="s">
        <v>1936</v>
      </c>
      <c r="H116" s="607"/>
      <c r="I116" s="607"/>
      <c r="J116" s="590"/>
      <c r="K116" s="590"/>
      <c r="L116" s="607">
        <v>2</v>
      </c>
      <c r="M116" s="607">
        <v>746</v>
      </c>
      <c r="N116" s="590">
        <v>1</v>
      </c>
      <c r="O116" s="590">
        <v>373</v>
      </c>
      <c r="P116" s="607"/>
      <c r="Q116" s="607"/>
      <c r="R116" s="595"/>
      <c r="S116" s="608"/>
    </row>
    <row r="117" spans="1:19" ht="14.4" customHeight="1" x14ac:dyDescent="0.3">
      <c r="A117" s="589" t="s">
        <v>1871</v>
      </c>
      <c r="B117" s="590" t="s">
        <v>1872</v>
      </c>
      <c r="C117" s="590" t="s">
        <v>482</v>
      </c>
      <c r="D117" s="590" t="s">
        <v>622</v>
      </c>
      <c r="E117" s="590" t="s">
        <v>1890</v>
      </c>
      <c r="F117" s="590" t="s">
        <v>1935</v>
      </c>
      <c r="G117" s="590" t="s">
        <v>1937</v>
      </c>
      <c r="H117" s="607"/>
      <c r="I117" s="607"/>
      <c r="J117" s="590"/>
      <c r="K117" s="590"/>
      <c r="L117" s="607"/>
      <c r="M117" s="607"/>
      <c r="N117" s="590"/>
      <c r="O117" s="590"/>
      <c r="P117" s="607">
        <v>1</v>
      </c>
      <c r="Q117" s="607">
        <v>374</v>
      </c>
      <c r="R117" s="595"/>
      <c r="S117" s="608">
        <v>374</v>
      </c>
    </row>
    <row r="118" spans="1:19" ht="14.4" customHeight="1" x14ac:dyDescent="0.3">
      <c r="A118" s="589" t="s">
        <v>1871</v>
      </c>
      <c r="B118" s="590" t="s">
        <v>1872</v>
      </c>
      <c r="C118" s="590" t="s">
        <v>482</v>
      </c>
      <c r="D118" s="590" t="s">
        <v>622</v>
      </c>
      <c r="E118" s="590" t="s">
        <v>1890</v>
      </c>
      <c r="F118" s="590" t="s">
        <v>1938</v>
      </c>
      <c r="G118" s="590" t="s">
        <v>1940</v>
      </c>
      <c r="H118" s="607">
        <v>964</v>
      </c>
      <c r="I118" s="607">
        <v>32133.339999999997</v>
      </c>
      <c r="J118" s="590">
        <v>0.94324863568995732</v>
      </c>
      <c r="K118" s="590">
        <v>33.333340248962649</v>
      </c>
      <c r="L118" s="607">
        <v>1022</v>
      </c>
      <c r="M118" s="607">
        <v>34066.67</v>
      </c>
      <c r="N118" s="590">
        <v>1</v>
      </c>
      <c r="O118" s="590">
        <v>33.333336594911934</v>
      </c>
      <c r="P118" s="607">
        <v>795</v>
      </c>
      <c r="Q118" s="607">
        <v>26500</v>
      </c>
      <c r="R118" s="595">
        <v>0.77788642095044813</v>
      </c>
      <c r="S118" s="608">
        <v>33.333333333333336</v>
      </c>
    </row>
    <row r="119" spans="1:19" ht="14.4" customHeight="1" x14ac:dyDescent="0.3">
      <c r="A119" s="589" t="s">
        <v>1871</v>
      </c>
      <c r="B119" s="590" t="s">
        <v>1872</v>
      </c>
      <c r="C119" s="590" t="s">
        <v>482</v>
      </c>
      <c r="D119" s="590" t="s">
        <v>622</v>
      </c>
      <c r="E119" s="590" t="s">
        <v>1890</v>
      </c>
      <c r="F119" s="590" t="s">
        <v>1941</v>
      </c>
      <c r="G119" s="590" t="s">
        <v>1943</v>
      </c>
      <c r="H119" s="607">
        <v>2</v>
      </c>
      <c r="I119" s="607">
        <v>232</v>
      </c>
      <c r="J119" s="590">
        <v>2</v>
      </c>
      <c r="K119" s="590">
        <v>116</v>
      </c>
      <c r="L119" s="607">
        <v>1</v>
      </c>
      <c r="M119" s="607">
        <v>116</v>
      </c>
      <c r="N119" s="590">
        <v>1</v>
      </c>
      <c r="O119" s="590">
        <v>116</v>
      </c>
      <c r="P119" s="607"/>
      <c r="Q119" s="607"/>
      <c r="R119" s="595"/>
      <c r="S119" s="608"/>
    </row>
    <row r="120" spans="1:19" ht="14.4" customHeight="1" x14ac:dyDescent="0.3">
      <c r="A120" s="589" t="s">
        <v>1871</v>
      </c>
      <c r="B120" s="590" t="s">
        <v>1872</v>
      </c>
      <c r="C120" s="590" t="s">
        <v>482</v>
      </c>
      <c r="D120" s="590" t="s">
        <v>622</v>
      </c>
      <c r="E120" s="590" t="s">
        <v>1890</v>
      </c>
      <c r="F120" s="590" t="s">
        <v>1944</v>
      </c>
      <c r="G120" s="590" t="s">
        <v>1945</v>
      </c>
      <c r="H120" s="607">
        <v>1</v>
      </c>
      <c r="I120" s="607">
        <v>86</v>
      </c>
      <c r="J120" s="590">
        <v>1</v>
      </c>
      <c r="K120" s="590">
        <v>86</v>
      </c>
      <c r="L120" s="607">
        <v>1</v>
      </c>
      <c r="M120" s="607">
        <v>86</v>
      </c>
      <c r="N120" s="590">
        <v>1</v>
      </c>
      <c r="O120" s="590">
        <v>86</v>
      </c>
      <c r="P120" s="607">
        <v>4</v>
      </c>
      <c r="Q120" s="607">
        <v>344</v>
      </c>
      <c r="R120" s="595">
        <v>4</v>
      </c>
      <c r="S120" s="608">
        <v>86</v>
      </c>
    </row>
    <row r="121" spans="1:19" ht="14.4" customHeight="1" x14ac:dyDescent="0.3">
      <c r="A121" s="589" t="s">
        <v>1871</v>
      </c>
      <c r="B121" s="590" t="s">
        <v>1872</v>
      </c>
      <c r="C121" s="590" t="s">
        <v>482</v>
      </c>
      <c r="D121" s="590" t="s">
        <v>622</v>
      </c>
      <c r="E121" s="590" t="s">
        <v>1890</v>
      </c>
      <c r="F121" s="590" t="s">
        <v>1944</v>
      </c>
      <c r="G121" s="590" t="s">
        <v>1946</v>
      </c>
      <c r="H121" s="607">
        <v>1</v>
      </c>
      <c r="I121" s="607">
        <v>86</v>
      </c>
      <c r="J121" s="590"/>
      <c r="K121" s="590">
        <v>86</v>
      </c>
      <c r="L121" s="607"/>
      <c r="M121" s="607"/>
      <c r="N121" s="590"/>
      <c r="O121" s="590"/>
      <c r="P121" s="607">
        <v>1</v>
      </c>
      <c r="Q121" s="607">
        <v>86</v>
      </c>
      <c r="R121" s="595"/>
      <c r="S121" s="608">
        <v>86</v>
      </c>
    </row>
    <row r="122" spans="1:19" ht="14.4" customHeight="1" x14ac:dyDescent="0.3">
      <c r="A122" s="589" t="s">
        <v>1871</v>
      </c>
      <c r="B122" s="590" t="s">
        <v>1872</v>
      </c>
      <c r="C122" s="590" t="s">
        <v>482</v>
      </c>
      <c r="D122" s="590" t="s">
        <v>622</v>
      </c>
      <c r="E122" s="590" t="s">
        <v>1890</v>
      </c>
      <c r="F122" s="590" t="s">
        <v>1950</v>
      </c>
      <c r="G122" s="590" t="s">
        <v>1951</v>
      </c>
      <c r="H122" s="607">
        <v>28</v>
      </c>
      <c r="I122" s="607">
        <v>14140</v>
      </c>
      <c r="J122" s="590">
        <v>0.35592025775271846</v>
      </c>
      <c r="K122" s="590">
        <v>505</v>
      </c>
      <c r="L122" s="607">
        <v>26</v>
      </c>
      <c r="M122" s="607">
        <v>39728</v>
      </c>
      <c r="N122" s="590">
        <v>1</v>
      </c>
      <c r="O122" s="590">
        <v>1528</v>
      </c>
      <c r="P122" s="607">
        <v>50</v>
      </c>
      <c r="Q122" s="607">
        <v>76450</v>
      </c>
      <c r="R122" s="595">
        <v>1.9243354812726541</v>
      </c>
      <c r="S122" s="608">
        <v>1529</v>
      </c>
    </row>
    <row r="123" spans="1:19" ht="14.4" customHeight="1" x14ac:dyDescent="0.3">
      <c r="A123" s="589" t="s">
        <v>1871</v>
      </c>
      <c r="B123" s="590" t="s">
        <v>1872</v>
      </c>
      <c r="C123" s="590" t="s">
        <v>482</v>
      </c>
      <c r="D123" s="590" t="s">
        <v>622</v>
      </c>
      <c r="E123" s="590" t="s">
        <v>1890</v>
      </c>
      <c r="F123" s="590" t="s">
        <v>1956</v>
      </c>
      <c r="G123" s="590" t="s">
        <v>1915</v>
      </c>
      <c r="H123" s="607">
        <v>1</v>
      </c>
      <c r="I123" s="607">
        <v>688</v>
      </c>
      <c r="J123" s="590"/>
      <c r="K123" s="590">
        <v>688</v>
      </c>
      <c r="L123" s="607"/>
      <c r="M123" s="607"/>
      <c r="N123" s="590"/>
      <c r="O123" s="590"/>
      <c r="P123" s="607">
        <v>1</v>
      </c>
      <c r="Q123" s="607">
        <v>689</v>
      </c>
      <c r="R123" s="595"/>
      <c r="S123" s="608">
        <v>689</v>
      </c>
    </row>
    <row r="124" spans="1:19" ht="14.4" customHeight="1" x14ac:dyDescent="0.3">
      <c r="A124" s="589" t="s">
        <v>1871</v>
      </c>
      <c r="B124" s="590" t="s">
        <v>1872</v>
      </c>
      <c r="C124" s="590" t="s">
        <v>482</v>
      </c>
      <c r="D124" s="590" t="s">
        <v>622</v>
      </c>
      <c r="E124" s="590" t="s">
        <v>1890</v>
      </c>
      <c r="F124" s="590" t="s">
        <v>1957</v>
      </c>
      <c r="G124" s="590" t="s">
        <v>1959</v>
      </c>
      <c r="H124" s="607"/>
      <c r="I124" s="607"/>
      <c r="J124" s="590"/>
      <c r="K124" s="590"/>
      <c r="L124" s="607"/>
      <c r="M124" s="607"/>
      <c r="N124" s="590"/>
      <c r="O124" s="590"/>
      <c r="P124" s="607">
        <v>1</v>
      </c>
      <c r="Q124" s="607">
        <v>158</v>
      </c>
      <c r="R124" s="595"/>
      <c r="S124" s="608">
        <v>158</v>
      </c>
    </row>
    <row r="125" spans="1:19" ht="14.4" customHeight="1" x14ac:dyDescent="0.3">
      <c r="A125" s="589" t="s">
        <v>1871</v>
      </c>
      <c r="B125" s="590" t="s">
        <v>1872</v>
      </c>
      <c r="C125" s="590" t="s">
        <v>482</v>
      </c>
      <c r="D125" s="590" t="s">
        <v>622</v>
      </c>
      <c r="E125" s="590" t="s">
        <v>1890</v>
      </c>
      <c r="F125" s="590" t="s">
        <v>1984</v>
      </c>
      <c r="G125" s="590" t="s">
        <v>1985</v>
      </c>
      <c r="H125" s="607">
        <v>1</v>
      </c>
      <c r="I125" s="607">
        <v>123</v>
      </c>
      <c r="J125" s="590">
        <v>0.22777777777777777</v>
      </c>
      <c r="K125" s="590">
        <v>123</v>
      </c>
      <c r="L125" s="607">
        <v>4</v>
      </c>
      <c r="M125" s="607">
        <v>540</v>
      </c>
      <c r="N125" s="590">
        <v>1</v>
      </c>
      <c r="O125" s="590">
        <v>135</v>
      </c>
      <c r="P125" s="607">
        <v>2</v>
      </c>
      <c r="Q125" s="607">
        <v>272</v>
      </c>
      <c r="R125" s="595">
        <v>0.50370370370370365</v>
      </c>
      <c r="S125" s="608">
        <v>136</v>
      </c>
    </row>
    <row r="126" spans="1:19" ht="14.4" customHeight="1" x14ac:dyDescent="0.3">
      <c r="A126" s="589" t="s">
        <v>1871</v>
      </c>
      <c r="B126" s="590" t="s">
        <v>1872</v>
      </c>
      <c r="C126" s="590" t="s">
        <v>482</v>
      </c>
      <c r="D126" s="590" t="s">
        <v>622</v>
      </c>
      <c r="E126" s="590" t="s">
        <v>1890</v>
      </c>
      <c r="F126" s="590" t="s">
        <v>1984</v>
      </c>
      <c r="G126" s="590" t="s">
        <v>1986</v>
      </c>
      <c r="H126" s="607">
        <v>7</v>
      </c>
      <c r="I126" s="607">
        <v>861</v>
      </c>
      <c r="J126" s="590">
        <v>1.5944444444444446</v>
      </c>
      <c r="K126" s="590">
        <v>123</v>
      </c>
      <c r="L126" s="607">
        <v>4</v>
      </c>
      <c r="M126" s="607">
        <v>540</v>
      </c>
      <c r="N126" s="590">
        <v>1</v>
      </c>
      <c r="O126" s="590">
        <v>135</v>
      </c>
      <c r="P126" s="607">
        <v>7</v>
      </c>
      <c r="Q126" s="607">
        <v>952</v>
      </c>
      <c r="R126" s="595">
        <v>1.7629629629629631</v>
      </c>
      <c r="S126" s="608">
        <v>136</v>
      </c>
    </row>
    <row r="127" spans="1:19" ht="14.4" customHeight="1" x14ac:dyDescent="0.3">
      <c r="A127" s="589" t="s">
        <v>1871</v>
      </c>
      <c r="B127" s="590" t="s">
        <v>1872</v>
      </c>
      <c r="C127" s="590" t="s">
        <v>482</v>
      </c>
      <c r="D127" s="590" t="s">
        <v>622</v>
      </c>
      <c r="E127" s="590" t="s">
        <v>1890</v>
      </c>
      <c r="F127" s="590" t="s">
        <v>1987</v>
      </c>
      <c r="G127" s="590" t="s">
        <v>1989</v>
      </c>
      <c r="H127" s="607">
        <v>1</v>
      </c>
      <c r="I127" s="607">
        <v>364</v>
      </c>
      <c r="J127" s="590"/>
      <c r="K127" s="590">
        <v>364</v>
      </c>
      <c r="L127" s="607"/>
      <c r="M127" s="607"/>
      <c r="N127" s="590"/>
      <c r="O127" s="590"/>
      <c r="P127" s="607"/>
      <c r="Q127" s="607"/>
      <c r="R127" s="595"/>
      <c r="S127" s="608"/>
    </row>
    <row r="128" spans="1:19" ht="14.4" customHeight="1" x14ac:dyDescent="0.3">
      <c r="A128" s="589" t="s">
        <v>1871</v>
      </c>
      <c r="B128" s="590" t="s">
        <v>1872</v>
      </c>
      <c r="C128" s="590" t="s">
        <v>482</v>
      </c>
      <c r="D128" s="590" t="s">
        <v>622</v>
      </c>
      <c r="E128" s="590" t="s">
        <v>1890</v>
      </c>
      <c r="F128" s="590" t="s">
        <v>1990</v>
      </c>
      <c r="G128" s="590" t="s">
        <v>1991</v>
      </c>
      <c r="H128" s="607"/>
      <c r="I128" s="607"/>
      <c r="J128" s="590"/>
      <c r="K128" s="590"/>
      <c r="L128" s="607">
        <v>1</v>
      </c>
      <c r="M128" s="607">
        <v>505</v>
      </c>
      <c r="N128" s="590">
        <v>1</v>
      </c>
      <c r="O128" s="590">
        <v>505</v>
      </c>
      <c r="P128" s="607"/>
      <c r="Q128" s="607"/>
      <c r="R128" s="595"/>
      <c r="S128" s="608"/>
    </row>
    <row r="129" spans="1:19" ht="14.4" customHeight="1" x14ac:dyDescent="0.3">
      <c r="A129" s="589" t="s">
        <v>1871</v>
      </c>
      <c r="B129" s="590" t="s">
        <v>1872</v>
      </c>
      <c r="C129" s="590" t="s">
        <v>482</v>
      </c>
      <c r="D129" s="590" t="s">
        <v>622</v>
      </c>
      <c r="E129" s="590" t="s">
        <v>1890</v>
      </c>
      <c r="F129" s="590" t="s">
        <v>1997</v>
      </c>
      <c r="G129" s="590" t="s">
        <v>1998</v>
      </c>
      <c r="H129" s="607">
        <v>8</v>
      </c>
      <c r="I129" s="607">
        <v>1664</v>
      </c>
      <c r="J129" s="590">
        <v>1.2353377876763176</v>
      </c>
      <c r="K129" s="590">
        <v>208</v>
      </c>
      <c r="L129" s="607">
        <v>3</v>
      </c>
      <c r="M129" s="607">
        <v>1347</v>
      </c>
      <c r="N129" s="590">
        <v>1</v>
      </c>
      <c r="O129" s="590">
        <v>449</v>
      </c>
      <c r="P129" s="607">
        <v>5</v>
      </c>
      <c r="Q129" s="607">
        <v>2250</v>
      </c>
      <c r="R129" s="595">
        <v>1.6703786191536749</v>
      </c>
      <c r="S129" s="608">
        <v>450</v>
      </c>
    </row>
    <row r="130" spans="1:19" ht="14.4" customHeight="1" x14ac:dyDescent="0.3">
      <c r="A130" s="589" t="s">
        <v>1871</v>
      </c>
      <c r="B130" s="590" t="s">
        <v>1872</v>
      </c>
      <c r="C130" s="590" t="s">
        <v>482</v>
      </c>
      <c r="D130" s="590" t="s">
        <v>622</v>
      </c>
      <c r="E130" s="590" t="s">
        <v>1890</v>
      </c>
      <c r="F130" s="590" t="s">
        <v>1999</v>
      </c>
      <c r="G130" s="590" t="s">
        <v>2000</v>
      </c>
      <c r="H130" s="607"/>
      <c r="I130" s="607"/>
      <c r="J130" s="590"/>
      <c r="K130" s="590"/>
      <c r="L130" s="607">
        <v>1</v>
      </c>
      <c r="M130" s="607">
        <v>310</v>
      </c>
      <c r="N130" s="590">
        <v>1</v>
      </c>
      <c r="O130" s="590">
        <v>310</v>
      </c>
      <c r="P130" s="607"/>
      <c r="Q130" s="607"/>
      <c r="R130" s="595"/>
      <c r="S130" s="608"/>
    </row>
    <row r="131" spans="1:19" ht="14.4" customHeight="1" x14ac:dyDescent="0.3">
      <c r="A131" s="589" t="s">
        <v>1871</v>
      </c>
      <c r="B131" s="590" t="s">
        <v>1872</v>
      </c>
      <c r="C131" s="590" t="s">
        <v>482</v>
      </c>
      <c r="D131" s="590" t="s">
        <v>622</v>
      </c>
      <c r="E131" s="590" t="s">
        <v>1890</v>
      </c>
      <c r="F131" s="590" t="s">
        <v>2005</v>
      </c>
      <c r="G131" s="590" t="s">
        <v>2007</v>
      </c>
      <c r="H131" s="607"/>
      <c r="I131" s="607"/>
      <c r="J131" s="590"/>
      <c r="K131" s="590"/>
      <c r="L131" s="607"/>
      <c r="M131" s="607"/>
      <c r="N131" s="590"/>
      <c r="O131" s="590"/>
      <c r="P131" s="607">
        <v>1</v>
      </c>
      <c r="Q131" s="607">
        <v>894</v>
      </c>
      <c r="R131" s="595"/>
      <c r="S131" s="608">
        <v>894</v>
      </c>
    </row>
    <row r="132" spans="1:19" ht="14.4" customHeight="1" x14ac:dyDescent="0.3">
      <c r="A132" s="589" t="s">
        <v>1871</v>
      </c>
      <c r="B132" s="590" t="s">
        <v>1872</v>
      </c>
      <c r="C132" s="590" t="s">
        <v>482</v>
      </c>
      <c r="D132" s="590" t="s">
        <v>622</v>
      </c>
      <c r="E132" s="590" t="s">
        <v>1890</v>
      </c>
      <c r="F132" s="590" t="s">
        <v>2015</v>
      </c>
      <c r="G132" s="590" t="s">
        <v>2016</v>
      </c>
      <c r="H132" s="607"/>
      <c r="I132" s="607"/>
      <c r="J132" s="590"/>
      <c r="K132" s="590"/>
      <c r="L132" s="607"/>
      <c r="M132" s="607"/>
      <c r="N132" s="590"/>
      <c r="O132" s="590"/>
      <c r="P132" s="607">
        <v>1</v>
      </c>
      <c r="Q132" s="607">
        <v>1424</v>
      </c>
      <c r="R132" s="595"/>
      <c r="S132" s="608">
        <v>1424</v>
      </c>
    </row>
    <row r="133" spans="1:19" ht="14.4" customHeight="1" x14ac:dyDescent="0.3">
      <c r="A133" s="589" t="s">
        <v>1871</v>
      </c>
      <c r="B133" s="590" t="s">
        <v>1872</v>
      </c>
      <c r="C133" s="590" t="s">
        <v>482</v>
      </c>
      <c r="D133" s="590" t="s">
        <v>622</v>
      </c>
      <c r="E133" s="590" t="s">
        <v>1890</v>
      </c>
      <c r="F133" s="590" t="s">
        <v>2021</v>
      </c>
      <c r="G133" s="590" t="s">
        <v>2022</v>
      </c>
      <c r="H133" s="607">
        <v>2</v>
      </c>
      <c r="I133" s="607">
        <v>134</v>
      </c>
      <c r="J133" s="590">
        <v>0.26693227091633465</v>
      </c>
      <c r="K133" s="590">
        <v>67</v>
      </c>
      <c r="L133" s="607">
        <v>2</v>
      </c>
      <c r="M133" s="607">
        <v>502</v>
      </c>
      <c r="N133" s="590">
        <v>1</v>
      </c>
      <c r="O133" s="590">
        <v>251</v>
      </c>
      <c r="P133" s="607"/>
      <c r="Q133" s="607"/>
      <c r="R133" s="595"/>
      <c r="S133" s="608"/>
    </row>
    <row r="134" spans="1:19" ht="14.4" customHeight="1" x14ac:dyDescent="0.3">
      <c r="A134" s="589" t="s">
        <v>1871</v>
      </c>
      <c r="B134" s="590" t="s">
        <v>1872</v>
      </c>
      <c r="C134" s="590" t="s">
        <v>482</v>
      </c>
      <c r="D134" s="590" t="s">
        <v>622</v>
      </c>
      <c r="E134" s="590" t="s">
        <v>1890</v>
      </c>
      <c r="F134" s="590" t="s">
        <v>2024</v>
      </c>
      <c r="G134" s="590" t="s">
        <v>2025</v>
      </c>
      <c r="H134" s="607"/>
      <c r="I134" s="607"/>
      <c r="J134" s="590"/>
      <c r="K134" s="590"/>
      <c r="L134" s="607">
        <v>1</v>
      </c>
      <c r="M134" s="607">
        <v>3357</v>
      </c>
      <c r="N134" s="590">
        <v>1</v>
      </c>
      <c r="O134" s="590">
        <v>3357</v>
      </c>
      <c r="P134" s="607"/>
      <c r="Q134" s="607"/>
      <c r="R134" s="595"/>
      <c r="S134" s="608"/>
    </row>
    <row r="135" spans="1:19" ht="14.4" customHeight="1" x14ac:dyDescent="0.3">
      <c r="A135" s="589" t="s">
        <v>1871</v>
      </c>
      <c r="B135" s="590" t="s">
        <v>1872</v>
      </c>
      <c r="C135" s="590" t="s">
        <v>482</v>
      </c>
      <c r="D135" s="590" t="s">
        <v>623</v>
      </c>
      <c r="E135" s="590" t="s">
        <v>1890</v>
      </c>
      <c r="F135" s="590" t="s">
        <v>1893</v>
      </c>
      <c r="G135" s="590" t="s">
        <v>1894</v>
      </c>
      <c r="H135" s="607"/>
      <c r="I135" s="607"/>
      <c r="J135" s="590"/>
      <c r="K135" s="590"/>
      <c r="L135" s="607">
        <v>3</v>
      </c>
      <c r="M135" s="607">
        <v>249</v>
      </c>
      <c r="N135" s="590">
        <v>1</v>
      </c>
      <c r="O135" s="590">
        <v>83</v>
      </c>
      <c r="P135" s="607"/>
      <c r="Q135" s="607"/>
      <c r="R135" s="595"/>
      <c r="S135" s="608"/>
    </row>
    <row r="136" spans="1:19" ht="14.4" customHeight="1" x14ac:dyDescent="0.3">
      <c r="A136" s="589" t="s">
        <v>1871</v>
      </c>
      <c r="B136" s="590" t="s">
        <v>1872</v>
      </c>
      <c r="C136" s="590" t="s">
        <v>482</v>
      </c>
      <c r="D136" s="590" t="s">
        <v>623</v>
      </c>
      <c r="E136" s="590" t="s">
        <v>1890</v>
      </c>
      <c r="F136" s="590" t="s">
        <v>1895</v>
      </c>
      <c r="G136" s="590" t="s">
        <v>1896</v>
      </c>
      <c r="H136" s="607"/>
      <c r="I136" s="607"/>
      <c r="J136" s="590"/>
      <c r="K136" s="590"/>
      <c r="L136" s="607">
        <v>9</v>
      </c>
      <c r="M136" s="607">
        <v>954</v>
      </c>
      <c r="N136" s="590">
        <v>1</v>
      </c>
      <c r="O136" s="590">
        <v>106</v>
      </c>
      <c r="P136" s="607">
        <v>7</v>
      </c>
      <c r="Q136" s="607">
        <v>742</v>
      </c>
      <c r="R136" s="595">
        <v>0.77777777777777779</v>
      </c>
      <c r="S136" s="608">
        <v>106</v>
      </c>
    </row>
    <row r="137" spans="1:19" ht="14.4" customHeight="1" x14ac:dyDescent="0.3">
      <c r="A137" s="589" t="s">
        <v>1871</v>
      </c>
      <c r="B137" s="590" t="s">
        <v>1872</v>
      </c>
      <c r="C137" s="590" t="s">
        <v>482</v>
      </c>
      <c r="D137" s="590" t="s">
        <v>623</v>
      </c>
      <c r="E137" s="590" t="s">
        <v>1890</v>
      </c>
      <c r="F137" s="590" t="s">
        <v>1899</v>
      </c>
      <c r="G137" s="590" t="s">
        <v>1901</v>
      </c>
      <c r="H137" s="607"/>
      <c r="I137" s="607"/>
      <c r="J137" s="590"/>
      <c r="K137" s="590"/>
      <c r="L137" s="607">
        <v>1</v>
      </c>
      <c r="M137" s="607">
        <v>37</v>
      </c>
      <c r="N137" s="590">
        <v>1</v>
      </c>
      <c r="O137" s="590">
        <v>37</v>
      </c>
      <c r="P137" s="607"/>
      <c r="Q137" s="607"/>
      <c r="R137" s="595"/>
      <c r="S137" s="608"/>
    </row>
    <row r="138" spans="1:19" ht="14.4" customHeight="1" x14ac:dyDescent="0.3">
      <c r="A138" s="589" t="s">
        <v>1871</v>
      </c>
      <c r="B138" s="590" t="s">
        <v>1872</v>
      </c>
      <c r="C138" s="590" t="s">
        <v>482</v>
      </c>
      <c r="D138" s="590" t="s">
        <v>623</v>
      </c>
      <c r="E138" s="590" t="s">
        <v>1890</v>
      </c>
      <c r="F138" s="590" t="s">
        <v>1908</v>
      </c>
      <c r="G138" s="590" t="s">
        <v>1909</v>
      </c>
      <c r="H138" s="607">
        <v>5</v>
      </c>
      <c r="I138" s="607">
        <v>1255</v>
      </c>
      <c r="J138" s="590">
        <v>0.33333333333333331</v>
      </c>
      <c r="K138" s="590">
        <v>251</v>
      </c>
      <c r="L138" s="607">
        <v>15</v>
      </c>
      <c r="M138" s="607">
        <v>3765</v>
      </c>
      <c r="N138" s="590">
        <v>1</v>
      </c>
      <c r="O138" s="590">
        <v>251</v>
      </c>
      <c r="P138" s="607"/>
      <c r="Q138" s="607"/>
      <c r="R138" s="595"/>
      <c r="S138" s="608"/>
    </row>
    <row r="139" spans="1:19" ht="14.4" customHeight="1" x14ac:dyDescent="0.3">
      <c r="A139" s="589" t="s">
        <v>1871</v>
      </c>
      <c r="B139" s="590" t="s">
        <v>1872</v>
      </c>
      <c r="C139" s="590" t="s">
        <v>482</v>
      </c>
      <c r="D139" s="590" t="s">
        <v>623</v>
      </c>
      <c r="E139" s="590" t="s">
        <v>1890</v>
      </c>
      <c r="F139" s="590" t="s">
        <v>1908</v>
      </c>
      <c r="G139" s="590" t="s">
        <v>1910</v>
      </c>
      <c r="H139" s="607">
        <v>1</v>
      </c>
      <c r="I139" s="607">
        <v>251</v>
      </c>
      <c r="J139" s="590">
        <v>1</v>
      </c>
      <c r="K139" s="590">
        <v>251</v>
      </c>
      <c r="L139" s="607">
        <v>1</v>
      </c>
      <c r="M139" s="607">
        <v>251</v>
      </c>
      <c r="N139" s="590">
        <v>1</v>
      </c>
      <c r="O139" s="590">
        <v>251</v>
      </c>
      <c r="P139" s="607">
        <v>3</v>
      </c>
      <c r="Q139" s="607">
        <v>756</v>
      </c>
      <c r="R139" s="595">
        <v>3.0119521912350598</v>
      </c>
      <c r="S139" s="608">
        <v>252</v>
      </c>
    </row>
    <row r="140" spans="1:19" ht="14.4" customHeight="1" x14ac:dyDescent="0.3">
      <c r="A140" s="589" t="s">
        <v>1871</v>
      </c>
      <c r="B140" s="590" t="s">
        <v>1872</v>
      </c>
      <c r="C140" s="590" t="s">
        <v>482</v>
      </c>
      <c r="D140" s="590" t="s">
        <v>623</v>
      </c>
      <c r="E140" s="590" t="s">
        <v>1890</v>
      </c>
      <c r="F140" s="590" t="s">
        <v>1911</v>
      </c>
      <c r="G140" s="590" t="s">
        <v>1912</v>
      </c>
      <c r="H140" s="607">
        <v>3</v>
      </c>
      <c r="I140" s="607">
        <v>378</v>
      </c>
      <c r="J140" s="590">
        <v>0.15</v>
      </c>
      <c r="K140" s="590">
        <v>126</v>
      </c>
      <c r="L140" s="607">
        <v>20</v>
      </c>
      <c r="M140" s="607">
        <v>2520</v>
      </c>
      <c r="N140" s="590">
        <v>1</v>
      </c>
      <c r="O140" s="590">
        <v>126</v>
      </c>
      <c r="P140" s="607"/>
      <c r="Q140" s="607"/>
      <c r="R140" s="595"/>
      <c r="S140" s="608"/>
    </row>
    <row r="141" spans="1:19" ht="14.4" customHeight="1" x14ac:dyDescent="0.3">
      <c r="A141" s="589" t="s">
        <v>1871</v>
      </c>
      <c r="B141" s="590" t="s">
        <v>1872</v>
      </c>
      <c r="C141" s="590" t="s">
        <v>482</v>
      </c>
      <c r="D141" s="590" t="s">
        <v>623</v>
      </c>
      <c r="E141" s="590" t="s">
        <v>1890</v>
      </c>
      <c r="F141" s="590" t="s">
        <v>1911</v>
      </c>
      <c r="G141" s="590" t="s">
        <v>1913</v>
      </c>
      <c r="H141" s="607">
        <v>1</v>
      </c>
      <c r="I141" s="607">
        <v>126</v>
      </c>
      <c r="J141" s="590"/>
      <c r="K141" s="590">
        <v>126</v>
      </c>
      <c r="L141" s="607"/>
      <c r="M141" s="607"/>
      <c r="N141" s="590"/>
      <c r="O141" s="590"/>
      <c r="P141" s="607">
        <v>10</v>
      </c>
      <c r="Q141" s="607">
        <v>1270</v>
      </c>
      <c r="R141" s="595"/>
      <c r="S141" s="608">
        <v>127</v>
      </c>
    </row>
    <row r="142" spans="1:19" ht="14.4" customHeight="1" x14ac:dyDescent="0.3">
      <c r="A142" s="589" t="s">
        <v>1871</v>
      </c>
      <c r="B142" s="590" t="s">
        <v>1872</v>
      </c>
      <c r="C142" s="590" t="s">
        <v>482</v>
      </c>
      <c r="D142" s="590" t="s">
        <v>623</v>
      </c>
      <c r="E142" s="590" t="s">
        <v>1890</v>
      </c>
      <c r="F142" s="590" t="s">
        <v>1938</v>
      </c>
      <c r="G142" s="590" t="s">
        <v>1939</v>
      </c>
      <c r="H142" s="607">
        <v>3</v>
      </c>
      <c r="I142" s="607">
        <v>99.99</v>
      </c>
      <c r="J142" s="590"/>
      <c r="K142" s="590">
        <v>33.33</v>
      </c>
      <c r="L142" s="607"/>
      <c r="M142" s="607"/>
      <c r="N142" s="590"/>
      <c r="O142" s="590"/>
      <c r="P142" s="607">
        <v>13</v>
      </c>
      <c r="Q142" s="607">
        <v>433.33000000000004</v>
      </c>
      <c r="R142" s="595"/>
      <c r="S142" s="608">
        <v>33.333076923076923</v>
      </c>
    </row>
    <row r="143" spans="1:19" ht="14.4" customHeight="1" x14ac:dyDescent="0.3">
      <c r="A143" s="589" t="s">
        <v>1871</v>
      </c>
      <c r="B143" s="590" t="s">
        <v>1872</v>
      </c>
      <c r="C143" s="590" t="s">
        <v>482</v>
      </c>
      <c r="D143" s="590" t="s">
        <v>623</v>
      </c>
      <c r="E143" s="590" t="s">
        <v>1890</v>
      </c>
      <c r="F143" s="590" t="s">
        <v>1938</v>
      </c>
      <c r="G143" s="590" t="s">
        <v>1940</v>
      </c>
      <c r="H143" s="607">
        <v>5</v>
      </c>
      <c r="I143" s="607">
        <v>166.66000000000003</v>
      </c>
      <c r="J143" s="590">
        <v>0.14285102042565595</v>
      </c>
      <c r="K143" s="590">
        <v>33.332000000000008</v>
      </c>
      <c r="L143" s="607">
        <v>35</v>
      </c>
      <c r="M143" s="607">
        <v>1166.67</v>
      </c>
      <c r="N143" s="590">
        <v>1</v>
      </c>
      <c r="O143" s="590">
        <v>33.333428571428577</v>
      </c>
      <c r="P143" s="607"/>
      <c r="Q143" s="607"/>
      <c r="R143" s="595"/>
      <c r="S143" s="608"/>
    </row>
    <row r="144" spans="1:19" ht="14.4" customHeight="1" x14ac:dyDescent="0.3">
      <c r="A144" s="589" t="s">
        <v>1871</v>
      </c>
      <c r="B144" s="590" t="s">
        <v>1872</v>
      </c>
      <c r="C144" s="590" t="s">
        <v>482</v>
      </c>
      <c r="D144" s="590" t="s">
        <v>623</v>
      </c>
      <c r="E144" s="590" t="s">
        <v>1890</v>
      </c>
      <c r="F144" s="590" t="s">
        <v>1950</v>
      </c>
      <c r="G144" s="590" t="s">
        <v>1951</v>
      </c>
      <c r="H144" s="607"/>
      <c r="I144" s="607"/>
      <c r="J144" s="590"/>
      <c r="K144" s="590"/>
      <c r="L144" s="607">
        <v>2</v>
      </c>
      <c r="M144" s="607">
        <v>3056</v>
      </c>
      <c r="N144" s="590">
        <v>1</v>
      </c>
      <c r="O144" s="590">
        <v>1528</v>
      </c>
      <c r="P144" s="607"/>
      <c r="Q144" s="607"/>
      <c r="R144" s="595"/>
      <c r="S144" s="608"/>
    </row>
    <row r="145" spans="1:19" ht="14.4" customHeight="1" x14ac:dyDescent="0.3">
      <c r="A145" s="589" t="s">
        <v>1871</v>
      </c>
      <c r="B145" s="590" t="s">
        <v>1872</v>
      </c>
      <c r="C145" s="590" t="s">
        <v>482</v>
      </c>
      <c r="D145" s="590" t="s">
        <v>623</v>
      </c>
      <c r="E145" s="590" t="s">
        <v>1890</v>
      </c>
      <c r="F145" s="590" t="s">
        <v>1984</v>
      </c>
      <c r="G145" s="590" t="s">
        <v>1985</v>
      </c>
      <c r="H145" s="607">
        <v>1</v>
      </c>
      <c r="I145" s="607">
        <v>123</v>
      </c>
      <c r="J145" s="590"/>
      <c r="K145" s="590">
        <v>123</v>
      </c>
      <c r="L145" s="607"/>
      <c r="M145" s="607"/>
      <c r="N145" s="590"/>
      <c r="O145" s="590"/>
      <c r="P145" s="607"/>
      <c r="Q145" s="607"/>
      <c r="R145" s="595"/>
      <c r="S145" s="608"/>
    </row>
    <row r="146" spans="1:19" ht="14.4" customHeight="1" x14ac:dyDescent="0.3">
      <c r="A146" s="589" t="s">
        <v>1871</v>
      </c>
      <c r="B146" s="590" t="s">
        <v>1872</v>
      </c>
      <c r="C146" s="590" t="s">
        <v>482</v>
      </c>
      <c r="D146" s="590" t="s">
        <v>623</v>
      </c>
      <c r="E146" s="590" t="s">
        <v>1890</v>
      </c>
      <c r="F146" s="590" t="s">
        <v>1987</v>
      </c>
      <c r="G146" s="590" t="s">
        <v>1988</v>
      </c>
      <c r="H146" s="607"/>
      <c r="I146" s="607"/>
      <c r="J146" s="590"/>
      <c r="K146" s="590"/>
      <c r="L146" s="607"/>
      <c r="M146" s="607"/>
      <c r="N146" s="590"/>
      <c r="O146" s="590"/>
      <c r="P146" s="607">
        <v>1</v>
      </c>
      <c r="Q146" s="607">
        <v>391</v>
      </c>
      <c r="R146" s="595"/>
      <c r="S146" s="608">
        <v>391</v>
      </c>
    </row>
    <row r="147" spans="1:19" ht="14.4" customHeight="1" x14ac:dyDescent="0.3">
      <c r="A147" s="589" t="s">
        <v>1871</v>
      </c>
      <c r="B147" s="590" t="s">
        <v>1872</v>
      </c>
      <c r="C147" s="590" t="s">
        <v>482</v>
      </c>
      <c r="D147" s="590" t="s">
        <v>623</v>
      </c>
      <c r="E147" s="590" t="s">
        <v>1890</v>
      </c>
      <c r="F147" s="590" t="s">
        <v>1997</v>
      </c>
      <c r="G147" s="590" t="s">
        <v>1998</v>
      </c>
      <c r="H147" s="607"/>
      <c r="I147" s="607"/>
      <c r="J147" s="590"/>
      <c r="K147" s="590"/>
      <c r="L147" s="607">
        <v>1</v>
      </c>
      <c r="M147" s="607">
        <v>449</v>
      </c>
      <c r="N147" s="590">
        <v>1</v>
      </c>
      <c r="O147" s="590">
        <v>449</v>
      </c>
      <c r="P147" s="607"/>
      <c r="Q147" s="607"/>
      <c r="R147" s="595"/>
      <c r="S147" s="608"/>
    </row>
    <row r="148" spans="1:19" ht="14.4" customHeight="1" x14ac:dyDescent="0.3">
      <c r="A148" s="589" t="s">
        <v>1871</v>
      </c>
      <c r="B148" s="590" t="s">
        <v>1872</v>
      </c>
      <c r="C148" s="590" t="s">
        <v>482</v>
      </c>
      <c r="D148" s="590" t="s">
        <v>1867</v>
      </c>
      <c r="E148" s="590" t="s">
        <v>1873</v>
      </c>
      <c r="F148" s="590" t="s">
        <v>1876</v>
      </c>
      <c r="G148" s="590" t="s">
        <v>1877</v>
      </c>
      <c r="H148" s="607">
        <v>0.4</v>
      </c>
      <c r="I148" s="607">
        <v>60.4</v>
      </c>
      <c r="J148" s="590">
        <v>2.7367467149977345</v>
      </c>
      <c r="K148" s="590">
        <v>151</v>
      </c>
      <c r="L148" s="607">
        <v>0.2</v>
      </c>
      <c r="M148" s="607">
        <v>22.07</v>
      </c>
      <c r="N148" s="590">
        <v>1</v>
      </c>
      <c r="O148" s="590">
        <v>110.35</v>
      </c>
      <c r="P148" s="607"/>
      <c r="Q148" s="607"/>
      <c r="R148" s="595"/>
      <c r="S148" s="608"/>
    </row>
    <row r="149" spans="1:19" ht="14.4" customHeight="1" x14ac:dyDescent="0.3">
      <c r="A149" s="589" t="s">
        <v>1871</v>
      </c>
      <c r="B149" s="590" t="s">
        <v>1872</v>
      </c>
      <c r="C149" s="590" t="s">
        <v>482</v>
      </c>
      <c r="D149" s="590" t="s">
        <v>1867</v>
      </c>
      <c r="E149" s="590" t="s">
        <v>1873</v>
      </c>
      <c r="F149" s="590" t="s">
        <v>1878</v>
      </c>
      <c r="G149" s="590" t="s">
        <v>1879</v>
      </c>
      <c r="H149" s="607">
        <v>0.60000000000000009</v>
      </c>
      <c r="I149" s="607">
        <v>152.13</v>
      </c>
      <c r="J149" s="590"/>
      <c r="K149" s="590">
        <v>253.54999999999995</v>
      </c>
      <c r="L149" s="607"/>
      <c r="M149" s="607"/>
      <c r="N149" s="590"/>
      <c r="O149" s="590"/>
      <c r="P149" s="607"/>
      <c r="Q149" s="607"/>
      <c r="R149" s="595"/>
      <c r="S149" s="608"/>
    </row>
    <row r="150" spans="1:19" ht="14.4" customHeight="1" x14ac:dyDescent="0.3">
      <c r="A150" s="589" t="s">
        <v>1871</v>
      </c>
      <c r="B150" s="590" t="s">
        <v>1872</v>
      </c>
      <c r="C150" s="590" t="s">
        <v>482</v>
      </c>
      <c r="D150" s="590" t="s">
        <v>1867</v>
      </c>
      <c r="E150" s="590" t="s">
        <v>1873</v>
      </c>
      <c r="F150" s="590" t="s">
        <v>1880</v>
      </c>
      <c r="G150" s="590" t="s">
        <v>1881</v>
      </c>
      <c r="H150" s="607">
        <v>0.1</v>
      </c>
      <c r="I150" s="607">
        <v>6.14</v>
      </c>
      <c r="J150" s="590"/>
      <c r="K150" s="590">
        <v>61.399999999999991</v>
      </c>
      <c r="L150" s="607"/>
      <c r="M150" s="607"/>
      <c r="N150" s="590"/>
      <c r="O150" s="590"/>
      <c r="P150" s="607"/>
      <c r="Q150" s="607"/>
      <c r="R150" s="595"/>
      <c r="S150" s="608"/>
    </row>
    <row r="151" spans="1:19" ht="14.4" customHeight="1" x14ac:dyDescent="0.3">
      <c r="A151" s="589" t="s">
        <v>1871</v>
      </c>
      <c r="B151" s="590" t="s">
        <v>1872</v>
      </c>
      <c r="C151" s="590" t="s">
        <v>482</v>
      </c>
      <c r="D151" s="590" t="s">
        <v>1867</v>
      </c>
      <c r="E151" s="590" t="s">
        <v>1873</v>
      </c>
      <c r="F151" s="590" t="s">
        <v>1882</v>
      </c>
      <c r="G151" s="590" t="s">
        <v>1881</v>
      </c>
      <c r="H151" s="607">
        <v>0.1</v>
      </c>
      <c r="I151" s="607">
        <v>7.68</v>
      </c>
      <c r="J151" s="590"/>
      <c r="K151" s="590">
        <v>76.8</v>
      </c>
      <c r="L151" s="607"/>
      <c r="M151" s="607"/>
      <c r="N151" s="590"/>
      <c r="O151" s="590"/>
      <c r="P151" s="607"/>
      <c r="Q151" s="607"/>
      <c r="R151" s="595"/>
      <c r="S151" s="608"/>
    </row>
    <row r="152" spans="1:19" ht="14.4" customHeight="1" x14ac:dyDescent="0.3">
      <c r="A152" s="589" t="s">
        <v>1871</v>
      </c>
      <c r="B152" s="590" t="s">
        <v>1872</v>
      </c>
      <c r="C152" s="590" t="s">
        <v>482</v>
      </c>
      <c r="D152" s="590" t="s">
        <v>1867</v>
      </c>
      <c r="E152" s="590" t="s">
        <v>1873</v>
      </c>
      <c r="F152" s="590" t="s">
        <v>1885</v>
      </c>
      <c r="G152" s="590" t="s">
        <v>1886</v>
      </c>
      <c r="H152" s="607">
        <v>2</v>
      </c>
      <c r="I152" s="607">
        <v>289.94</v>
      </c>
      <c r="J152" s="590"/>
      <c r="K152" s="590">
        <v>144.97</v>
      </c>
      <c r="L152" s="607"/>
      <c r="M152" s="607"/>
      <c r="N152" s="590"/>
      <c r="O152" s="590"/>
      <c r="P152" s="607"/>
      <c r="Q152" s="607"/>
      <c r="R152" s="595"/>
      <c r="S152" s="608"/>
    </row>
    <row r="153" spans="1:19" ht="14.4" customHeight="1" x14ac:dyDescent="0.3">
      <c r="A153" s="589" t="s">
        <v>1871</v>
      </c>
      <c r="B153" s="590" t="s">
        <v>1872</v>
      </c>
      <c r="C153" s="590" t="s">
        <v>482</v>
      </c>
      <c r="D153" s="590" t="s">
        <v>1867</v>
      </c>
      <c r="E153" s="590" t="s">
        <v>1873</v>
      </c>
      <c r="F153" s="590" t="s">
        <v>1887</v>
      </c>
      <c r="G153" s="590"/>
      <c r="H153" s="607">
        <v>0.2</v>
      </c>
      <c r="I153" s="607">
        <v>52.81</v>
      </c>
      <c r="J153" s="590"/>
      <c r="K153" s="590">
        <v>264.05</v>
      </c>
      <c r="L153" s="607"/>
      <c r="M153" s="607"/>
      <c r="N153" s="590"/>
      <c r="O153" s="590"/>
      <c r="P153" s="607"/>
      <c r="Q153" s="607"/>
      <c r="R153" s="595"/>
      <c r="S153" s="608"/>
    </row>
    <row r="154" spans="1:19" ht="14.4" customHeight="1" x14ac:dyDescent="0.3">
      <c r="A154" s="589" t="s">
        <v>1871</v>
      </c>
      <c r="B154" s="590" t="s">
        <v>1872</v>
      </c>
      <c r="C154" s="590" t="s">
        <v>482</v>
      </c>
      <c r="D154" s="590" t="s">
        <v>1867</v>
      </c>
      <c r="E154" s="590" t="s">
        <v>1890</v>
      </c>
      <c r="F154" s="590" t="s">
        <v>1891</v>
      </c>
      <c r="G154" s="590" t="s">
        <v>1892</v>
      </c>
      <c r="H154" s="607">
        <v>1</v>
      </c>
      <c r="I154" s="607">
        <v>78</v>
      </c>
      <c r="J154" s="590">
        <v>0.5</v>
      </c>
      <c r="K154" s="590">
        <v>78</v>
      </c>
      <c r="L154" s="607">
        <v>2</v>
      </c>
      <c r="M154" s="607">
        <v>156</v>
      </c>
      <c r="N154" s="590">
        <v>1</v>
      </c>
      <c r="O154" s="590">
        <v>78</v>
      </c>
      <c r="P154" s="607"/>
      <c r="Q154" s="607"/>
      <c r="R154" s="595"/>
      <c r="S154" s="608"/>
    </row>
    <row r="155" spans="1:19" ht="14.4" customHeight="1" x14ac:dyDescent="0.3">
      <c r="A155" s="589" t="s">
        <v>1871</v>
      </c>
      <c r="B155" s="590" t="s">
        <v>1872</v>
      </c>
      <c r="C155" s="590" t="s">
        <v>482</v>
      </c>
      <c r="D155" s="590" t="s">
        <v>1867</v>
      </c>
      <c r="E155" s="590" t="s">
        <v>1890</v>
      </c>
      <c r="F155" s="590" t="s">
        <v>1893</v>
      </c>
      <c r="G155" s="590" t="s">
        <v>1894</v>
      </c>
      <c r="H155" s="607">
        <v>1</v>
      </c>
      <c r="I155" s="607">
        <v>83</v>
      </c>
      <c r="J155" s="590">
        <v>1</v>
      </c>
      <c r="K155" s="590">
        <v>83</v>
      </c>
      <c r="L155" s="607">
        <v>1</v>
      </c>
      <c r="M155" s="607">
        <v>83</v>
      </c>
      <c r="N155" s="590">
        <v>1</v>
      </c>
      <c r="O155" s="590">
        <v>83</v>
      </c>
      <c r="P155" s="607"/>
      <c r="Q155" s="607"/>
      <c r="R155" s="595"/>
      <c r="S155" s="608"/>
    </row>
    <row r="156" spans="1:19" ht="14.4" customHeight="1" x14ac:dyDescent="0.3">
      <c r="A156" s="589" t="s">
        <v>1871</v>
      </c>
      <c r="B156" s="590" t="s">
        <v>1872</v>
      </c>
      <c r="C156" s="590" t="s">
        <v>482</v>
      </c>
      <c r="D156" s="590" t="s">
        <v>1867</v>
      </c>
      <c r="E156" s="590" t="s">
        <v>1890</v>
      </c>
      <c r="F156" s="590" t="s">
        <v>1895</v>
      </c>
      <c r="G156" s="590" t="s">
        <v>1896</v>
      </c>
      <c r="H156" s="607">
        <v>499</v>
      </c>
      <c r="I156" s="607">
        <v>52894</v>
      </c>
      <c r="J156" s="590">
        <v>0.66890080428954424</v>
      </c>
      <c r="K156" s="590">
        <v>106</v>
      </c>
      <c r="L156" s="607">
        <v>746</v>
      </c>
      <c r="M156" s="607">
        <v>79076</v>
      </c>
      <c r="N156" s="590">
        <v>1</v>
      </c>
      <c r="O156" s="590">
        <v>106</v>
      </c>
      <c r="P156" s="607"/>
      <c r="Q156" s="607"/>
      <c r="R156" s="595"/>
      <c r="S156" s="608"/>
    </row>
    <row r="157" spans="1:19" ht="14.4" customHeight="1" x14ac:dyDescent="0.3">
      <c r="A157" s="589" t="s">
        <v>1871</v>
      </c>
      <c r="B157" s="590" t="s">
        <v>1872</v>
      </c>
      <c r="C157" s="590" t="s">
        <v>482</v>
      </c>
      <c r="D157" s="590" t="s">
        <v>1867</v>
      </c>
      <c r="E157" s="590" t="s">
        <v>1890</v>
      </c>
      <c r="F157" s="590" t="s">
        <v>1899</v>
      </c>
      <c r="G157" s="590" t="s">
        <v>1900</v>
      </c>
      <c r="H157" s="607">
        <v>18</v>
      </c>
      <c r="I157" s="607">
        <v>666</v>
      </c>
      <c r="J157" s="590">
        <v>6</v>
      </c>
      <c r="K157" s="590">
        <v>37</v>
      </c>
      <c r="L157" s="607">
        <v>3</v>
      </c>
      <c r="M157" s="607">
        <v>111</v>
      </c>
      <c r="N157" s="590">
        <v>1</v>
      </c>
      <c r="O157" s="590">
        <v>37</v>
      </c>
      <c r="P157" s="607"/>
      <c r="Q157" s="607"/>
      <c r="R157" s="595"/>
      <c r="S157" s="608"/>
    </row>
    <row r="158" spans="1:19" ht="14.4" customHeight="1" x14ac:dyDescent="0.3">
      <c r="A158" s="589" t="s">
        <v>1871</v>
      </c>
      <c r="B158" s="590" t="s">
        <v>1872</v>
      </c>
      <c r="C158" s="590" t="s">
        <v>482</v>
      </c>
      <c r="D158" s="590" t="s">
        <v>1867</v>
      </c>
      <c r="E158" s="590" t="s">
        <v>1890</v>
      </c>
      <c r="F158" s="590" t="s">
        <v>1899</v>
      </c>
      <c r="G158" s="590" t="s">
        <v>1901</v>
      </c>
      <c r="H158" s="607">
        <v>6</v>
      </c>
      <c r="I158" s="607">
        <v>222</v>
      </c>
      <c r="J158" s="590">
        <v>2</v>
      </c>
      <c r="K158" s="590">
        <v>37</v>
      </c>
      <c r="L158" s="607">
        <v>3</v>
      </c>
      <c r="M158" s="607">
        <v>111</v>
      </c>
      <c r="N158" s="590">
        <v>1</v>
      </c>
      <c r="O158" s="590">
        <v>37</v>
      </c>
      <c r="P158" s="607"/>
      <c r="Q158" s="607"/>
      <c r="R158" s="595"/>
      <c r="S158" s="608"/>
    </row>
    <row r="159" spans="1:19" ht="14.4" customHeight="1" x14ac:dyDescent="0.3">
      <c r="A159" s="589" t="s">
        <v>1871</v>
      </c>
      <c r="B159" s="590" t="s">
        <v>1872</v>
      </c>
      <c r="C159" s="590" t="s">
        <v>482</v>
      </c>
      <c r="D159" s="590" t="s">
        <v>1867</v>
      </c>
      <c r="E159" s="590" t="s">
        <v>1890</v>
      </c>
      <c r="F159" s="590" t="s">
        <v>1902</v>
      </c>
      <c r="G159" s="590" t="s">
        <v>1903</v>
      </c>
      <c r="H159" s="607"/>
      <c r="I159" s="607"/>
      <c r="J159" s="590"/>
      <c r="K159" s="590"/>
      <c r="L159" s="607">
        <v>1</v>
      </c>
      <c r="M159" s="607">
        <v>5</v>
      </c>
      <c r="N159" s="590">
        <v>1</v>
      </c>
      <c r="O159" s="590">
        <v>5</v>
      </c>
      <c r="P159" s="607"/>
      <c r="Q159" s="607"/>
      <c r="R159" s="595"/>
      <c r="S159" s="608"/>
    </row>
    <row r="160" spans="1:19" ht="14.4" customHeight="1" x14ac:dyDescent="0.3">
      <c r="A160" s="589" t="s">
        <v>1871</v>
      </c>
      <c r="B160" s="590" t="s">
        <v>1872</v>
      </c>
      <c r="C160" s="590" t="s">
        <v>482</v>
      </c>
      <c r="D160" s="590" t="s">
        <v>1867</v>
      </c>
      <c r="E160" s="590" t="s">
        <v>1890</v>
      </c>
      <c r="F160" s="590" t="s">
        <v>1904</v>
      </c>
      <c r="G160" s="590" t="s">
        <v>1905</v>
      </c>
      <c r="H160" s="607">
        <v>1</v>
      </c>
      <c r="I160" s="607">
        <v>5</v>
      </c>
      <c r="J160" s="590">
        <v>1</v>
      </c>
      <c r="K160" s="590">
        <v>5</v>
      </c>
      <c r="L160" s="607">
        <v>1</v>
      </c>
      <c r="M160" s="607">
        <v>5</v>
      </c>
      <c r="N160" s="590">
        <v>1</v>
      </c>
      <c r="O160" s="590">
        <v>5</v>
      </c>
      <c r="P160" s="607"/>
      <c r="Q160" s="607"/>
      <c r="R160" s="595"/>
      <c r="S160" s="608"/>
    </row>
    <row r="161" spans="1:19" ht="14.4" customHeight="1" x14ac:dyDescent="0.3">
      <c r="A161" s="589" t="s">
        <v>1871</v>
      </c>
      <c r="B161" s="590" t="s">
        <v>1872</v>
      </c>
      <c r="C161" s="590" t="s">
        <v>482</v>
      </c>
      <c r="D161" s="590" t="s">
        <v>1867</v>
      </c>
      <c r="E161" s="590" t="s">
        <v>1890</v>
      </c>
      <c r="F161" s="590" t="s">
        <v>1908</v>
      </c>
      <c r="G161" s="590" t="s">
        <v>1909</v>
      </c>
      <c r="H161" s="607">
        <v>157</v>
      </c>
      <c r="I161" s="607">
        <v>39407</v>
      </c>
      <c r="J161" s="590">
        <v>0.65416666666666667</v>
      </c>
      <c r="K161" s="590">
        <v>251</v>
      </c>
      <c r="L161" s="607">
        <v>240</v>
      </c>
      <c r="M161" s="607">
        <v>60240</v>
      </c>
      <c r="N161" s="590">
        <v>1</v>
      </c>
      <c r="O161" s="590">
        <v>251</v>
      </c>
      <c r="P161" s="607"/>
      <c r="Q161" s="607"/>
      <c r="R161" s="595"/>
      <c r="S161" s="608"/>
    </row>
    <row r="162" spans="1:19" ht="14.4" customHeight="1" x14ac:dyDescent="0.3">
      <c r="A162" s="589" t="s">
        <v>1871</v>
      </c>
      <c r="B162" s="590" t="s">
        <v>1872</v>
      </c>
      <c r="C162" s="590" t="s">
        <v>482</v>
      </c>
      <c r="D162" s="590" t="s">
        <v>1867</v>
      </c>
      <c r="E162" s="590" t="s">
        <v>1890</v>
      </c>
      <c r="F162" s="590" t="s">
        <v>1908</v>
      </c>
      <c r="G162" s="590" t="s">
        <v>1910</v>
      </c>
      <c r="H162" s="607">
        <v>1</v>
      </c>
      <c r="I162" s="607">
        <v>251</v>
      </c>
      <c r="J162" s="590"/>
      <c r="K162" s="590">
        <v>251</v>
      </c>
      <c r="L162" s="607"/>
      <c r="M162" s="607"/>
      <c r="N162" s="590"/>
      <c r="O162" s="590"/>
      <c r="P162" s="607"/>
      <c r="Q162" s="607"/>
      <c r="R162" s="595"/>
      <c r="S162" s="608"/>
    </row>
    <row r="163" spans="1:19" ht="14.4" customHeight="1" x14ac:dyDescent="0.3">
      <c r="A163" s="589" t="s">
        <v>1871</v>
      </c>
      <c r="B163" s="590" t="s">
        <v>1872</v>
      </c>
      <c r="C163" s="590" t="s">
        <v>482</v>
      </c>
      <c r="D163" s="590" t="s">
        <v>1867</v>
      </c>
      <c r="E163" s="590" t="s">
        <v>1890</v>
      </c>
      <c r="F163" s="590" t="s">
        <v>1911</v>
      </c>
      <c r="G163" s="590" t="s">
        <v>1912</v>
      </c>
      <c r="H163" s="607">
        <v>596</v>
      </c>
      <c r="I163" s="607">
        <v>75096</v>
      </c>
      <c r="J163" s="590">
        <v>0.62212943632567852</v>
      </c>
      <c r="K163" s="590">
        <v>126</v>
      </c>
      <c r="L163" s="607">
        <v>958</v>
      </c>
      <c r="M163" s="607">
        <v>120708</v>
      </c>
      <c r="N163" s="590">
        <v>1</v>
      </c>
      <c r="O163" s="590">
        <v>126</v>
      </c>
      <c r="P163" s="607"/>
      <c r="Q163" s="607"/>
      <c r="R163" s="595"/>
      <c r="S163" s="608"/>
    </row>
    <row r="164" spans="1:19" ht="14.4" customHeight="1" x14ac:dyDescent="0.3">
      <c r="A164" s="589" t="s">
        <v>1871</v>
      </c>
      <c r="B164" s="590" t="s">
        <v>1872</v>
      </c>
      <c r="C164" s="590" t="s">
        <v>482</v>
      </c>
      <c r="D164" s="590" t="s">
        <v>1867</v>
      </c>
      <c r="E164" s="590" t="s">
        <v>1890</v>
      </c>
      <c r="F164" s="590" t="s">
        <v>1914</v>
      </c>
      <c r="G164" s="590" t="s">
        <v>1915</v>
      </c>
      <c r="H164" s="607">
        <v>1</v>
      </c>
      <c r="I164" s="607">
        <v>540</v>
      </c>
      <c r="J164" s="590"/>
      <c r="K164" s="590">
        <v>540</v>
      </c>
      <c r="L164" s="607"/>
      <c r="M164" s="607"/>
      <c r="N164" s="590"/>
      <c r="O164" s="590"/>
      <c r="P164" s="607"/>
      <c r="Q164" s="607"/>
      <c r="R164" s="595"/>
      <c r="S164" s="608"/>
    </row>
    <row r="165" spans="1:19" ht="14.4" customHeight="1" x14ac:dyDescent="0.3">
      <c r="A165" s="589" t="s">
        <v>1871</v>
      </c>
      <c r="B165" s="590" t="s">
        <v>1872</v>
      </c>
      <c r="C165" s="590" t="s">
        <v>482</v>
      </c>
      <c r="D165" s="590" t="s">
        <v>1867</v>
      </c>
      <c r="E165" s="590" t="s">
        <v>1890</v>
      </c>
      <c r="F165" s="590" t="s">
        <v>1916</v>
      </c>
      <c r="G165" s="590" t="s">
        <v>1917</v>
      </c>
      <c r="H165" s="607"/>
      <c r="I165" s="607"/>
      <c r="J165" s="590"/>
      <c r="K165" s="590"/>
      <c r="L165" s="607">
        <v>1</v>
      </c>
      <c r="M165" s="607">
        <v>1544</v>
      </c>
      <c r="N165" s="590">
        <v>1</v>
      </c>
      <c r="O165" s="590">
        <v>1544</v>
      </c>
      <c r="P165" s="607"/>
      <c r="Q165" s="607"/>
      <c r="R165" s="595"/>
      <c r="S165" s="608"/>
    </row>
    <row r="166" spans="1:19" ht="14.4" customHeight="1" x14ac:dyDescent="0.3">
      <c r="A166" s="589" t="s">
        <v>1871</v>
      </c>
      <c r="B166" s="590" t="s">
        <v>1872</v>
      </c>
      <c r="C166" s="590" t="s">
        <v>482</v>
      </c>
      <c r="D166" s="590" t="s">
        <v>1867</v>
      </c>
      <c r="E166" s="590" t="s">
        <v>1890</v>
      </c>
      <c r="F166" s="590" t="s">
        <v>1920</v>
      </c>
      <c r="G166" s="590" t="s">
        <v>1921</v>
      </c>
      <c r="H166" s="607"/>
      <c r="I166" s="607"/>
      <c r="J166" s="590"/>
      <c r="K166" s="590"/>
      <c r="L166" s="607">
        <v>3</v>
      </c>
      <c r="M166" s="607">
        <v>2037</v>
      </c>
      <c r="N166" s="590">
        <v>1</v>
      </c>
      <c r="O166" s="590">
        <v>679</v>
      </c>
      <c r="P166" s="607"/>
      <c r="Q166" s="607"/>
      <c r="R166" s="595"/>
      <c r="S166" s="608"/>
    </row>
    <row r="167" spans="1:19" ht="14.4" customHeight="1" x14ac:dyDescent="0.3">
      <c r="A167" s="589" t="s">
        <v>1871</v>
      </c>
      <c r="B167" s="590" t="s">
        <v>1872</v>
      </c>
      <c r="C167" s="590" t="s">
        <v>482</v>
      </c>
      <c r="D167" s="590" t="s">
        <v>1867</v>
      </c>
      <c r="E167" s="590" t="s">
        <v>1890</v>
      </c>
      <c r="F167" s="590" t="s">
        <v>1923</v>
      </c>
      <c r="G167" s="590" t="s">
        <v>1924</v>
      </c>
      <c r="H167" s="607">
        <v>2</v>
      </c>
      <c r="I167" s="607">
        <v>2062</v>
      </c>
      <c r="J167" s="590"/>
      <c r="K167" s="590">
        <v>1031</v>
      </c>
      <c r="L167" s="607"/>
      <c r="M167" s="607"/>
      <c r="N167" s="590"/>
      <c r="O167" s="590"/>
      <c r="P167" s="607"/>
      <c r="Q167" s="607"/>
      <c r="R167" s="595"/>
      <c r="S167" s="608"/>
    </row>
    <row r="168" spans="1:19" ht="14.4" customHeight="1" x14ac:dyDescent="0.3">
      <c r="A168" s="589" t="s">
        <v>1871</v>
      </c>
      <c r="B168" s="590" t="s">
        <v>1872</v>
      </c>
      <c r="C168" s="590" t="s">
        <v>482</v>
      </c>
      <c r="D168" s="590" t="s">
        <v>1867</v>
      </c>
      <c r="E168" s="590" t="s">
        <v>1890</v>
      </c>
      <c r="F168" s="590" t="s">
        <v>1938</v>
      </c>
      <c r="G168" s="590" t="s">
        <v>1939</v>
      </c>
      <c r="H168" s="607">
        <v>631</v>
      </c>
      <c r="I168" s="607">
        <v>21033.339999999997</v>
      </c>
      <c r="J168" s="590"/>
      <c r="K168" s="590">
        <v>33.333343898573688</v>
      </c>
      <c r="L168" s="607"/>
      <c r="M168" s="607"/>
      <c r="N168" s="590"/>
      <c r="O168" s="590"/>
      <c r="P168" s="607"/>
      <c r="Q168" s="607"/>
      <c r="R168" s="595"/>
      <c r="S168" s="608"/>
    </row>
    <row r="169" spans="1:19" ht="14.4" customHeight="1" x14ac:dyDescent="0.3">
      <c r="A169" s="589" t="s">
        <v>1871</v>
      </c>
      <c r="B169" s="590" t="s">
        <v>1872</v>
      </c>
      <c r="C169" s="590" t="s">
        <v>482</v>
      </c>
      <c r="D169" s="590" t="s">
        <v>1867</v>
      </c>
      <c r="E169" s="590" t="s">
        <v>1890</v>
      </c>
      <c r="F169" s="590" t="s">
        <v>1938</v>
      </c>
      <c r="G169" s="590" t="s">
        <v>1940</v>
      </c>
      <c r="H169" s="607"/>
      <c r="I169" s="607"/>
      <c r="J169" s="590"/>
      <c r="K169" s="590"/>
      <c r="L169" s="607">
        <v>1052</v>
      </c>
      <c r="M169" s="607">
        <v>35066.67</v>
      </c>
      <c r="N169" s="590">
        <v>1</v>
      </c>
      <c r="O169" s="590">
        <v>33.333336501901137</v>
      </c>
      <c r="P169" s="607"/>
      <c r="Q169" s="607"/>
      <c r="R169" s="595"/>
      <c r="S169" s="608"/>
    </row>
    <row r="170" spans="1:19" ht="14.4" customHeight="1" x14ac:dyDescent="0.3">
      <c r="A170" s="589" t="s">
        <v>1871</v>
      </c>
      <c r="B170" s="590" t="s">
        <v>1872</v>
      </c>
      <c r="C170" s="590" t="s">
        <v>482</v>
      </c>
      <c r="D170" s="590" t="s">
        <v>1867</v>
      </c>
      <c r="E170" s="590" t="s">
        <v>1890</v>
      </c>
      <c r="F170" s="590" t="s">
        <v>1941</v>
      </c>
      <c r="G170" s="590" t="s">
        <v>1942</v>
      </c>
      <c r="H170" s="607">
        <v>1</v>
      </c>
      <c r="I170" s="607">
        <v>116</v>
      </c>
      <c r="J170" s="590"/>
      <c r="K170" s="590">
        <v>116</v>
      </c>
      <c r="L170" s="607"/>
      <c r="M170" s="607"/>
      <c r="N170" s="590"/>
      <c r="O170" s="590"/>
      <c r="P170" s="607"/>
      <c r="Q170" s="607"/>
      <c r="R170" s="595"/>
      <c r="S170" s="608"/>
    </row>
    <row r="171" spans="1:19" ht="14.4" customHeight="1" x14ac:dyDescent="0.3">
      <c r="A171" s="589" t="s">
        <v>1871</v>
      </c>
      <c r="B171" s="590" t="s">
        <v>1872</v>
      </c>
      <c r="C171" s="590" t="s">
        <v>482</v>
      </c>
      <c r="D171" s="590" t="s">
        <v>1867</v>
      </c>
      <c r="E171" s="590" t="s">
        <v>1890</v>
      </c>
      <c r="F171" s="590" t="s">
        <v>1944</v>
      </c>
      <c r="G171" s="590" t="s">
        <v>1945</v>
      </c>
      <c r="H171" s="607">
        <v>4</v>
      </c>
      <c r="I171" s="607">
        <v>344</v>
      </c>
      <c r="J171" s="590">
        <v>0.44444444444444442</v>
      </c>
      <c r="K171" s="590">
        <v>86</v>
      </c>
      <c r="L171" s="607">
        <v>9</v>
      </c>
      <c r="M171" s="607">
        <v>774</v>
      </c>
      <c r="N171" s="590">
        <v>1</v>
      </c>
      <c r="O171" s="590">
        <v>86</v>
      </c>
      <c r="P171" s="607"/>
      <c r="Q171" s="607"/>
      <c r="R171" s="595"/>
      <c r="S171" s="608"/>
    </row>
    <row r="172" spans="1:19" ht="14.4" customHeight="1" x14ac:dyDescent="0.3">
      <c r="A172" s="589" t="s">
        <v>1871</v>
      </c>
      <c r="B172" s="590" t="s">
        <v>1872</v>
      </c>
      <c r="C172" s="590" t="s">
        <v>482</v>
      </c>
      <c r="D172" s="590" t="s">
        <v>1867</v>
      </c>
      <c r="E172" s="590" t="s">
        <v>1890</v>
      </c>
      <c r="F172" s="590" t="s">
        <v>1944</v>
      </c>
      <c r="G172" s="590" t="s">
        <v>1946</v>
      </c>
      <c r="H172" s="607">
        <v>5</v>
      </c>
      <c r="I172" s="607">
        <v>430</v>
      </c>
      <c r="J172" s="590">
        <v>5</v>
      </c>
      <c r="K172" s="590">
        <v>86</v>
      </c>
      <c r="L172" s="607">
        <v>1</v>
      </c>
      <c r="M172" s="607">
        <v>86</v>
      </c>
      <c r="N172" s="590">
        <v>1</v>
      </c>
      <c r="O172" s="590">
        <v>86</v>
      </c>
      <c r="P172" s="607"/>
      <c r="Q172" s="607"/>
      <c r="R172" s="595"/>
      <c r="S172" s="608"/>
    </row>
    <row r="173" spans="1:19" ht="14.4" customHeight="1" x14ac:dyDescent="0.3">
      <c r="A173" s="589" t="s">
        <v>1871</v>
      </c>
      <c r="B173" s="590" t="s">
        <v>1872</v>
      </c>
      <c r="C173" s="590" t="s">
        <v>482</v>
      </c>
      <c r="D173" s="590" t="s">
        <v>1867</v>
      </c>
      <c r="E173" s="590" t="s">
        <v>1890</v>
      </c>
      <c r="F173" s="590" t="s">
        <v>1947</v>
      </c>
      <c r="G173" s="590" t="s">
        <v>1948</v>
      </c>
      <c r="H173" s="607">
        <v>2</v>
      </c>
      <c r="I173" s="607">
        <v>64</v>
      </c>
      <c r="J173" s="590">
        <v>0.5</v>
      </c>
      <c r="K173" s="590">
        <v>32</v>
      </c>
      <c r="L173" s="607">
        <v>4</v>
      </c>
      <c r="M173" s="607">
        <v>128</v>
      </c>
      <c r="N173" s="590">
        <v>1</v>
      </c>
      <c r="O173" s="590">
        <v>32</v>
      </c>
      <c r="P173" s="607"/>
      <c r="Q173" s="607"/>
      <c r="R173" s="595"/>
      <c r="S173" s="608"/>
    </row>
    <row r="174" spans="1:19" ht="14.4" customHeight="1" x14ac:dyDescent="0.3">
      <c r="A174" s="589" t="s">
        <v>1871</v>
      </c>
      <c r="B174" s="590" t="s">
        <v>1872</v>
      </c>
      <c r="C174" s="590" t="s">
        <v>482</v>
      </c>
      <c r="D174" s="590" t="s">
        <v>1867</v>
      </c>
      <c r="E174" s="590" t="s">
        <v>1890</v>
      </c>
      <c r="F174" s="590" t="s">
        <v>1947</v>
      </c>
      <c r="G174" s="590" t="s">
        <v>1949</v>
      </c>
      <c r="H174" s="607">
        <v>11</v>
      </c>
      <c r="I174" s="607">
        <v>352</v>
      </c>
      <c r="J174" s="590">
        <v>5.5</v>
      </c>
      <c r="K174" s="590">
        <v>32</v>
      </c>
      <c r="L174" s="607">
        <v>2</v>
      </c>
      <c r="M174" s="607">
        <v>64</v>
      </c>
      <c r="N174" s="590">
        <v>1</v>
      </c>
      <c r="O174" s="590">
        <v>32</v>
      </c>
      <c r="P174" s="607"/>
      <c r="Q174" s="607"/>
      <c r="R174" s="595"/>
      <c r="S174" s="608"/>
    </row>
    <row r="175" spans="1:19" ht="14.4" customHeight="1" x14ac:dyDescent="0.3">
      <c r="A175" s="589" t="s">
        <v>1871</v>
      </c>
      <c r="B175" s="590" t="s">
        <v>1872</v>
      </c>
      <c r="C175" s="590" t="s">
        <v>482</v>
      </c>
      <c r="D175" s="590" t="s">
        <v>1867</v>
      </c>
      <c r="E175" s="590" t="s">
        <v>1890</v>
      </c>
      <c r="F175" s="590" t="s">
        <v>1950</v>
      </c>
      <c r="G175" s="590" t="s">
        <v>1951</v>
      </c>
      <c r="H175" s="607">
        <v>62</v>
      </c>
      <c r="I175" s="607">
        <v>31310</v>
      </c>
      <c r="J175" s="590">
        <v>0.35948838063745753</v>
      </c>
      <c r="K175" s="590">
        <v>505</v>
      </c>
      <c r="L175" s="607">
        <v>57</v>
      </c>
      <c r="M175" s="607">
        <v>87096</v>
      </c>
      <c r="N175" s="590">
        <v>1</v>
      </c>
      <c r="O175" s="590">
        <v>1528</v>
      </c>
      <c r="P175" s="607"/>
      <c r="Q175" s="607"/>
      <c r="R175" s="595"/>
      <c r="S175" s="608"/>
    </row>
    <row r="176" spans="1:19" ht="14.4" customHeight="1" x14ac:dyDescent="0.3">
      <c r="A176" s="589" t="s">
        <v>1871</v>
      </c>
      <c r="B176" s="590" t="s">
        <v>1872</v>
      </c>
      <c r="C176" s="590" t="s">
        <v>482</v>
      </c>
      <c r="D176" s="590" t="s">
        <v>1867</v>
      </c>
      <c r="E176" s="590" t="s">
        <v>1890</v>
      </c>
      <c r="F176" s="590" t="s">
        <v>1962</v>
      </c>
      <c r="G176" s="590" t="s">
        <v>1963</v>
      </c>
      <c r="H176" s="607">
        <v>1</v>
      </c>
      <c r="I176" s="607">
        <v>59</v>
      </c>
      <c r="J176" s="590"/>
      <c r="K176" s="590">
        <v>59</v>
      </c>
      <c r="L176" s="607"/>
      <c r="M176" s="607"/>
      <c r="N176" s="590"/>
      <c r="O176" s="590"/>
      <c r="P176" s="607"/>
      <c r="Q176" s="607"/>
      <c r="R176" s="595"/>
      <c r="S176" s="608"/>
    </row>
    <row r="177" spans="1:19" ht="14.4" customHeight="1" x14ac:dyDescent="0.3">
      <c r="A177" s="589" t="s">
        <v>1871</v>
      </c>
      <c r="B177" s="590" t="s">
        <v>1872</v>
      </c>
      <c r="C177" s="590" t="s">
        <v>482</v>
      </c>
      <c r="D177" s="590" t="s">
        <v>1867</v>
      </c>
      <c r="E177" s="590" t="s">
        <v>1890</v>
      </c>
      <c r="F177" s="590" t="s">
        <v>1966</v>
      </c>
      <c r="G177" s="590" t="s">
        <v>1967</v>
      </c>
      <c r="H177" s="607">
        <v>1</v>
      </c>
      <c r="I177" s="607">
        <v>721</v>
      </c>
      <c r="J177" s="590"/>
      <c r="K177" s="590">
        <v>721</v>
      </c>
      <c r="L177" s="607"/>
      <c r="M177" s="607"/>
      <c r="N177" s="590"/>
      <c r="O177" s="590"/>
      <c r="P177" s="607"/>
      <c r="Q177" s="607"/>
      <c r="R177" s="595"/>
      <c r="S177" s="608"/>
    </row>
    <row r="178" spans="1:19" ht="14.4" customHeight="1" x14ac:dyDescent="0.3">
      <c r="A178" s="589" t="s">
        <v>1871</v>
      </c>
      <c r="B178" s="590" t="s">
        <v>1872</v>
      </c>
      <c r="C178" s="590" t="s">
        <v>482</v>
      </c>
      <c r="D178" s="590" t="s">
        <v>1867</v>
      </c>
      <c r="E178" s="590" t="s">
        <v>1890</v>
      </c>
      <c r="F178" s="590" t="s">
        <v>1970</v>
      </c>
      <c r="G178" s="590" t="s">
        <v>1971</v>
      </c>
      <c r="H178" s="607">
        <v>2</v>
      </c>
      <c r="I178" s="607">
        <v>246</v>
      </c>
      <c r="J178" s="590">
        <v>0.66666666666666663</v>
      </c>
      <c r="K178" s="590">
        <v>123</v>
      </c>
      <c r="L178" s="607">
        <v>3</v>
      </c>
      <c r="M178" s="607">
        <v>369</v>
      </c>
      <c r="N178" s="590">
        <v>1</v>
      </c>
      <c r="O178" s="590">
        <v>123</v>
      </c>
      <c r="P178" s="607"/>
      <c r="Q178" s="607"/>
      <c r="R178" s="595"/>
      <c r="S178" s="608"/>
    </row>
    <row r="179" spans="1:19" ht="14.4" customHeight="1" x14ac:dyDescent="0.3">
      <c r="A179" s="589" t="s">
        <v>1871</v>
      </c>
      <c r="B179" s="590" t="s">
        <v>1872</v>
      </c>
      <c r="C179" s="590" t="s">
        <v>482</v>
      </c>
      <c r="D179" s="590" t="s">
        <v>1867</v>
      </c>
      <c r="E179" s="590" t="s">
        <v>1890</v>
      </c>
      <c r="F179" s="590" t="s">
        <v>1970</v>
      </c>
      <c r="G179" s="590" t="s">
        <v>1972</v>
      </c>
      <c r="H179" s="607">
        <v>1</v>
      </c>
      <c r="I179" s="607">
        <v>123</v>
      </c>
      <c r="J179" s="590"/>
      <c r="K179" s="590">
        <v>123</v>
      </c>
      <c r="L179" s="607"/>
      <c r="M179" s="607"/>
      <c r="N179" s="590"/>
      <c r="O179" s="590"/>
      <c r="P179" s="607"/>
      <c r="Q179" s="607"/>
      <c r="R179" s="595"/>
      <c r="S179" s="608"/>
    </row>
    <row r="180" spans="1:19" ht="14.4" customHeight="1" x14ac:dyDescent="0.3">
      <c r="A180" s="589" t="s">
        <v>1871</v>
      </c>
      <c r="B180" s="590" t="s">
        <v>1872</v>
      </c>
      <c r="C180" s="590" t="s">
        <v>482</v>
      </c>
      <c r="D180" s="590" t="s">
        <v>1867</v>
      </c>
      <c r="E180" s="590" t="s">
        <v>1890</v>
      </c>
      <c r="F180" s="590" t="s">
        <v>1978</v>
      </c>
      <c r="G180" s="590" t="s">
        <v>1980</v>
      </c>
      <c r="H180" s="607">
        <v>4</v>
      </c>
      <c r="I180" s="607">
        <v>732</v>
      </c>
      <c r="J180" s="590">
        <v>1</v>
      </c>
      <c r="K180" s="590">
        <v>183</v>
      </c>
      <c r="L180" s="607">
        <v>4</v>
      </c>
      <c r="M180" s="607">
        <v>732</v>
      </c>
      <c r="N180" s="590">
        <v>1</v>
      </c>
      <c r="O180" s="590">
        <v>183</v>
      </c>
      <c r="P180" s="607"/>
      <c r="Q180" s="607"/>
      <c r="R180" s="595"/>
      <c r="S180" s="608"/>
    </row>
    <row r="181" spans="1:19" ht="14.4" customHeight="1" x14ac:dyDescent="0.3">
      <c r="A181" s="589" t="s">
        <v>1871</v>
      </c>
      <c r="B181" s="590" t="s">
        <v>1872</v>
      </c>
      <c r="C181" s="590" t="s">
        <v>482</v>
      </c>
      <c r="D181" s="590" t="s">
        <v>1867</v>
      </c>
      <c r="E181" s="590" t="s">
        <v>1890</v>
      </c>
      <c r="F181" s="590" t="s">
        <v>1987</v>
      </c>
      <c r="G181" s="590" t="s">
        <v>1988</v>
      </c>
      <c r="H181" s="607">
        <v>2</v>
      </c>
      <c r="I181" s="607">
        <v>728</v>
      </c>
      <c r="J181" s="590"/>
      <c r="K181" s="590">
        <v>364</v>
      </c>
      <c r="L181" s="607"/>
      <c r="M181" s="607"/>
      <c r="N181" s="590"/>
      <c r="O181" s="590"/>
      <c r="P181" s="607"/>
      <c r="Q181" s="607"/>
      <c r="R181" s="595"/>
      <c r="S181" s="608"/>
    </row>
    <row r="182" spans="1:19" ht="14.4" customHeight="1" x14ac:dyDescent="0.3">
      <c r="A182" s="589" t="s">
        <v>1871</v>
      </c>
      <c r="B182" s="590" t="s">
        <v>1872</v>
      </c>
      <c r="C182" s="590" t="s">
        <v>482</v>
      </c>
      <c r="D182" s="590" t="s">
        <v>1867</v>
      </c>
      <c r="E182" s="590" t="s">
        <v>1890</v>
      </c>
      <c r="F182" s="590" t="s">
        <v>1987</v>
      </c>
      <c r="G182" s="590" t="s">
        <v>1989</v>
      </c>
      <c r="H182" s="607"/>
      <c r="I182" s="607"/>
      <c r="J182" s="590"/>
      <c r="K182" s="590"/>
      <c r="L182" s="607">
        <v>3</v>
      </c>
      <c r="M182" s="607">
        <v>1170</v>
      </c>
      <c r="N182" s="590">
        <v>1</v>
      </c>
      <c r="O182" s="590">
        <v>390</v>
      </c>
      <c r="P182" s="607"/>
      <c r="Q182" s="607"/>
      <c r="R182" s="595"/>
      <c r="S182" s="608"/>
    </row>
    <row r="183" spans="1:19" ht="14.4" customHeight="1" x14ac:dyDescent="0.3">
      <c r="A183" s="589" t="s">
        <v>1871</v>
      </c>
      <c r="B183" s="590" t="s">
        <v>1872</v>
      </c>
      <c r="C183" s="590" t="s">
        <v>482</v>
      </c>
      <c r="D183" s="590" t="s">
        <v>1867</v>
      </c>
      <c r="E183" s="590" t="s">
        <v>1890</v>
      </c>
      <c r="F183" s="590" t="s">
        <v>2005</v>
      </c>
      <c r="G183" s="590" t="s">
        <v>2007</v>
      </c>
      <c r="H183" s="607">
        <v>4</v>
      </c>
      <c r="I183" s="607">
        <v>3564</v>
      </c>
      <c r="J183" s="590"/>
      <c r="K183" s="590">
        <v>891</v>
      </c>
      <c r="L183" s="607"/>
      <c r="M183" s="607"/>
      <c r="N183" s="590"/>
      <c r="O183" s="590"/>
      <c r="P183" s="607"/>
      <c r="Q183" s="607"/>
      <c r="R183" s="595"/>
      <c r="S183" s="608"/>
    </row>
    <row r="184" spans="1:19" ht="14.4" customHeight="1" x14ac:dyDescent="0.3">
      <c r="A184" s="589" t="s">
        <v>1871</v>
      </c>
      <c r="B184" s="590" t="s">
        <v>1872</v>
      </c>
      <c r="C184" s="590" t="s">
        <v>482</v>
      </c>
      <c r="D184" s="590" t="s">
        <v>1867</v>
      </c>
      <c r="E184" s="590" t="s">
        <v>1890</v>
      </c>
      <c r="F184" s="590" t="s">
        <v>2013</v>
      </c>
      <c r="G184" s="590" t="s">
        <v>2014</v>
      </c>
      <c r="H184" s="607"/>
      <c r="I184" s="607"/>
      <c r="J184" s="590"/>
      <c r="K184" s="590"/>
      <c r="L184" s="607">
        <v>1</v>
      </c>
      <c r="M184" s="607">
        <v>840</v>
      </c>
      <c r="N184" s="590">
        <v>1</v>
      </c>
      <c r="O184" s="590">
        <v>840</v>
      </c>
      <c r="P184" s="607"/>
      <c r="Q184" s="607"/>
      <c r="R184" s="595"/>
      <c r="S184" s="608"/>
    </row>
    <row r="185" spans="1:19" ht="14.4" customHeight="1" x14ac:dyDescent="0.3">
      <c r="A185" s="589" t="s">
        <v>1871</v>
      </c>
      <c r="B185" s="590" t="s">
        <v>1872</v>
      </c>
      <c r="C185" s="590" t="s">
        <v>482</v>
      </c>
      <c r="D185" s="590" t="s">
        <v>1867</v>
      </c>
      <c r="E185" s="590" t="s">
        <v>1890</v>
      </c>
      <c r="F185" s="590" t="s">
        <v>2015</v>
      </c>
      <c r="G185" s="590" t="s">
        <v>2016</v>
      </c>
      <c r="H185" s="607">
        <v>1</v>
      </c>
      <c r="I185" s="607">
        <v>877</v>
      </c>
      <c r="J185" s="590"/>
      <c r="K185" s="590">
        <v>877</v>
      </c>
      <c r="L185" s="607"/>
      <c r="M185" s="607"/>
      <c r="N185" s="590"/>
      <c r="O185" s="590"/>
      <c r="P185" s="607"/>
      <c r="Q185" s="607"/>
      <c r="R185" s="595"/>
      <c r="S185" s="608"/>
    </row>
    <row r="186" spans="1:19" ht="14.4" customHeight="1" x14ac:dyDescent="0.3">
      <c r="A186" s="589" t="s">
        <v>1871</v>
      </c>
      <c r="B186" s="590" t="s">
        <v>1872</v>
      </c>
      <c r="C186" s="590" t="s">
        <v>482</v>
      </c>
      <c r="D186" s="590" t="s">
        <v>1867</v>
      </c>
      <c r="E186" s="590" t="s">
        <v>1890</v>
      </c>
      <c r="F186" s="590" t="s">
        <v>2019</v>
      </c>
      <c r="G186" s="590" t="s">
        <v>2020</v>
      </c>
      <c r="H186" s="607">
        <v>1</v>
      </c>
      <c r="I186" s="607">
        <v>1839</v>
      </c>
      <c r="J186" s="590"/>
      <c r="K186" s="590">
        <v>1839</v>
      </c>
      <c r="L186" s="607"/>
      <c r="M186" s="607"/>
      <c r="N186" s="590"/>
      <c r="O186" s="590"/>
      <c r="P186" s="607"/>
      <c r="Q186" s="607"/>
      <c r="R186" s="595"/>
      <c r="S186" s="608"/>
    </row>
    <row r="187" spans="1:19" ht="14.4" customHeight="1" x14ac:dyDescent="0.3">
      <c r="A187" s="589" t="s">
        <v>1871</v>
      </c>
      <c r="B187" s="590" t="s">
        <v>1872</v>
      </c>
      <c r="C187" s="590" t="s">
        <v>482</v>
      </c>
      <c r="D187" s="590" t="s">
        <v>1867</v>
      </c>
      <c r="E187" s="590" t="s">
        <v>1890</v>
      </c>
      <c r="F187" s="590" t="s">
        <v>2024</v>
      </c>
      <c r="G187" s="590" t="s">
        <v>2025</v>
      </c>
      <c r="H187" s="607"/>
      <c r="I187" s="607"/>
      <c r="J187" s="590"/>
      <c r="K187" s="590"/>
      <c r="L187" s="607">
        <v>1</v>
      </c>
      <c r="M187" s="607">
        <v>3357</v>
      </c>
      <c r="N187" s="590">
        <v>1</v>
      </c>
      <c r="O187" s="590">
        <v>3357</v>
      </c>
      <c r="P187" s="607"/>
      <c r="Q187" s="607"/>
      <c r="R187" s="595"/>
      <c r="S187" s="608"/>
    </row>
    <row r="188" spans="1:19" ht="14.4" customHeight="1" x14ac:dyDescent="0.3">
      <c r="A188" s="589" t="s">
        <v>1871</v>
      </c>
      <c r="B188" s="590" t="s">
        <v>1872</v>
      </c>
      <c r="C188" s="590" t="s">
        <v>482</v>
      </c>
      <c r="D188" s="590" t="s">
        <v>1868</v>
      </c>
      <c r="E188" s="590" t="s">
        <v>1873</v>
      </c>
      <c r="F188" s="590" t="s">
        <v>1876</v>
      </c>
      <c r="G188" s="590" t="s">
        <v>1877</v>
      </c>
      <c r="H188" s="607">
        <v>1.2000000000000002</v>
      </c>
      <c r="I188" s="607">
        <v>181.2</v>
      </c>
      <c r="J188" s="590">
        <v>4.8748991121872471</v>
      </c>
      <c r="K188" s="590">
        <v>150.99999999999997</v>
      </c>
      <c r="L188" s="607">
        <v>0.30000000000000004</v>
      </c>
      <c r="M188" s="607">
        <v>37.17</v>
      </c>
      <c r="N188" s="590">
        <v>1</v>
      </c>
      <c r="O188" s="590">
        <v>123.89999999999999</v>
      </c>
      <c r="P188" s="607">
        <v>0.1</v>
      </c>
      <c r="Q188" s="607">
        <v>6.97</v>
      </c>
      <c r="R188" s="595">
        <v>0.18751681463545869</v>
      </c>
      <c r="S188" s="608">
        <v>69.699999999999989</v>
      </c>
    </row>
    <row r="189" spans="1:19" ht="14.4" customHeight="1" x14ac:dyDescent="0.3">
      <c r="A189" s="589" t="s">
        <v>1871</v>
      </c>
      <c r="B189" s="590" t="s">
        <v>1872</v>
      </c>
      <c r="C189" s="590" t="s">
        <v>482</v>
      </c>
      <c r="D189" s="590" t="s">
        <v>1868</v>
      </c>
      <c r="E189" s="590" t="s">
        <v>1873</v>
      </c>
      <c r="F189" s="590" t="s">
        <v>1878</v>
      </c>
      <c r="G189" s="590" t="s">
        <v>1879</v>
      </c>
      <c r="H189" s="607">
        <v>0.60000000000000009</v>
      </c>
      <c r="I189" s="607">
        <v>152.13</v>
      </c>
      <c r="J189" s="590">
        <v>1.5</v>
      </c>
      <c r="K189" s="590">
        <v>253.54999999999995</v>
      </c>
      <c r="L189" s="607">
        <v>0.4</v>
      </c>
      <c r="M189" s="607">
        <v>101.42</v>
      </c>
      <c r="N189" s="590">
        <v>1</v>
      </c>
      <c r="O189" s="590">
        <v>253.54999999999998</v>
      </c>
      <c r="P189" s="607"/>
      <c r="Q189" s="607"/>
      <c r="R189" s="595"/>
      <c r="S189" s="608"/>
    </row>
    <row r="190" spans="1:19" ht="14.4" customHeight="1" x14ac:dyDescent="0.3">
      <c r="A190" s="589" t="s">
        <v>1871</v>
      </c>
      <c r="B190" s="590" t="s">
        <v>1872</v>
      </c>
      <c r="C190" s="590" t="s">
        <v>482</v>
      </c>
      <c r="D190" s="590" t="s">
        <v>1868</v>
      </c>
      <c r="E190" s="590" t="s">
        <v>1873</v>
      </c>
      <c r="F190" s="590" t="s">
        <v>1880</v>
      </c>
      <c r="G190" s="590" t="s">
        <v>1881</v>
      </c>
      <c r="H190" s="607">
        <v>0.2</v>
      </c>
      <c r="I190" s="607">
        <v>12.29</v>
      </c>
      <c r="J190" s="590"/>
      <c r="K190" s="590">
        <v>61.449999999999996</v>
      </c>
      <c r="L190" s="607"/>
      <c r="M190" s="607"/>
      <c r="N190" s="590"/>
      <c r="O190" s="590"/>
      <c r="P190" s="607"/>
      <c r="Q190" s="607"/>
      <c r="R190" s="595"/>
      <c r="S190" s="608"/>
    </row>
    <row r="191" spans="1:19" ht="14.4" customHeight="1" x14ac:dyDescent="0.3">
      <c r="A191" s="589" t="s">
        <v>1871</v>
      </c>
      <c r="B191" s="590" t="s">
        <v>1872</v>
      </c>
      <c r="C191" s="590" t="s">
        <v>482</v>
      </c>
      <c r="D191" s="590" t="s">
        <v>1868</v>
      </c>
      <c r="E191" s="590" t="s">
        <v>1873</v>
      </c>
      <c r="F191" s="590" t="s">
        <v>1883</v>
      </c>
      <c r="G191" s="590" t="s">
        <v>540</v>
      </c>
      <c r="H191" s="607">
        <v>0.5</v>
      </c>
      <c r="I191" s="607">
        <v>67.75</v>
      </c>
      <c r="J191" s="590">
        <v>5</v>
      </c>
      <c r="K191" s="590">
        <v>135.5</v>
      </c>
      <c r="L191" s="607">
        <v>0.1</v>
      </c>
      <c r="M191" s="607">
        <v>13.55</v>
      </c>
      <c r="N191" s="590">
        <v>1</v>
      </c>
      <c r="O191" s="590">
        <v>135.5</v>
      </c>
      <c r="P191" s="607"/>
      <c r="Q191" s="607"/>
      <c r="R191" s="595"/>
      <c r="S191" s="608"/>
    </row>
    <row r="192" spans="1:19" ht="14.4" customHeight="1" x14ac:dyDescent="0.3">
      <c r="A192" s="589" t="s">
        <v>1871</v>
      </c>
      <c r="B192" s="590" t="s">
        <v>1872</v>
      </c>
      <c r="C192" s="590" t="s">
        <v>482</v>
      </c>
      <c r="D192" s="590" t="s">
        <v>1868</v>
      </c>
      <c r="E192" s="590" t="s">
        <v>1873</v>
      </c>
      <c r="F192" s="590" t="s">
        <v>1885</v>
      </c>
      <c r="G192" s="590" t="s">
        <v>1886</v>
      </c>
      <c r="H192" s="607">
        <v>2</v>
      </c>
      <c r="I192" s="607">
        <v>289.94</v>
      </c>
      <c r="J192" s="590"/>
      <c r="K192" s="590">
        <v>144.97</v>
      </c>
      <c r="L192" s="607"/>
      <c r="M192" s="607"/>
      <c r="N192" s="590"/>
      <c r="O192" s="590"/>
      <c r="P192" s="607"/>
      <c r="Q192" s="607"/>
      <c r="R192" s="595"/>
      <c r="S192" s="608"/>
    </row>
    <row r="193" spans="1:19" ht="14.4" customHeight="1" x14ac:dyDescent="0.3">
      <c r="A193" s="589" t="s">
        <v>1871</v>
      </c>
      <c r="B193" s="590" t="s">
        <v>1872</v>
      </c>
      <c r="C193" s="590" t="s">
        <v>482</v>
      </c>
      <c r="D193" s="590" t="s">
        <v>1868</v>
      </c>
      <c r="E193" s="590" t="s">
        <v>1890</v>
      </c>
      <c r="F193" s="590" t="s">
        <v>1891</v>
      </c>
      <c r="G193" s="590" t="s">
        <v>1892</v>
      </c>
      <c r="H193" s="607">
        <v>10</v>
      </c>
      <c r="I193" s="607">
        <v>780</v>
      </c>
      <c r="J193" s="590">
        <v>0.47619047619047616</v>
      </c>
      <c r="K193" s="590">
        <v>78</v>
      </c>
      <c r="L193" s="607">
        <v>21</v>
      </c>
      <c r="M193" s="607">
        <v>1638</v>
      </c>
      <c r="N193" s="590">
        <v>1</v>
      </c>
      <c r="O193" s="590">
        <v>78</v>
      </c>
      <c r="P193" s="607">
        <v>1</v>
      </c>
      <c r="Q193" s="607">
        <v>78</v>
      </c>
      <c r="R193" s="595">
        <v>4.7619047619047616E-2</v>
      </c>
      <c r="S193" s="608">
        <v>78</v>
      </c>
    </row>
    <row r="194" spans="1:19" ht="14.4" customHeight="1" x14ac:dyDescent="0.3">
      <c r="A194" s="589" t="s">
        <v>1871</v>
      </c>
      <c r="B194" s="590" t="s">
        <v>1872</v>
      </c>
      <c r="C194" s="590" t="s">
        <v>482</v>
      </c>
      <c r="D194" s="590" t="s">
        <v>1868</v>
      </c>
      <c r="E194" s="590" t="s">
        <v>1890</v>
      </c>
      <c r="F194" s="590" t="s">
        <v>1895</v>
      </c>
      <c r="G194" s="590" t="s">
        <v>1896</v>
      </c>
      <c r="H194" s="607">
        <v>498</v>
      </c>
      <c r="I194" s="607">
        <v>52788</v>
      </c>
      <c r="J194" s="590">
        <v>1.7597173144876326</v>
      </c>
      <c r="K194" s="590">
        <v>106</v>
      </c>
      <c r="L194" s="607">
        <v>283</v>
      </c>
      <c r="M194" s="607">
        <v>29998</v>
      </c>
      <c r="N194" s="590">
        <v>1</v>
      </c>
      <c r="O194" s="590">
        <v>106</v>
      </c>
      <c r="P194" s="607">
        <v>118</v>
      </c>
      <c r="Q194" s="607">
        <v>12508</v>
      </c>
      <c r="R194" s="595">
        <v>0.41696113074204949</v>
      </c>
      <c r="S194" s="608">
        <v>106</v>
      </c>
    </row>
    <row r="195" spans="1:19" ht="14.4" customHeight="1" x14ac:dyDescent="0.3">
      <c r="A195" s="589" t="s">
        <v>1871</v>
      </c>
      <c r="B195" s="590" t="s">
        <v>1872</v>
      </c>
      <c r="C195" s="590" t="s">
        <v>482</v>
      </c>
      <c r="D195" s="590" t="s">
        <v>1868</v>
      </c>
      <c r="E195" s="590" t="s">
        <v>1890</v>
      </c>
      <c r="F195" s="590" t="s">
        <v>1899</v>
      </c>
      <c r="G195" s="590" t="s">
        <v>1900</v>
      </c>
      <c r="H195" s="607">
        <v>6</v>
      </c>
      <c r="I195" s="607">
        <v>222</v>
      </c>
      <c r="J195" s="590">
        <v>0.66666666666666663</v>
      </c>
      <c r="K195" s="590">
        <v>37</v>
      </c>
      <c r="L195" s="607">
        <v>9</v>
      </c>
      <c r="M195" s="607">
        <v>333</v>
      </c>
      <c r="N195" s="590">
        <v>1</v>
      </c>
      <c r="O195" s="590">
        <v>37</v>
      </c>
      <c r="P195" s="607"/>
      <c r="Q195" s="607"/>
      <c r="R195" s="595"/>
      <c r="S195" s="608"/>
    </row>
    <row r="196" spans="1:19" ht="14.4" customHeight="1" x14ac:dyDescent="0.3">
      <c r="A196" s="589" t="s">
        <v>1871</v>
      </c>
      <c r="B196" s="590" t="s">
        <v>1872</v>
      </c>
      <c r="C196" s="590" t="s">
        <v>482</v>
      </c>
      <c r="D196" s="590" t="s">
        <v>1868</v>
      </c>
      <c r="E196" s="590" t="s">
        <v>1890</v>
      </c>
      <c r="F196" s="590" t="s">
        <v>1899</v>
      </c>
      <c r="G196" s="590" t="s">
        <v>1901</v>
      </c>
      <c r="H196" s="607"/>
      <c r="I196" s="607"/>
      <c r="J196" s="590"/>
      <c r="K196" s="590"/>
      <c r="L196" s="607">
        <v>1</v>
      </c>
      <c r="M196" s="607">
        <v>37</v>
      </c>
      <c r="N196" s="590">
        <v>1</v>
      </c>
      <c r="O196" s="590">
        <v>37</v>
      </c>
      <c r="P196" s="607">
        <v>1</v>
      </c>
      <c r="Q196" s="607">
        <v>37</v>
      </c>
      <c r="R196" s="595">
        <v>1</v>
      </c>
      <c r="S196" s="608">
        <v>37</v>
      </c>
    </row>
    <row r="197" spans="1:19" ht="14.4" customHeight="1" x14ac:dyDescent="0.3">
      <c r="A197" s="589" t="s">
        <v>1871</v>
      </c>
      <c r="B197" s="590" t="s">
        <v>1872</v>
      </c>
      <c r="C197" s="590" t="s">
        <v>482</v>
      </c>
      <c r="D197" s="590" t="s">
        <v>1868</v>
      </c>
      <c r="E197" s="590" t="s">
        <v>1890</v>
      </c>
      <c r="F197" s="590" t="s">
        <v>1908</v>
      </c>
      <c r="G197" s="590" t="s">
        <v>1909</v>
      </c>
      <c r="H197" s="607">
        <v>214</v>
      </c>
      <c r="I197" s="607">
        <v>53714</v>
      </c>
      <c r="J197" s="590">
        <v>1.829059829059829</v>
      </c>
      <c r="K197" s="590">
        <v>251</v>
      </c>
      <c r="L197" s="607">
        <v>117</v>
      </c>
      <c r="M197" s="607">
        <v>29367</v>
      </c>
      <c r="N197" s="590">
        <v>1</v>
      </c>
      <c r="O197" s="590">
        <v>251</v>
      </c>
      <c r="P197" s="607">
        <v>36</v>
      </c>
      <c r="Q197" s="607">
        <v>9072</v>
      </c>
      <c r="R197" s="595">
        <v>0.30891817346000611</v>
      </c>
      <c r="S197" s="608">
        <v>252</v>
      </c>
    </row>
    <row r="198" spans="1:19" ht="14.4" customHeight="1" x14ac:dyDescent="0.3">
      <c r="A198" s="589" t="s">
        <v>1871</v>
      </c>
      <c r="B198" s="590" t="s">
        <v>1872</v>
      </c>
      <c r="C198" s="590" t="s">
        <v>482</v>
      </c>
      <c r="D198" s="590" t="s">
        <v>1868</v>
      </c>
      <c r="E198" s="590" t="s">
        <v>1890</v>
      </c>
      <c r="F198" s="590" t="s">
        <v>1908</v>
      </c>
      <c r="G198" s="590" t="s">
        <v>1910</v>
      </c>
      <c r="H198" s="607"/>
      <c r="I198" s="607"/>
      <c r="J198" s="590"/>
      <c r="K198" s="590"/>
      <c r="L198" s="607">
        <v>2</v>
      </c>
      <c r="M198" s="607">
        <v>502</v>
      </c>
      <c r="N198" s="590">
        <v>1</v>
      </c>
      <c r="O198" s="590">
        <v>251</v>
      </c>
      <c r="P198" s="607">
        <v>11</v>
      </c>
      <c r="Q198" s="607">
        <v>2772</v>
      </c>
      <c r="R198" s="595">
        <v>5.52191235059761</v>
      </c>
      <c r="S198" s="608">
        <v>252</v>
      </c>
    </row>
    <row r="199" spans="1:19" ht="14.4" customHeight="1" x14ac:dyDescent="0.3">
      <c r="A199" s="589" t="s">
        <v>1871</v>
      </c>
      <c r="B199" s="590" t="s">
        <v>1872</v>
      </c>
      <c r="C199" s="590" t="s">
        <v>482</v>
      </c>
      <c r="D199" s="590" t="s">
        <v>1868</v>
      </c>
      <c r="E199" s="590" t="s">
        <v>1890</v>
      </c>
      <c r="F199" s="590" t="s">
        <v>1911</v>
      </c>
      <c r="G199" s="590" t="s">
        <v>1912</v>
      </c>
      <c r="H199" s="607">
        <v>835</v>
      </c>
      <c r="I199" s="607">
        <v>105210</v>
      </c>
      <c r="J199" s="590">
        <v>1.67</v>
      </c>
      <c r="K199" s="590">
        <v>126</v>
      </c>
      <c r="L199" s="607">
        <v>500</v>
      </c>
      <c r="M199" s="607">
        <v>63000</v>
      </c>
      <c r="N199" s="590">
        <v>1</v>
      </c>
      <c r="O199" s="590">
        <v>126</v>
      </c>
      <c r="P199" s="607">
        <v>163</v>
      </c>
      <c r="Q199" s="607">
        <v>20701</v>
      </c>
      <c r="R199" s="595">
        <v>0.32858730158730159</v>
      </c>
      <c r="S199" s="608">
        <v>127</v>
      </c>
    </row>
    <row r="200" spans="1:19" ht="14.4" customHeight="1" x14ac:dyDescent="0.3">
      <c r="A200" s="589" t="s">
        <v>1871</v>
      </c>
      <c r="B200" s="590" t="s">
        <v>1872</v>
      </c>
      <c r="C200" s="590" t="s">
        <v>482</v>
      </c>
      <c r="D200" s="590" t="s">
        <v>1868</v>
      </c>
      <c r="E200" s="590" t="s">
        <v>1890</v>
      </c>
      <c r="F200" s="590" t="s">
        <v>1911</v>
      </c>
      <c r="G200" s="590" t="s">
        <v>1913</v>
      </c>
      <c r="H200" s="607"/>
      <c r="I200" s="607"/>
      <c r="J200" s="590"/>
      <c r="K200" s="590"/>
      <c r="L200" s="607"/>
      <c r="M200" s="607"/>
      <c r="N200" s="590"/>
      <c r="O200" s="590"/>
      <c r="P200" s="607">
        <v>3</v>
      </c>
      <c r="Q200" s="607">
        <v>381</v>
      </c>
      <c r="R200" s="595"/>
      <c r="S200" s="608">
        <v>127</v>
      </c>
    </row>
    <row r="201" spans="1:19" ht="14.4" customHeight="1" x14ac:dyDescent="0.3">
      <c r="A201" s="589" t="s">
        <v>1871</v>
      </c>
      <c r="B201" s="590" t="s">
        <v>1872</v>
      </c>
      <c r="C201" s="590" t="s">
        <v>482</v>
      </c>
      <c r="D201" s="590" t="s">
        <v>1868</v>
      </c>
      <c r="E201" s="590" t="s">
        <v>1890</v>
      </c>
      <c r="F201" s="590" t="s">
        <v>1914</v>
      </c>
      <c r="G201" s="590" t="s">
        <v>1915</v>
      </c>
      <c r="H201" s="607">
        <v>5</v>
      </c>
      <c r="I201" s="607">
        <v>2700</v>
      </c>
      <c r="J201" s="590">
        <v>2.4953789279112755</v>
      </c>
      <c r="K201" s="590">
        <v>540</v>
      </c>
      <c r="L201" s="607">
        <v>2</v>
      </c>
      <c r="M201" s="607">
        <v>1082</v>
      </c>
      <c r="N201" s="590">
        <v>1</v>
      </c>
      <c r="O201" s="590">
        <v>541</v>
      </c>
      <c r="P201" s="607"/>
      <c r="Q201" s="607"/>
      <c r="R201" s="595"/>
      <c r="S201" s="608"/>
    </row>
    <row r="202" spans="1:19" ht="14.4" customHeight="1" x14ac:dyDescent="0.3">
      <c r="A202" s="589" t="s">
        <v>1871</v>
      </c>
      <c r="B202" s="590" t="s">
        <v>1872</v>
      </c>
      <c r="C202" s="590" t="s">
        <v>482</v>
      </c>
      <c r="D202" s="590" t="s">
        <v>1868</v>
      </c>
      <c r="E202" s="590" t="s">
        <v>1890</v>
      </c>
      <c r="F202" s="590" t="s">
        <v>1916</v>
      </c>
      <c r="G202" s="590" t="s">
        <v>1917</v>
      </c>
      <c r="H202" s="607"/>
      <c r="I202" s="607"/>
      <c r="J202" s="590"/>
      <c r="K202" s="590"/>
      <c r="L202" s="607">
        <v>1</v>
      </c>
      <c r="M202" s="607">
        <v>1544</v>
      </c>
      <c r="N202" s="590">
        <v>1</v>
      </c>
      <c r="O202" s="590">
        <v>1544</v>
      </c>
      <c r="P202" s="607"/>
      <c r="Q202" s="607"/>
      <c r="R202" s="595"/>
      <c r="S202" s="608"/>
    </row>
    <row r="203" spans="1:19" ht="14.4" customHeight="1" x14ac:dyDescent="0.3">
      <c r="A203" s="589" t="s">
        <v>1871</v>
      </c>
      <c r="B203" s="590" t="s">
        <v>1872</v>
      </c>
      <c r="C203" s="590" t="s">
        <v>482</v>
      </c>
      <c r="D203" s="590" t="s">
        <v>1868</v>
      </c>
      <c r="E203" s="590" t="s">
        <v>1890</v>
      </c>
      <c r="F203" s="590" t="s">
        <v>1918</v>
      </c>
      <c r="G203" s="590" t="s">
        <v>1919</v>
      </c>
      <c r="H203" s="607">
        <v>1</v>
      </c>
      <c r="I203" s="607">
        <v>500</v>
      </c>
      <c r="J203" s="590"/>
      <c r="K203" s="590">
        <v>500</v>
      </c>
      <c r="L203" s="607"/>
      <c r="M203" s="607"/>
      <c r="N203" s="590"/>
      <c r="O203" s="590"/>
      <c r="P203" s="607">
        <v>1</v>
      </c>
      <c r="Q203" s="607">
        <v>502</v>
      </c>
      <c r="R203" s="595"/>
      <c r="S203" s="608">
        <v>502</v>
      </c>
    </row>
    <row r="204" spans="1:19" ht="14.4" customHeight="1" x14ac:dyDescent="0.3">
      <c r="A204" s="589" t="s">
        <v>1871</v>
      </c>
      <c r="B204" s="590" t="s">
        <v>1872</v>
      </c>
      <c r="C204" s="590" t="s">
        <v>482</v>
      </c>
      <c r="D204" s="590" t="s">
        <v>1868</v>
      </c>
      <c r="E204" s="590" t="s">
        <v>1890</v>
      </c>
      <c r="F204" s="590" t="s">
        <v>1920</v>
      </c>
      <c r="G204" s="590" t="s">
        <v>1921</v>
      </c>
      <c r="H204" s="607">
        <v>3</v>
      </c>
      <c r="I204" s="607">
        <v>2037</v>
      </c>
      <c r="J204" s="590"/>
      <c r="K204" s="590">
        <v>679</v>
      </c>
      <c r="L204" s="607"/>
      <c r="M204" s="607"/>
      <c r="N204" s="590"/>
      <c r="O204" s="590"/>
      <c r="P204" s="607"/>
      <c r="Q204" s="607"/>
      <c r="R204" s="595"/>
      <c r="S204" s="608"/>
    </row>
    <row r="205" spans="1:19" ht="14.4" customHeight="1" x14ac:dyDescent="0.3">
      <c r="A205" s="589" t="s">
        <v>1871</v>
      </c>
      <c r="B205" s="590" t="s">
        <v>1872</v>
      </c>
      <c r="C205" s="590" t="s">
        <v>482</v>
      </c>
      <c r="D205" s="590" t="s">
        <v>1868</v>
      </c>
      <c r="E205" s="590" t="s">
        <v>1890</v>
      </c>
      <c r="F205" s="590" t="s">
        <v>1923</v>
      </c>
      <c r="G205" s="590" t="s">
        <v>1924</v>
      </c>
      <c r="H205" s="607">
        <v>2</v>
      </c>
      <c r="I205" s="607">
        <v>2062</v>
      </c>
      <c r="J205" s="590">
        <v>1.998062015503876</v>
      </c>
      <c r="K205" s="590">
        <v>1031</v>
      </c>
      <c r="L205" s="607">
        <v>1</v>
      </c>
      <c r="M205" s="607">
        <v>1032</v>
      </c>
      <c r="N205" s="590">
        <v>1</v>
      </c>
      <c r="O205" s="590">
        <v>1032</v>
      </c>
      <c r="P205" s="607"/>
      <c r="Q205" s="607"/>
      <c r="R205" s="595"/>
      <c r="S205" s="608"/>
    </row>
    <row r="206" spans="1:19" ht="14.4" customHeight="1" x14ac:dyDescent="0.3">
      <c r="A206" s="589" t="s">
        <v>1871</v>
      </c>
      <c r="B206" s="590" t="s">
        <v>1872</v>
      </c>
      <c r="C206" s="590" t="s">
        <v>482</v>
      </c>
      <c r="D206" s="590" t="s">
        <v>1868</v>
      </c>
      <c r="E206" s="590" t="s">
        <v>1890</v>
      </c>
      <c r="F206" s="590" t="s">
        <v>1938</v>
      </c>
      <c r="G206" s="590" t="s">
        <v>1939</v>
      </c>
      <c r="H206" s="607"/>
      <c r="I206" s="607"/>
      <c r="J206" s="590"/>
      <c r="K206" s="590"/>
      <c r="L206" s="607"/>
      <c r="M206" s="607"/>
      <c r="N206" s="590"/>
      <c r="O206" s="590"/>
      <c r="P206" s="607">
        <v>3</v>
      </c>
      <c r="Q206" s="607">
        <v>100</v>
      </c>
      <c r="R206" s="595"/>
      <c r="S206" s="608">
        <v>33.333333333333336</v>
      </c>
    </row>
    <row r="207" spans="1:19" ht="14.4" customHeight="1" x14ac:dyDescent="0.3">
      <c r="A207" s="589" t="s">
        <v>1871</v>
      </c>
      <c r="B207" s="590" t="s">
        <v>1872</v>
      </c>
      <c r="C207" s="590" t="s">
        <v>482</v>
      </c>
      <c r="D207" s="590" t="s">
        <v>1868</v>
      </c>
      <c r="E207" s="590" t="s">
        <v>1890</v>
      </c>
      <c r="F207" s="590" t="s">
        <v>1938</v>
      </c>
      <c r="G207" s="590" t="s">
        <v>1940</v>
      </c>
      <c r="H207" s="607">
        <v>929</v>
      </c>
      <c r="I207" s="607">
        <v>30966.660000000003</v>
      </c>
      <c r="J207" s="590">
        <v>1.6799266980373608</v>
      </c>
      <c r="K207" s="590">
        <v>33.33332615715824</v>
      </c>
      <c r="L207" s="607">
        <v>553</v>
      </c>
      <c r="M207" s="607">
        <v>18433.34</v>
      </c>
      <c r="N207" s="590">
        <v>1</v>
      </c>
      <c r="O207" s="590">
        <v>33.33334538878843</v>
      </c>
      <c r="P207" s="607">
        <v>139</v>
      </c>
      <c r="Q207" s="607">
        <v>4633.34</v>
      </c>
      <c r="R207" s="595">
        <v>0.25135650945515031</v>
      </c>
      <c r="S207" s="608">
        <v>33.333381294964028</v>
      </c>
    </row>
    <row r="208" spans="1:19" ht="14.4" customHeight="1" x14ac:dyDescent="0.3">
      <c r="A208" s="589" t="s">
        <v>1871</v>
      </c>
      <c r="B208" s="590" t="s">
        <v>1872</v>
      </c>
      <c r="C208" s="590" t="s">
        <v>482</v>
      </c>
      <c r="D208" s="590" t="s">
        <v>1868</v>
      </c>
      <c r="E208" s="590" t="s">
        <v>1890</v>
      </c>
      <c r="F208" s="590" t="s">
        <v>1941</v>
      </c>
      <c r="G208" s="590" t="s">
        <v>1943</v>
      </c>
      <c r="H208" s="607">
        <v>1</v>
      </c>
      <c r="I208" s="607">
        <v>116</v>
      </c>
      <c r="J208" s="590"/>
      <c r="K208" s="590">
        <v>116</v>
      </c>
      <c r="L208" s="607"/>
      <c r="M208" s="607"/>
      <c r="N208" s="590"/>
      <c r="O208" s="590"/>
      <c r="P208" s="607"/>
      <c r="Q208" s="607"/>
      <c r="R208" s="595"/>
      <c r="S208" s="608"/>
    </row>
    <row r="209" spans="1:19" ht="14.4" customHeight="1" x14ac:dyDescent="0.3">
      <c r="A209" s="589" t="s">
        <v>1871</v>
      </c>
      <c r="B209" s="590" t="s">
        <v>1872</v>
      </c>
      <c r="C209" s="590" t="s">
        <v>482</v>
      </c>
      <c r="D209" s="590" t="s">
        <v>1868</v>
      </c>
      <c r="E209" s="590" t="s">
        <v>1890</v>
      </c>
      <c r="F209" s="590" t="s">
        <v>1944</v>
      </c>
      <c r="G209" s="590" t="s">
        <v>1945</v>
      </c>
      <c r="H209" s="607">
        <v>16</v>
      </c>
      <c r="I209" s="607">
        <v>1376</v>
      </c>
      <c r="J209" s="590">
        <v>3.2</v>
      </c>
      <c r="K209" s="590">
        <v>86</v>
      </c>
      <c r="L209" s="607">
        <v>5</v>
      </c>
      <c r="M209" s="607">
        <v>430</v>
      </c>
      <c r="N209" s="590">
        <v>1</v>
      </c>
      <c r="O209" s="590">
        <v>86</v>
      </c>
      <c r="P209" s="607"/>
      <c r="Q209" s="607"/>
      <c r="R209" s="595"/>
      <c r="S209" s="608"/>
    </row>
    <row r="210" spans="1:19" ht="14.4" customHeight="1" x14ac:dyDescent="0.3">
      <c r="A210" s="589" t="s">
        <v>1871</v>
      </c>
      <c r="B210" s="590" t="s">
        <v>1872</v>
      </c>
      <c r="C210" s="590" t="s">
        <v>482</v>
      </c>
      <c r="D210" s="590" t="s">
        <v>1868</v>
      </c>
      <c r="E210" s="590" t="s">
        <v>1890</v>
      </c>
      <c r="F210" s="590" t="s">
        <v>1944</v>
      </c>
      <c r="G210" s="590" t="s">
        <v>1946</v>
      </c>
      <c r="H210" s="607">
        <v>4</v>
      </c>
      <c r="I210" s="607">
        <v>344</v>
      </c>
      <c r="J210" s="590"/>
      <c r="K210" s="590">
        <v>86</v>
      </c>
      <c r="L210" s="607"/>
      <c r="M210" s="607"/>
      <c r="N210" s="590"/>
      <c r="O210" s="590"/>
      <c r="P210" s="607">
        <v>1</v>
      </c>
      <c r="Q210" s="607">
        <v>86</v>
      </c>
      <c r="R210" s="595"/>
      <c r="S210" s="608">
        <v>86</v>
      </c>
    </row>
    <row r="211" spans="1:19" ht="14.4" customHeight="1" x14ac:dyDescent="0.3">
      <c r="A211" s="589" t="s">
        <v>1871</v>
      </c>
      <c r="B211" s="590" t="s">
        <v>1872</v>
      </c>
      <c r="C211" s="590" t="s">
        <v>482</v>
      </c>
      <c r="D211" s="590" t="s">
        <v>1868</v>
      </c>
      <c r="E211" s="590" t="s">
        <v>1890</v>
      </c>
      <c r="F211" s="590" t="s">
        <v>1947</v>
      </c>
      <c r="G211" s="590" t="s">
        <v>1949</v>
      </c>
      <c r="H211" s="607">
        <v>19</v>
      </c>
      <c r="I211" s="607">
        <v>608</v>
      </c>
      <c r="J211" s="590">
        <v>19</v>
      </c>
      <c r="K211" s="590">
        <v>32</v>
      </c>
      <c r="L211" s="607">
        <v>1</v>
      </c>
      <c r="M211" s="607">
        <v>32</v>
      </c>
      <c r="N211" s="590">
        <v>1</v>
      </c>
      <c r="O211" s="590">
        <v>32</v>
      </c>
      <c r="P211" s="607">
        <v>3</v>
      </c>
      <c r="Q211" s="607">
        <v>96</v>
      </c>
      <c r="R211" s="595">
        <v>3</v>
      </c>
      <c r="S211" s="608">
        <v>32</v>
      </c>
    </row>
    <row r="212" spans="1:19" ht="14.4" customHeight="1" x14ac:dyDescent="0.3">
      <c r="A212" s="589" t="s">
        <v>1871</v>
      </c>
      <c r="B212" s="590" t="s">
        <v>1872</v>
      </c>
      <c r="C212" s="590" t="s">
        <v>482</v>
      </c>
      <c r="D212" s="590" t="s">
        <v>1868</v>
      </c>
      <c r="E212" s="590" t="s">
        <v>1890</v>
      </c>
      <c r="F212" s="590" t="s">
        <v>1950</v>
      </c>
      <c r="G212" s="590" t="s">
        <v>1951</v>
      </c>
      <c r="H212" s="607">
        <v>46</v>
      </c>
      <c r="I212" s="607">
        <v>23230</v>
      </c>
      <c r="J212" s="590">
        <v>0.52423722693627006</v>
      </c>
      <c r="K212" s="590">
        <v>505</v>
      </c>
      <c r="L212" s="607">
        <v>29</v>
      </c>
      <c r="M212" s="607">
        <v>44312</v>
      </c>
      <c r="N212" s="590">
        <v>1</v>
      </c>
      <c r="O212" s="590">
        <v>1528</v>
      </c>
      <c r="P212" s="607">
        <v>19</v>
      </c>
      <c r="Q212" s="607">
        <v>29051</v>
      </c>
      <c r="R212" s="595">
        <v>0.65560119155082142</v>
      </c>
      <c r="S212" s="608">
        <v>1529</v>
      </c>
    </row>
    <row r="213" spans="1:19" ht="14.4" customHeight="1" x14ac:dyDescent="0.3">
      <c r="A213" s="589" t="s">
        <v>1871</v>
      </c>
      <c r="B213" s="590" t="s">
        <v>1872</v>
      </c>
      <c r="C213" s="590" t="s">
        <v>482</v>
      </c>
      <c r="D213" s="590" t="s">
        <v>1868</v>
      </c>
      <c r="E213" s="590" t="s">
        <v>1890</v>
      </c>
      <c r="F213" s="590" t="s">
        <v>1957</v>
      </c>
      <c r="G213" s="590" t="s">
        <v>1958</v>
      </c>
      <c r="H213" s="607">
        <v>2</v>
      </c>
      <c r="I213" s="607">
        <v>324</v>
      </c>
      <c r="J213" s="590">
        <v>2</v>
      </c>
      <c r="K213" s="590">
        <v>162</v>
      </c>
      <c r="L213" s="607">
        <v>1</v>
      </c>
      <c r="M213" s="607">
        <v>162</v>
      </c>
      <c r="N213" s="590">
        <v>1</v>
      </c>
      <c r="O213" s="590">
        <v>162</v>
      </c>
      <c r="P213" s="607"/>
      <c r="Q213" s="607"/>
      <c r="R213" s="595"/>
      <c r="S213" s="608"/>
    </row>
    <row r="214" spans="1:19" ht="14.4" customHeight="1" x14ac:dyDescent="0.3">
      <c r="A214" s="589" t="s">
        <v>1871</v>
      </c>
      <c r="B214" s="590" t="s">
        <v>1872</v>
      </c>
      <c r="C214" s="590" t="s">
        <v>482</v>
      </c>
      <c r="D214" s="590" t="s">
        <v>1868</v>
      </c>
      <c r="E214" s="590" t="s">
        <v>1890</v>
      </c>
      <c r="F214" s="590" t="s">
        <v>1957</v>
      </c>
      <c r="G214" s="590" t="s">
        <v>1959</v>
      </c>
      <c r="H214" s="607">
        <v>1</v>
      </c>
      <c r="I214" s="607">
        <v>162</v>
      </c>
      <c r="J214" s="590">
        <v>1</v>
      </c>
      <c r="K214" s="590">
        <v>162</v>
      </c>
      <c r="L214" s="607">
        <v>1</v>
      </c>
      <c r="M214" s="607">
        <v>162</v>
      </c>
      <c r="N214" s="590">
        <v>1</v>
      </c>
      <c r="O214" s="590">
        <v>162</v>
      </c>
      <c r="P214" s="607"/>
      <c r="Q214" s="607"/>
      <c r="R214" s="595"/>
      <c r="S214" s="608"/>
    </row>
    <row r="215" spans="1:19" ht="14.4" customHeight="1" x14ac:dyDescent="0.3">
      <c r="A215" s="589" t="s">
        <v>1871</v>
      </c>
      <c r="B215" s="590" t="s">
        <v>1872</v>
      </c>
      <c r="C215" s="590" t="s">
        <v>482</v>
      </c>
      <c r="D215" s="590" t="s">
        <v>1868</v>
      </c>
      <c r="E215" s="590" t="s">
        <v>1890</v>
      </c>
      <c r="F215" s="590" t="s">
        <v>1975</v>
      </c>
      <c r="G215" s="590" t="s">
        <v>1977</v>
      </c>
      <c r="H215" s="607">
        <v>2</v>
      </c>
      <c r="I215" s="607">
        <v>182</v>
      </c>
      <c r="J215" s="590"/>
      <c r="K215" s="590">
        <v>91</v>
      </c>
      <c r="L215" s="607"/>
      <c r="M215" s="607"/>
      <c r="N215" s="590"/>
      <c r="O215" s="590"/>
      <c r="P215" s="607"/>
      <c r="Q215" s="607"/>
      <c r="R215" s="595"/>
      <c r="S215" s="608"/>
    </row>
    <row r="216" spans="1:19" ht="14.4" customHeight="1" x14ac:dyDescent="0.3">
      <c r="A216" s="589" t="s">
        <v>1871</v>
      </c>
      <c r="B216" s="590" t="s">
        <v>1872</v>
      </c>
      <c r="C216" s="590" t="s">
        <v>482</v>
      </c>
      <c r="D216" s="590" t="s">
        <v>1868</v>
      </c>
      <c r="E216" s="590" t="s">
        <v>1890</v>
      </c>
      <c r="F216" s="590" t="s">
        <v>1978</v>
      </c>
      <c r="G216" s="590" t="s">
        <v>1979</v>
      </c>
      <c r="H216" s="607">
        <v>2</v>
      </c>
      <c r="I216" s="607">
        <v>366</v>
      </c>
      <c r="J216" s="590">
        <v>2</v>
      </c>
      <c r="K216" s="590">
        <v>183</v>
      </c>
      <c r="L216" s="607">
        <v>1</v>
      </c>
      <c r="M216" s="607">
        <v>183</v>
      </c>
      <c r="N216" s="590">
        <v>1</v>
      </c>
      <c r="O216" s="590">
        <v>183</v>
      </c>
      <c r="P216" s="607">
        <v>1</v>
      </c>
      <c r="Q216" s="607">
        <v>375</v>
      </c>
      <c r="R216" s="595">
        <v>2.0491803278688523</v>
      </c>
      <c r="S216" s="608">
        <v>375</v>
      </c>
    </row>
    <row r="217" spans="1:19" ht="14.4" customHeight="1" x14ac:dyDescent="0.3">
      <c r="A217" s="589" t="s">
        <v>1871</v>
      </c>
      <c r="B217" s="590" t="s">
        <v>1872</v>
      </c>
      <c r="C217" s="590" t="s">
        <v>482</v>
      </c>
      <c r="D217" s="590" t="s">
        <v>1868</v>
      </c>
      <c r="E217" s="590" t="s">
        <v>1890</v>
      </c>
      <c r="F217" s="590" t="s">
        <v>1978</v>
      </c>
      <c r="G217" s="590" t="s">
        <v>1980</v>
      </c>
      <c r="H217" s="607">
        <v>12</v>
      </c>
      <c r="I217" s="607">
        <v>2196</v>
      </c>
      <c r="J217" s="590">
        <v>2.4</v>
      </c>
      <c r="K217" s="590">
        <v>183</v>
      </c>
      <c r="L217" s="607">
        <v>5</v>
      </c>
      <c r="M217" s="607">
        <v>915</v>
      </c>
      <c r="N217" s="590">
        <v>1</v>
      </c>
      <c r="O217" s="590">
        <v>183</v>
      </c>
      <c r="P217" s="607"/>
      <c r="Q217" s="607"/>
      <c r="R217" s="595"/>
      <c r="S217" s="608"/>
    </row>
    <row r="218" spans="1:19" ht="14.4" customHeight="1" x14ac:dyDescent="0.3">
      <c r="A218" s="589" t="s">
        <v>1871</v>
      </c>
      <c r="B218" s="590" t="s">
        <v>1872</v>
      </c>
      <c r="C218" s="590" t="s">
        <v>482</v>
      </c>
      <c r="D218" s="590" t="s">
        <v>1868</v>
      </c>
      <c r="E218" s="590" t="s">
        <v>1890</v>
      </c>
      <c r="F218" s="590" t="s">
        <v>1981</v>
      </c>
      <c r="G218" s="590" t="s">
        <v>1982</v>
      </c>
      <c r="H218" s="607">
        <v>1</v>
      </c>
      <c r="I218" s="607">
        <v>648</v>
      </c>
      <c r="J218" s="590">
        <v>1</v>
      </c>
      <c r="K218" s="590">
        <v>648</v>
      </c>
      <c r="L218" s="607">
        <v>1</v>
      </c>
      <c r="M218" s="607">
        <v>648</v>
      </c>
      <c r="N218" s="590">
        <v>1</v>
      </c>
      <c r="O218" s="590">
        <v>648</v>
      </c>
      <c r="P218" s="607"/>
      <c r="Q218" s="607"/>
      <c r="R218" s="595"/>
      <c r="S218" s="608"/>
    </row>
    <row r="219" spans="1:19" ht="14.4" customHeight="1" x14ac:dyDescent="0.3">
      <c r="A219" s="589" t="s">
        <v>1871</v>
      </c>
      <c r="B219" s="590" t="s">
        <v>1872</v>
      </c>
      <c r="C219" s="590" t="s">
        <v>482</v>
      </c>
      <c r="D219" s="590" t="s">
        <v>1868</v>
      </c>
      <c r="E219" s="590" t="s">
        <v>1890</v>
      </c>
      <c r="F219" s="590" t="s">
        <v>1981</v>
      </c>
      <c r="G219" s="590" t="s">
        <v>1983</v>
      </c>
      <c r="H219" s="607">
        <v>9</v>
      </c>
      <c r="I219" s="607">
        <v>5832</v>
      </c>
      <c r="J219" s="590">
        <v>2.25</v>
      </c>
      <c r="K219" s="590">
        <v>648</v>
      </c>
      <c r="L219" s="607">
        <v>4</v>
      </c>
      <c r="M219" s="607">
        <v>2592</v>
      </c>
      <c r="N219" s="590">
        <v>1</v>
      </c>
      <c r="O219" s="590">
        <v>648</v>
      </c>
      <c r="P219" s="607"/>
      <c r="Q219" s="607"/>
      <c r="R219" s="595"/>
      <c r="S219" s="608"/>
    </row>
    <row r="220" spans="1:19" ht="14.4" customHeight="1" x14ac:dyDescent="0.3">
      <c r="A220" s="589" t="s">
        <v>1871</v>
      </c>
      <c r="B220" s="590" t="s">
        <v>1872</v>
      </c>
      <c r="C220" s="590" t="s">
        <v>482</v>
      </c>
      <c r="D220" s="590" t="s">
        <v>1868</v>
      </c>
      <c r="E220" s="590" t="s">
        <v>1890</v>
      </c>
      <c r="F220" s="590" t="s">
        <v>1987</v>
      </c>
      <c r="G220" s="590" t="s">
        <v>1988</v>
      </c>
      <c r="H220" s="607">
        <v>1</v>
      </c>
      <c r="I220" s="607">
        <v>364</v>
      </c>
      <c r="J220" s="590">
        <v>0.93333333333333335</v>
      </c>
      <c r="K220" s="590">
        <v>364</v>
      </c>
      <c r="L220" s="607">
        <v>1</v>
      </c>
      <c r="M220" s="607">
        <v>390</v>
      </c>
      <c r="N220" s="590">
        <v>1</v>
      </c>
      <c r="O220" s="590">
        <v>390</v>
      </c>
      <c r="P220" s="607">
        <v>4</v>
      </c>
      <c r="Q220" s="607">
        <v>1564</v>
      </c>
      <c r="R220" s="595">
        <v>4.0102564102564102</v>
      </c>
      <c r="S220" s="608">
        <v>391</v>
      </c>
    </row>
    <row r="221" spans="1:19" ht="14.4" customHeight="1" x14ac:dyDescent="0.3">
      <c r="A221" s="589" t="s">
        <v>1871</v>
      </c>
      <c r="B221" s="590" t="s">
        <v>1872</v>
      </c>
      <c r="C221" s="590" t="s">
        <v>482</v>
      </c>
      <c r="D221" s="590" t="s">
        <v>1868</v>
      </c>
      <c r="E221" s="590" t="s">
        <v>1890</v>
      </c>
      <c r="F221" s="590" t="s">
        <v>1987</v>
      </c>
      <c r="G221" s="590" t="s">
        <v>1989</v>
      </c>
      <c r="H221" s="607">
        <v>11</v>
      </c>
      <c r="I221" s="607">
        <v>4004</v>
      </c>
      <c r="J221" s="590">
        <v>0.68444444444444441</v>
      </c>
      <c r="K221" s="590">
        <v>364</v>
      </c>
      <c r="L221" s="607">
        <v>15</v>
      </c>
      <c r="M221" s="607">
        <v>5850</v>
      </c>
      <c r="N221" s="590">
        <v>1</v>
      </c>
      <c r="O221" s="590">
        <v>390</v>
      </c>
      <c r="P221" s="607">
        <v>5</v>
      </c>
      <c r="Q221" s="607">
        <v>1955</v>
      </c>
      <c r="R221" s="595">
        <v>0.33418803418803417</v>
      </c>
      <c r="S221" s="608">
        <v>391</v>
      </c>
    </row>
    <row r="222" spans="1:19" ht="14.4" customHeight="1" x14ac:dyDescent="0.3">
      <c r="A222" s="589" t="s">
        <v>1871</v>
      </c>
      <c r="B222" s="590" t="s">
        <v>1872</v>
      </c>
      <c r="C222" s="590" t="s">
        <v>482</v>
      </c>
      <c r="D222" s="590" t="s">
        <v>1868</v>
      </c>
      <c r="E222" s="590" t="s">
        <v>1890</v>
      </c>
      <c r="F222" s="590" t="s">
        <v>1994</v>
      </c>
      <c r="G222" s="590" t="s">
        <v>1995</v>
      </c>
      <c r="H222" s="607">
        <v>1</v>
      </c>
      <c r="I222" s="607">
        <v>120</v>
      </c>
      <c r="J222" s="590"/>
      <c r="K222" s="590">
        <v>120</v>
      </c>
      <c r="L222" s="607"/>
      <c r="M222" s="607"/>
      <c r="N222" s="590"/>
      <c r="O222" s="590"/>
      <c r="P222" s="607">
        <v>1</v>
      </c>
      <c r="Q222" s="607">
        <v>181</v>
      </c>
      <c r="R222" s="595"/>
      <c r="S222" s="608">
        <v>181</v>
      </c>
    </row>
    <row r="223" spans="1:19" ht="14.4" customHeight="1" x14ac:dyDescent="0.3">
      <c r="A223" s="589" t="s">
        <v>1871</v>
      </c>
      <c r="B223" s="590" t="s">
        <v>1872</v>
      </c>
      <c r="C223" s="590" t="s">
        <v>482</v>
      </c>
      <c r="D223" s="590" t="s">
        <v>1868</v>
      </c>
      <c r="E223" s="590" t="s">
        <v>1890</v>
      </c>
      <c r="F223" s="590" t="s">
        <v>1994</v>
      </c>
      <c r="G223" s="590" t="s">
        <v>1996</v>
      </c>
      <c r="H223" s="607">
        <v>1</v>
      </c>
      <c r="I223" s="607">
        <v>120</v>
      </c>
      <c r="J223" s="590"/>
      <c r="K223" s="590">
        <v>120</v>
      </c>
      <c r="L223" s="607"/>
      <c r="M223" s="607"/>
      <c r="N223" s="590"/>
      <c r="O223" s="590"/>
      <c r="P223" s="607"/>
      <c r="Q223" s="607"/>
      <c r="R223" s="595"/>
      <c r="S223" s="608"/>
    </row>
    <row r="224" spans="1:19" ht="14.4" customHeight="1" x14ac:dyDescent="0.3">
      <c r="A224" s="589" t="s">
        <v>1871</v>
      </c>
      <c r="B224" s="590" t="s">
        <v>1872</v>
      </c>
      <c r="C224" s="590" t="s">
        <v>482</v>
      </c>
      <c r="D224" s="590" t="s">
        <v>1868</v>
      </c>
      <c r="E224" s="590" t="s">
        <v>1890</v>
      </c>
      <c r="F224" s="590" t="s">
        <v>1999</v>
      </c>
      <c r="G224" s="590" t="s">
        <v>2000</v>
      </c>
      <c r="H224" s="607">
        <v>2</v>
      </c>
      <c r="I224" s="607">
        <v>494</v>
      </c>
      <c r="J224" s="590">
        <v>0.79677419354838708</v>
      </c>
      <c r="K224" s="590">
        <v>247</v>
      </c>
      <c r="L224" s="607">
        <v>2</v>
      </c>
      <c r="M224" s="607">
        <v>620</v>
      </c>
      <c r="N224" s="590">
        <v>1</v>
      </c>
      <c r="O224" s="590">
        <v>310</v>
      </c>
      <c r="P224" s="607">
        <v>1</v>
      </c>
      <c r="Q224" s="607">
        <v>311</v>
      </c>
      <c r="R224" s="595">
        <v>0.50161290322580643</v>
      </c>
      <c r="S224" s="608">
        <v>311</v>
      </c>
    </row>
    <row r="225" spans="1:19" ht="14.4" customHeight="1" x14ac:dyDescent="0.3">
      <c r="A225" s="589" t="s">
        <v>1871</v>
      </c>
      <c r="B225" s="590" t="s">
        <v>1872</v>
      </c>
      <c r="C225" s="590" t="s">
        <v>482</v>
      </c>
      <c r="D225" s="590" t="s">
        <v>1868</v>
      </c>
      <c r="E225" s="590" t="s">
        <v>1890</v>
      </c>
      <c r="F225" s="590" t="s">
        <v>2013</v>
      </c>
      <c r="G225" s="590" t="s">
        <v>2014</v>
      </c>
      <c r="H225" s="607">
        <v>1</v>
      </c>
      <c r="I225" s="607">
        <v>840</v>
      </c>
      <c r="J225" s="590">
        <v>0.5</v>
      </c>
      <c r="K225" s="590">
        <v>840</v>
      </c>
      <c r="L225" s="607">
        <v>2</v>
      </c>
      <c r="M225" s="607">
        <v>1680</v>
      </c>
      <c r="N225" s="590">
        <v>1</v>
      </c>
      <c r="O225" s="590">
        <v>840</v>
      </c>
      <c r="P225" s="607"/>
      <c r="Q225" s="607"/>
      <c r="R225" s="595"/>
      <c r="S225" s="608"/>
    </row>
    <row r="226" spans="1:19" ht="14.4" customHeight="1" x14ac:dyDescent="0.3">
      <c r="A226" s="589" t="s">
        <v>1871</v>
      </c>
      <c r="B226" s="590" t="s">
        <v>1872</v>
      </c>
      <c r="C226" s="590" t="s">
        <v>482</v>
      </c>
      <c r="D226" s="590" t="s">
        <v>1868</v>
      </c>
      <c r="E226" s="590" t="s">
        <v>1890</v>
      </c>
      <c r="F226" s="590" t="s">
        <v>2015</v>
      </c>
      <c r="G226" s="590" t="s">
        <v>2016</v>
      </c>
      <c r="H226" s="607">
        <v>1</v>
      </c>
      <c r="I226" s="607">
        <v>877</v>
      </c>
      <c r="J226" s="590"/>
      <c r="K226" s="590">
        <v>877</v>
      </c>
      <c r="L226" s="607"/>
      <c r="M226" s="607"/>
      <c r="N226" s="590"/>
      <c r="O226" s="590"/>
      <c r="P226" s="607">
        <v>1</v>
      </c>
      <c r="Q226" s="607">
        <v>1424</v>
      </c>
      <c r="R226" s="595"/>
      <c r="S226" s="608">
        <v>1424</v>
      </c>
    </row>
    <row r="227" spans="1:19" ht="14.4" customHeight="1" x14ac:dyDescent="0.3">
      <c r="A227" s="589" t="s">
        <v>1871</v>
      </c>
      <c r="B227" s="590" t="s">
        <v>1872</v>
      </c>
      <c r="C227" s="590" t="s">
        <v>482</v>
      </c>
      <c r="D227" s="590" t="s">
        <v>1868</v>
      </c>
      <c r="E227" s="590" t="s">
        <v>1890</v>
      </c>
      <c r="F227" s="590" t="s">
        <v>2023</v>
      </c>
      <c r="G227" s="590" t="s">
        <v>2004</v>
      </c>
      <c r="H227" s="607">
        <v>1</v>
      </c>
      <c r="I227" s="607">
        <v>909</v>
      </c>
      <c r="J227" s="590"/>
      <c r="K227" s="590">
        <v>909</v>
      </c>
      <c r="L227" s="607"/>
      <c r="M227" s="607"/>
      <c r="N227" s="590"/>
      <c r="O227" s="590"/>
      <c r="P227" s="607"/>
      <c r="Q227" s="607"/>
      <c r="R227" s="595"/>
      <c r="S227" s="608"/>
    </row>
    <row r="228" spans="1:19" ht="14.4" customHeight="1" x14ac:dyDescent="0.3">
      <c r="A228" s="589" t="s">
        <v>1871</v>
      </c>
      <c r="B228" s="590" t="s">
        <v>1872</v>
      </c>
      <c r="C228" s="590" t="s">
        <v>482</v>
      </c>
      <c r="D228" s="590" t="s">
        <v>1868</v>
      </c>
      <c r="E228" s="590" t="s">
        <v>1890</v>
      </c>
      <c r="F228" s="590" t="s">
        <v>2024</v>
      </c>
      <c r="G228" s="590" t="s">
        <v>2025</v>
      </c>
      <c r="H228" s="607">
        <v>1</v>
      </c>
      <c r="I228" s="607">
        <v>1060</v>
      </c>
      <c r="J228" s="590">
        <v>0.31575811736669646</v>
      </c>
      <c r="K228" s="590">
        <v>1060</v>
      </c>
      <c r="L228" s="607">
        <v>1</v>
      </c>
      <c r="M228" s="607">
        <v>3357</v>
      </c>
      <c r="N228" s="590">
        <v>1</v>
      </c>
      <c r="O228" s="590">
        <v>3357</v>
      </c>
      <c r="P228" s="607"/>
      <c r="Q228" s="607"/>
      <c r="R228" s="595"/>
      <c r="S228" s="608"/>
    </row>
    <row r="229" spans="1:19" ht="14.4" customHeight="1" x14ac:dyDescent="0.3">
      <c r="A229" s="589" t="s">
        <v>1871</v>
      </c>
      <c r="B229" s="590" t="s">
        <v>1872</v>
      </c>
      <c r="C229" s="590" t="s">
        <v>482</v>
      </c>
      <c r="D229" s="590" t="s">
        <v>625</v>
      </c>
      <c r="E229" s="590" t="s">
        <v>1890</v>
      </c>
      <c r="F229" s="590" t="s">
        <v>1895</v>
      </c>
      <c r="G229" s="590" t="s">
        <v>1896</v>
      </c>
      <c r="H229" s="607">
        <v>213</v>
      </c>
      <c r="I229" s="607">
        <v>22578</v>
      </c>
      <c r="J229" s="590">
        <v>1</v>
      </c>
      <c r="K229" s="590">
        <v>106</v>
      </c>
      <c r="L229" s="607">
        <v>213</v>
      </c>
      <c r="M229" s="607">
        <v>22578</v>
      </c>
      <c r="N229" s="590">
        <v>1</v>
      </c>
      <c r="O229" s="590">
        <v>106</v>
      </c>
      <c r="P229" s="607">
        <v>110</v>
      </c>
      <c r="Q229" s="607">
        <v>11660</v>
      </c>
      <c r="R229" s="595">
        <v>0.51643192488262912</v>
      </c>
      <c r="S229" s="608">
        <v>106</v>
      </c>
    </row>
    <row r="230" spans="1:19" ht="14.4" customHeight="1" x14ac:dyDescent="0.3">
      <c r="A230" s="589" t="s">
        <v>1871</v>
      </c>
      <c r="B230" s="590" t="s">
        <v>1872</v>
      </c>
      <c r="C230" s="590" t="s">
        <v>482</v>
      </c>
      <c r="D230" s="590" t="s">
        <v>625</v>
      </c>
      <c r="E230" s="590" t="s">
        <v>1890</v>
      </c>
      <c r="F230" s="590" t="s">
        <v>1899</v>
      </c>
      <c r="G230" s="590" t="s">
        <v>1900</v>
      </c>
      <c r="H230" s="607">
        <v>16</v>
      </c>
      <c r="I230" s="607">
        <v>592</v>
      </c>
      <c r="J230" s="590">
        <v>0.88888888888888884</v>
      </c>
      <c r="K230" s="590">
        <v>37</v>
      </c>
      <c r="L230" s="607">
        <v>18</v>
      </c>
      <c r="M230" s="607">
        <v>666</v>
      </c>
      <c r="N230" s="590">
        <v>1</v>
      </c>
      <c r="O230" s="590">
        <v>37</v>
      </c>
      <c r="P230" s="607">
        <v>23</v>
      </c>
      <c r="Q230" s="607">
        <v>851</v>
      </c>
      <c r="R230" s="595">
        <v>1.2777777777777777</v>
      </c>
      <c r="S230" s="608">
        <v>37</v>
      </c>
    </row>
    <row r="231" spans="1:19" ht="14.4" customHeight="1" x14ac:dyDescent="0.3">
      <c r="A231" s="589" t="s">
        <v>1871</v>
      </c>
      <c r="B231" s="590" t="s">
        <v>1872</v>
      </c>
      <c r="C231" s="590" t="s">
        <v>482</v>
      </c>
      <c r="D231" s="590" t="s">
        <v>625</v>
      </c>
      <c r="E231" s="590" t="s">
        <v>1890</v>
      </c>
      <c r="F231" s="590" t="s">
        <v>1899</v>
      </c>
      <c r="G231" s="590" t="s">
        <v>1901</v>
      </c>
      <c r="H231" s="607"/>
      <c r="I231" s="607"/>
      <c r="J231" s="590"/>
      <c r="K231" s="590"/>
      <c r="L231" s="607">
        <v>2</v>
      </c>
      <c r="M231" s="607">
        <v>74</v>
      </c>
      <c r="N231" s="590">
        <v>1</v>
      </c>
      <c r="O231" s="590">
        <v>37</v>
      </c>
      <c r="P231" s="607"/>
      <c r="Q231" s="607"/>
      <c r="R231" s="595"/>
      <c r="S231" s="608"/>
    </row>
    <row r="232" spans="1:19" ht="14.4" customHeight="1" x14ac:dyDescent="0.3">
      <c r="A232" s="589" t="s">
        <v>1871</v>
      </c>
      <c r="B232" s="590" t="s">
        <v>1872</v>
      </c>
      <c r="C232" s="590" t="s">
        <v>482</v>
      </c>
      <c r="D232" s="590" t="s">
        <v>625</v>
      </c>
      <c r="E232" s="590" t="s">
        <v>1890</v>
      </c>
      <c r="F232" s="590" t="s">
        <v>1902</v>
      </c>
      <c r="G232" s="590" t="s">
        <v>1903</v>
      </c>
      <c r="H232" s="607"/>
      <c r="I232" s="607"/>
      <c r="J232" s="590"/>
      <c r="K232" s="590"/>
      <c r="L232" s="607">
        <v>1</v>
      </c>
      <c r="M232" s="607">
        <v>5</v>
      </c>
      <c r="N232" s="590">
        <v>1</v>
      </c>
      <c r="O232" s="590">
        <v>5</v>
      </c>
      <c r="P232" s="607"/>
      <c r="Q232" s="607"/>
      <c r="R232" s="595"/>
      <c r="S232" s="608"/>
    </row>
    <row r="233" spans="1:19" ht="14.4" customHeight="1" x14ac:dyDescent="0.3">
      <c r="A233" s="589" t="s">
        <v>1871</v>
      </c>
      <c r="B233" s="590" t="s">
        <v>1872</v>
      </c>
      <c r="C233" s="590" t="s">
        <v>482</v>
      </c>
      <c r="D233" s="590" t="s">
        <v>625</v>
      </c>
      <c r="E233" s="590" t="s">
        <v>1890</v>
      </c>
      <c r="F233" s="590" t="s">
        <v>1906</v>
      </c>
      <c r="G233" s="590" t="s">
        <v>1907</v>
      </c>
      <c r="H233" s="607"/>
      <c r="I233" s="607"/>
      <c r="J233" s="590"/>
      <c r="K233" s="590"/>
      <c r="L233" s="607"/>
      <c r="M233" s="607"/>
      <c r="N233" s="590"/>
      <c r="O233" s="590"/>
      <c r="P233" s="607">
        <v>1</v>
      </c>
      <c r="Q233" s="607">
        <v>666</v>
      </c>
      <c r="R233" s="595"/>
      <c r="S233" s="608">
        <v>666</v>
      </c>
    </row>
    <row r="234" spans="1:19" ht="14.4" customHeight="1" x14ac:dyDescent="0.3">
      <c r="A234" s="589" t="s">
        <v>1871</v>
      </c>
      <c r="B234" s="590" t="s">
        <v>1872</v>
      </c>
      <c r="C234" s="590" t="s">
        <v>482</v>
      </c>
      <c r="D234" s="590" t="s">
        <v>625</v>
      </c>
      <c r="E234" s="590" t="s">
        <v>1890</v>
      </c>
      <c r="F234" s="590" t="s">
        <v>1908</v>
      </c>
      <c r="G234" s="590" t="s">
        <v>1909</v>
      </c>
      <c r="H234" s="607">
        <v>112</v>
      </c>
      <c r="I234" s="607">
        <v>28112</v>
      </c>
      <c r="J234" s="590">
        <v>0.72727272727272729</v>
      </c>
      <c r="K234" s="590">
        <v>251</v>
      </c>
      <c r="L234" s="607">
        <v>154</v>
      </c>
      <c r="M234" s="607">
        <v>38654</v>
      </c>
      <c r="N234" s="590">
        <v>1</v>
      </c>
      <c r="O234" s="590">
        <v>251</v>
      </c>
      <c r="P234" s="607">
        <v>125</v>
      </c>
      <c r="Q234" s="607">
        <v>31500</v>
      </c>
      <c r="R234" s="595">
        <v>0.81492212966316557</v>
      </c>
      <c r="S234" s="608">
        <v>252</v>
      </c>
    </row>
    <row r="235" spans="1:19" ht="14.4" customHeight="1" x14ac:dyDescent="0.3">
      <c r="A235" s="589" t="s">
        <v>1871</v>
      </c>
      <c r="B235" s="590" t="s">
        <v>1872</v>
      </c>
      <c r="C235" s="590" t="s">
        <v>482</v>
      </c>
      <c r="D235" s="590" t="s">
        <v>625</v>
      </c>
      <c r="E235" s="590" t="s">
        <v>1890</v>
      </c>
      <c r="F235" s="590" t="s">
        <v>1908</v>
      </c>
      <c r="G235" s="590" t="s">
        <v>1910</v>
      </c>
      <c r="H235" s="607"/>
      <c r="I235" s="607"/>
      <c r="J235" s="590"/>
      <c r="K235" s="590"/>
      <c r="L235" s="607">
        <v>4</v>
      </c>
      <c r="M235" s="607">
        <v>1004</v>
      </c>
      <c r="N235" s="590">
        <v>1</v>
      </c>
      <c r="O235" s="590">
        <v>251</v>
      </c>
      <c r="P235" s="607"/>
      <c r="Q235" s="607"/>
      <c r="R235" s="595"/>
      <c r="S235" s="608"/>
    </row>
    <row r="236" spans="1:19" ht="14.4" customHeight="1" x14ac:dyDescent="0.3">
      <c r="A236" s="589" t="s">
        <v>1871</v>
      </c>
      <c r="B236" s="590" t="s">
        <v>1872</v>
      </c>
      <c r="C236" s="590" t="s">
        <v>482</v>
      </c>
      <c r="D236" s="590" t="s">
        <v>625</v>
      </c>
      <c r="E236" s="590" t="s">
        <v>1890</v>
      </c>
      <c r="F236" s="590" t="s">
        <v>1911</v>
      </c>
      <c r="G236" s="590" t="s">
        <v>1912</v>
      </c>
      <c r="H236" s="607">
        <v>583</v>
      </c>
      <c r="I236" s="607">
        <v>73458</v>
      </c>
      <c r="J236" s="590">
        <v>0.8211267605633803</v>
      </c>
      <c r="K236" s="590">
        <v>126</v>
      </c>
      <c r="L236" s="607">
        <v>710</v>
      </c>
      <c r="M236" s="607">
        <v>89460</v>
      </c>
      <c r="N236" s="590">
        <v>1</v>
      </c>
      <c r="O236" s="590">
        <v>126</v>
      </c>
      <c r="P236" s="607">
        <v>607</v>
      </c>
      <c r="Q236" s="607">
        <v>77089</v>
      </c>
      <c r="R236" s="595">
        <v>0.86171473284149336</v>
      </c>
      <c r="S236" s="608">
        <v>127</v>
      </c>
    </row>
    <row r="237" spans="1:19" ht="14.4" customHeight="1" x14ac:dyDescent="0.3">
      <c r="A237" s="589" t="s">
        <v>1871</v>
      </c>
      <c r="B237" s="590" t="s">
        <v>1872</v>
      </c>
      <c r="C237" s="590" t="s">
        <v>482</v>
      </c>
      <c r="D237" s="590" t="s">
        <v>625</v>
      </c>
      <c r="E237" s="590" t="s">
        <v>1890</v>
      </c>
      <c r="F237" s="590" t="s">
        <v>1914</v>
      </c>
      <c r="G237" s="590" t="s">
        <v>1915</v>
      </c>
      <c r="H237" s="607"/>
      <c r="I237" s="607"/>
      <c r="J237" s="590"/>
      <c r="K237" s="590"/>
      <c r="L237" s="607"/>
      <c r="M237" s="607"/>
      <c r="N237" s="590"/>
      <c r="O237" s="590"/>
      <c r="P237" s="607">
        <v>1</v>
      </c>
      <c r="Q237" s="607">
        <v>542</v>
      </c>
      <c r="R237" s="595"/>
      <c r="S237" s="608">
        <v>542</v>
      </c>
    </row>
    <row r="238" spans="1:19" ht="14.4" customHeight="1" x14ac:dyDescent="0.3">
      <c r="A238" s="589" t="s">
        <v>1871</v>
      </c>
      <c r="B238" s="590" t="s">
        <v>1872</v>
      </c>
      <c r="C238" s="590" t="s">
        <v>482</v>
      </c>
      <c r="D238" s="590" t="s">
        <v>625</v>
      </c>
      <c r="E238" s="590" t="s">
        <v>1890</v>
      </c>
      <c r="F238" s="590" t="s">
        <v>1918</v>
      </c>
      <c r="G238" s="590" t="s">
        <v>1919</v>
      </c>
      <c r="H238" s="607"/>
      <c r="I238" s="607"/>
      <c r="J238" s="590"/>
      <c r="K238" s="590"/>
      <c r="L238" s="607"/>
      <c r="M238" s="607"/>
      <c r="N238" s="590"/>
      <c r="O238" s="590"/>
      <c r="P238" s="607">
        <v>4</v>
      </c>
      <c r="Q238" s="607">
        <v>2008</v>
      </c>
      <c r="R238" s="595"/>
      <c r="S238" s="608">
        <v>502</v>
      </c>
    </row>
    <row r="239" spans="1:19" ht="14.4" customHeight="1" x14ac:dyDescent="0.3">
      <c r="A239" s="589" t="s">
        <v>1871</v>
      </c>
      <c r="B239" s="590" t="s">
        <v>1872</v>
      </c>
      <c r="C239" s="590" t="s">
        <v>482</v>
      </c>
      <c r="D239" s="590" t="s">
        <v>625</v>
      </c>
      <c r="E239" s="590" t="s">
        <v>1890</v>
      </c>
      <c r="F239" s="590" t="s">
        <v>1920</v>
      </c>
      <c r="G239" s="590" t="s">
        <v>1922</v>
      </c>
      <c r="H239" s="607"/>
      <c r="I239" s="607"/>
      <c r="J239" s="590"/>
      <c r="K239" s="590"/>
      <c r="L239" s="607">
        <v>2</v>
      </c>
      <c r="M239" s="607">
        <v>1358</v>
      </c>
      <c r="N239" s="590">
        <v>1</v>
      </c>
      <c r="O239" s="590">
        <v>679</v>
      </c>
      <c r="P239" s="607"/>
      <c r="Q239" s="607"/>
      <c r="R239" s="595"/>
      <c r="S239" s="608"/>
    </row>
    <row r="240" spans="1:19" ht="14.4" customHeight="1" x14ac:dyDescent="0.3">
      <c r="A240" s="589" t="s">
        <v>1871</v>
      </c>
      <c r="B240" s="590" t="s">
        <v>1872</v>
      </c>
      <c r="C240" s="590" t="s">
        <v>482</v>
      </c>
      <c r="D240" s="590" t="s">
        <v>625</v>
      </c>
      <c r="E240" s="590" t="s">
        <v>1890</v>
      </c>
      <c r="F240" s="590" t="s">
        <v>1938</v>
      </c>
      <c r="G240" s="590" t="s">
        <v>1940</v>
      </c>
      <c r="H240" s="607">
        <v>520</v>
      </c>
      <c r="I240" s="607">
        <v>17333.34</v>
      </c>
      <c r="J240" s="590">
        <v>0.69333359999999999</v>
      </c>
      <c r="K240" s="590">
        <v>33.333346153846151</v>
      </c>
      <c r="L240" s="607">
        <v>750</v>
      </c>
      <c r="M240" s="607">
        <v>25000</v>
      </c>
      <c r="N240" s="590">
        <v>1</v>
      </c>
      <c r="O240" s="590">
        <v>33.333333333333336</v>
      </c>
      <c r="P240" s="607">
        <v>511</v>
      </c>
      <c r="Q240" s="607">
        <v>17033.34</v>
      </c>
      <c r="R240" s="595">
        <v>0.68133359999999998</v>
      </c>
      <c r="S240" s="608">
        <v>33.33334637964775</v>
      </c>
    </row>
    <row r="241" spans="1:19" ht="14.4" customHeight="1" x14ac:dyDescent="0.3">
      <c r="A241" s="589" t="s">
        <v>1871</v>
      </c>
      <c r="B241" s="590" t="s">
        <v>1872</v>
      </c>
      <c r="C241" s="590" t="s">
        <v>482</v>
      </c>
      <c r="D241" s="590" t="s">
        <v>625</v>
      </c>
      <c r="E241" s="590" t="s">
        <v>1890</v>
      </c>
      <c r="F241" s="590" t="s">
        <v>1941</v>
      </c>
      <c r="G241" s="590" t="s">
        <v>1942</v>
      </c>
      <c r="H241" s="607"/>
      <c r="I241" s="607"/>
      <c r="J241" s="590"/>
      <c r="K241" s="590"/>
      <c r="L241" s="607"/>
      <c r="M241" s="607"/>
      <c r="N241" s="590"/>
      <c r="O241" s="590"/>
      <c r="P241" s="607">
        <v>3</v>
      </c>
      <c r="Q241" s="607">
        <v>348</v>
      </c>
      <c r="R241" s="595"/>
      <c r="S241" s="608">
        <v>116</v>
      </c>
    </row>
    <row r="242" spans="1:19" ht="14.4" customHeight="1" x14ac:dyDescent="0.3">
      <c r="A242" s="589" t="s">
        <v>1871</v>
      </c>
      <c r="B242" s="590" t="s">
        <v>1872</v>
      </c>
      <c r="C242" s="590" t="s">
        <v>482</v>
      </c>
      <c r="D242" s="590" t="s">
        <v>625</v>
      </c>
      <c r="E242" s="590" t="s">
        <v>1890</v>
      </c>
      <c r="F242" s="590" t="s">
        <v>1941</v>
      </c>
      <c r="G242" s="590" t="s">
        <v>1943</v>
      </c>
      <c r="H242" s="607">
        <v>35</v>
      </c>
      <c r="I242" s="607">
        <v>4060</v>
      </c>
      <c r="J242" s="590">
        <v>1.0606060606060606</v>
      </c>
      <c r="K242" s="590">
        <v>116</v>
      </c>
      <c r="L242" s="607">
        <v>33</v>
      </c>
      <c r="M242" s="607">
        <v>3828</v>
      </c>
      <c r="N242" s="590">
        <v>1</v>
      </c>
      <c r="O242" s="590">
        <v>116</v>
      </c>
      <c r="P242" s="607">
        <v>23</v>
      </c>
      <c r="Q242" s="607">
        <v>2668</v>
      </c>
      <c r="R242" s="595">
        <v>0.69696969696969702</v>
      </c>
      <c r="S242" s="608">
        <v>116</v>
      </c>
    </row>
    <row r="243" spans="1:19" ht="14.4" customHeight="1" x14ac:dyDescent="0.3">
      <c r="A243" s="589" t="s">
        <v>1871</v>
      </c>
      <c r="B243" s="590" t="s">
        <v>1872</v>
      </c>
      <c r="C243" s="590" t="s">
        <v>482</v>
      </c>
      <c r="D243" s="590" t="s">
        <v>625</v>
      </c>
      <c r="E243" s="590" t="s">
        <v>1890</v>
      </c>
      <c r="F243" s="590" t="s">
        <v>1944</v>
      </c>
      <c r="G243" s="590" t="s">
        <v>1945</v>
      </c>
      <c r="H243" s="607"/>
      <c r="I243" s="607"/>
      <c r="J243" s="590"/>
      <c r="K243" s="590"/>
      <c r="L243" s="607">
        <v>1</v>
      </c>
      <c r="M243" s="607">
        <v>86</v>
      </c>
      <c r="N243" s="590">
        <v>1</v>
      </c>
      <c r="O243" s="590">
        <v>86</v>
      </c>
      <c r="P243" s="607">
        <v>3</v>
      </c>
      <c r="Q243" s="607">
        <v>258</v>
      </c>
      <c r="R243" s="595">
        <v>3</v>
      </c>
      <c r="S243" s="608">
        <v>86</v>
      </c>
    </row>
    <row r="244" spans="1:19" ht="14.4" customHeight="1" x14ac:dyDescent="0.3">
      <c r="A244" s="589" t="s">
        <v>1871</v>
      </c>
      <c r="B244" s="590" t="s">
        <v>1872</v>
      </c>
      <c r="C244" s="590" t="s">
        <v>482</v>
      </c>
      <c r="D244" s="590" t="s">
        <v>625</v>
      </c>
      <c r="E244" s="590" t="s">
        <v>1890</v>
      </c>
      <c r="F244" s="590" t="s">
        <v>1944</v>
      </c>
      <c r="G244" s="590" t="s">
        <v>1946</v>
      </c>
      <c r="H244" s="607">
        <v>1</v>
      </c>
      <c r="I244" s="607">
        <v>86</v>
      </c>
      <c r="J244" s="590">
        <v>0.5</v>
      </c>
      <c r="K244" s="590">
        <v>86</v>
      </c>
      <c r="L244" s="607">
        <v>2</v>
      </c>
      <c r="M244" s="607">
        <v>172</v>
      </c>
      <c r="N244" s="590">
        <v>1</v>
      </c>
      <c r="O244" s="590">
        <v>86</v>
      </c>
      <c r="P244" s="607"/>
      <c r="Q244" s="607"/>
      <c r="R244" s="595"/>
      <c r="S244" s="608"/>
    </row>
    <row r="245" spans="1:19" ht="14.4" customHeight="1" x14ac:dyDescent="0.3">
      <c r="A245" s="589" t="s">
        <v>1871</v>
      </c>
      <c r="B245" s="590" t="s">
        <v>1872</v>
      </c>
      <c r="C245" s="590" t="s">
        <v>482</v>
      </c>
      <c r="D245" s="590" t="s">
        <v>625</v>
      </c>
      <c r="E245" s="590" t="s">
        <v>1890</v>
      </c>
      <c r="F245" s="590" t="s">
        <v>1947</v>
      </c>
      <c r="G245" s="590" t="s">
        <v>1948</v>
      </c>
      <c r="H245" s="607">
        <v>4</v>
      </c>
      <c r="I245" s="607">
        <v>128</v>
      </c>
      <c r="J245" s="590">
        <v>1</v>
      </c>
      <c r="K245" s="590">
        <v>32</v>
      </c>
      <c r="L245" s="607">
        <v>4</v>
      </c>
      <c r="M245" s="607">
        <v>128</v>
      </c>
      <c r="N245" s="590">
        <v>1</v>
      </c>
      <c r="O245" s="590">
        <v>32</v>
      </c>
      <c r="P245" s="607"/>
      <c r="Q245" s="607"/>
      <c r="R245" s="595"/>
      <c r="S245" s="608"/>
    </row>
    <row r="246" spans="1:19" ht="14.4" customHeight="1" x14ac:dyDescent="0.3">
      <c r="A246" s="589" t="s">
        <v>1871</v>
      </c>
      <c r="B246" s="590" t="s">
        <v>1872</v>
      </c>
      <c r="C246" s="590" t="s">
        <v>482</v>
      </c>
      <c r="D246" s="590" t="s">
        <v>625</v>
      </c>
      <c r="E246" s="590" t="s">
        <v>1890</v>
      </c>
      <c r="F246" s="590" t="s">
        <v>1947</v>
      </c>
      <c r="G246" s="590" t="s">
        <v>1949</v>
      </c>
      <c r="H246" s="607">
        <v>15</v>
      </c>
      <c r="I246" s="607">
        <v>480</v>
      </c>
      <c r="J246" s="590">
        <v>0.44117647058823528</v>
      </c>
      <c r="K246" s="590">
        <v>32</v>
      </c>
      <c r="L246" s="607">
        <v>34</v>
      </c>
      <c r="M246" s="607">
        <v>1088</v>
      </c>
      <c r="N246" s="590">
        <v>1</v>
      </c>
      <c r="O246" s="590">
        <v>32</v>
      </c>
      <c r="P246" s="607">
        <v>19</v>
      </c>
      <c r="Q246" s="607">
        <v>608</v>
      </c>
      <c r="R246" s="595">
        <v>0.55882352941176472</v>
      </c>
      <c r="S246" s="608">
        <v>32</v>
      </c>
    </row>
    <row r="247" spans="1:19" ht="14.4" customHeight="1" x14ac:dyDescent="0.3">
      <c r="A247" s="589" t="s">
        <v>1871</v>
      </c>
      <c r="B247" s="590" t="s">
        <v>1872</v>
      </c>
      <c r="C247" s="590" t="s">
        <v>482</v>
      </c>
      <c r="D247" s="590" t="s">
        <v>625</v>
      </c>
      <c r="E247" s="590" t="s">
        <v>1890</v>
      </c>
      <c r="F247" s="590" t="s">
        <v>1950</v>
      </c>
      <c r="G247" s="590" t="s">
        <v>1951</v>
      </c>
      <c r="H247" s="607">
        <v>37</v>
      </c>
      <c r="I247" s="607">
        <v>18685</v>
      </c>
      <c r="J247" s="590">
        <v>0.8152268760907504</v>
      </c>
      <c r="K247" s="590">
        <v>505</v>
      </c>
      <c r="L247" s="607">
        <v>15</v>
      </c>
      <c r="M247" s="607">
        <v>22920</v>
      </c>
      <c r="N247" s="590">
        <v>1</v>
      </c>
      <c r="O247" s="590">
        <v>1528</v>
      </c>
      <c r="P247" s="607">
        <v>13</v>
      </c>
      <c r="Q247" s="607">
        <v>19877</v>
      </c>
      <c r="R247" s="595">
        <v>0.86723385689354271</v>
      </c>
      <c r="S247" s="608">
        <v>1529</v>
      </c>
    </row>
    <row r="248" spans="1:19" ht="14.4" customHeight="1" x14ac:dyDescent="0.3">
      <c r="A248" s="589" t="s">
        <v>1871</v>
      </c>
      <c r="B248" s="590" t="s">
        <v>1872</v>
      </c>
      <c r="C248" s="590" t="s">
        <v>482</v>
      </c>
      <c r="D248" s="590" t="s">
        <v>625</v>
      </c>
      <c r="E248" s="590" t="s">
        <v>1890</v>
      </c>
      <c r="F248" s="590" t="s">
        <v>1952</v>
      </c>
      <c r="G248" s="590" t="s">
        <v>1953</v>
      </c>
      <c r="H248" s="607"/>
      <c r="I248" s="607"/>
      <c r="J248" s="590"/>
      <c r="K248" s="590"/>
      <c r="L248" s="607">
        <v>1</v>
      </c>
      <c r="M248" s="607">
        <v>132</v>
      </c>
      <c r="N248" s="590">
        <v>1</v>
      </c>
      <c r="O248" s="590">
        <v>132</v>
      </c>
      <c r="P248" s="607"/>
      <c r="Q248" s="607"/>
      <c r="R248" s="595"/>
      <c r="S248" s="608"/>
    </row>
    <row r="249" spans="1:19" ht="14.4" customHeight="1" x14ac:dyDescent="0.3">
      <c r="A249" s="589" t="s">
        <v>1871</v>
      </c>
      <c r="B249" s="590" t="s">
        <v>1872</v>
      </c>
      <c r="C249" s="590" t="s">
        <v>482</v>
      </c>
      <c r="D249" s="590" t="s">
        <v>625</v>
      </c>
      <c r="E249" s="590" t="s">
        <v>1890</v>
      </c>
      <c r="F249" s="590" t="s">
        <v>1978</v>
      </c>
      <c r="G249" s="590" t="s">
        <v>1979</v>
      </c>
      <c r="H249" s="607">
        <v>1</v>
      </c>
      <c r="I249" s="607">
        <v>183</v>
      </c>
      <c r="J249" s="590"/>
      <c r="K249" s="590">
        <v>183</v>
      </c>
      <c r="L249" s="607"/>
      <c r="M249" s="607"/>
      <c r="N249" s="590"/>
      <c r="O249" s="590"/>
      <c r="P249" s="607"/>
      <c r="Q249" s="607"/>
      <c r="R249" s="595"/>
      <c r="S249" s="608"/>
    </row>
    <row r="250" spans="1:19" ht="14.4" customHeight="1" x14ac:dyDescent="0.3">
      <c r="A250" s="589" t="s">
        <v>1871</v>
      </c>
      <c r="B250" s="590" t="s">
        <v>1872</v>
      </c>
      <c r="C250" s="590" t="s">
        <v>482</v>
      </c>
      <c r="D250" s="590" t="s">
        <v>625</v>
      </c>
      <c r="E250" s="590" t="s">
        <v>1890</v>
      </c>
      <c r="F250" s="590" t="s">
        <v>2008</v>
      </c>
      <c r="G250" s="590" t="s">
        <v>2010</v>
      </c>
      <c r="H250" s="607"/>
      <c r="I250" s="607"/>
      <c r="J250" s="590"/>
      <c r="K250" s="590"/>
      <c r="L250" s="607">
        <v>1</v>
      </c>
      <c r="M250" s="607">
        <v>331</v>
      </c>
      <c r="N250" s="590">
        <v>1</v>
      </c>
      <c r="O250" s="590">
        <v>331</v>
      </c>
      <c r="P250" s="607"/>
      <c r="Q250" s="607"/>
      <c r="R250" s="595"/>
      <c r="S250" s="608"/>
    </row>
    <row r="251" spans="1:19" ht="14.4" customHeight="1" x14ac:dyDescent="0.3">
      <c r="A251" s="589" t="s">
        <v>1871</v>
      </c>
      <c r="B251" s="590" t="s">
        <v>1872</v>
      </c>
      <c r="C251" s="590" t="s">
        <v>482</v>
      </c>
      <c r="D251" s="590" t="s">
        <v>625</v>
      </c>
      <c r="E251" s="590" t="s">
        <v>1890</v>
      </c>
      <c r="F251" s="590" t="s">
        <v>2017</v>
      </c>
      <c r="G251" s="590" t="s">
        <v>2018</v>
      </c>
      <c r="H251" s="607"/>
      <c r="I251" s="607"/>
      <c r="J251" s="590"/>
      <c r="K251" s="590"/>
      <c r="L251" s="607">
        <v>1</v>
      </c>
      <c r="M251" s="607">
        <v>1201</v>
      </c>
      <c r="N251" s="590">
        <v>1</v>
      </c>
      <c r="O251" s="590">
        <v>1201</v>
      </c>
      <c r="P251" s="607"/>
      <c r="Q251" s="607"/>
      <c r="R251" s="595"/>
      <c r="S251" s="608"/>
    </row>
    <row r="252" spans="1:19" ht="14.4" customHeight="1" x14ac:dyDescent="0.3">
      <c r="A252" s="589" t="s">
        <v>1871</v>
      </c>
      <c r="B252" s="590" t="s">
        <v>1872</v>
      </c>
      <c r="C252" s="590" t="s">
        <v>482</v>
      </c>
      <c r="D252" s="590" t="s">
        <v>625</v>
      </c>
      <c r="E252" s="590" t="s">
        <v>1890</v>
      </c>
      <c r="F252" s="590" t="s">
        <v>2024</v>
      </c>
      <c r="G252" s="590" t="s">
        <v>2025</v>
      </c>
      <c r="H252" s="607">
        <v>4</v>
      </c>
      <c r="I252" s="607">
        <v>4240</v>
      </c>
      <c r="J252" s="590">
        <v>0.63151623473339291</v>
      </c>
      <c r="K252" s="590">
        <v>1060</v>
      </c>
      <c r="L252" s="607">
        <v>2</v>
      </c>
      <c r="M252" s="607">
        <v>6714</v>
      </c>
      <c r="N252" s="590">
        <v>1</v>
      </c>
      <c r="O252" s="590">
        <v>3357</v>
      </c>
      <c r="P252" s="607"/>
      <c r="Q252" s="607"/>
      <c r="R252" s="595"/>
      <c r="S252" s="608"/>
    </row>
    <row r="253" spans="1:19" ht="14.4" customHeight="1" x14ac:dyDescent="0.3">
      <c r="A253" s="589" t="s">
        <v>1871</v>
      </c>
      <c r="B253" s="590" t="s">
        <v>1872</v>
      </c>
      <c r="C253" s="590" t="s">
        <v>482</v>
      </c>
      <c r="D253" s="590" t="s">
        <v>1869</v>
      </c>
      <c r="E253" s="590" t="s">
        <v>1890</v>
      </c>
      <c r="F253" s="590" t="s">
        <v>1891</v>
      </c>
      <c r="G253" s="590" t="s">
        <v>1892</v>
      </c>
      <c r="H253" s="607">
        <v>1</v>
      </c>
      <c r="I253" s="607">
        <v>78</v>
      </c>
      <c r="J253" s="590"/>
      <c r="K253" s="590">
        <v>78</v>
      </c>
      <c r="L253" s="607"/>
      <c r="M253" s="607"/>
      <c r="N253" s="590"/>
      <c r="O253" s="590"/>
      <c r="P253" s="607"/>
      <c r="Q253" s="607"/>
      <c r="R253" s="595"/>
      <c r="S253" s="608"/>
    </row>
    <row r="254" spans="1:19" ht="14.4" customHeight="1" x14ac:dyDescent="0.3">
      <c r="A254" s="589" t="s">
        <v>1871</v>
      </c>
      <c r="B254" s="590" t="s">
        <v>1872</v>
      </c>
      <c r="C254" s="590" t="s">
        <v>482</v>
      </c>
      <c r="D254" s="590" t="s">
        <v>1869</v>
      </c>
      <c r="E254" s="590" t="s">
        <v>1890</v>
      </c>
      <c r="F254" s="590" t="s">
        <v>1895</v>
      </c>
      <c r="G254" s="590" t="s">
        <v>1896</v>
      </c>
      <c r="H254" s="607">
        <v>209</v>
      </c>
      <c r="I254" s="607">
        <v>22154</v>
      </c>
      <c r="J254" s="590">
        <v>6.333333333333333</v>
      </c>
      <c r="K254" s="590">
        <v>106</v>
      </c>
      <c r="L254" s="607">
        <v>33</v>
      </c>
      <c r="M254" s="607">
        <v>3498</v>
      </c>
      <c r="N254" s="590">
        <v>1</v>
      </c>
      <c r="O254" s="590">
        <v>106</v>
      </c>
      <c r="P254" s="607"/>
      <c r="Q254" s="607"/>
      <c r="R254" s="595"/>
      <c r="S254" s="608"/>
    </row>
    <row r="255" spans="1:19" ht="14.4" customHeight="1" x14ac:dyDescent="0.3">
      <c r="A255" s="589" t="s">
        <v>1871</v>
      </c>
      <c r="B255" s="590" t="s">
        <v>1872</v>
      </c>
      <c r="C255" s="590" t="s">
        <v>482</v>
      </c>
      <c r="D255" s="590" t="s">
        <v>1869</v>
      </c>
      <c r="E255" s="590" t="s">
        <v>1890</v>
      </c>
      <c r="F255" s="590" t="s">
        <v>1899</v>
      </c>
      <c r="G255" s="590" t="s">
        <v>1900</v>
      </c>
      <c r="H255" s="607">
        <v>9</v>
      </c>
      <c r="I255" s="607">
        <v>333</v>
      </c>
      <c r="J255" s="590">
        <v>9</v>
      </c>
      <c r="K255" s="590">
        <v>37</v>
      </c>
      <c r="L255" s="607">
        <v>1</v>
      </c>
      <c r="M255" s="607">
        <v>37</v>
      </c>
      <c r="N255" s="590">
        <v>1</v>
      </c>
      <c r="O255" s="590">
        <v>37</v>
      </c>
      <c r="P255" s="607"/>
      <c r="Q255" s="607"/>
      <c r="R255" s="595"/>
      <c r="S255" s="608"/>
    </row>
    <row r="256" spans="1:19" ht="14.4" customHeight="1" x14ac:dyDescent="0.3">
      <c r="A256" s="589" t="s">
        <v>1871</v>
      </c>
      <c r="B256" s="590" t="s">
        <v>1872</v>
      </c>
      <c r="C256" s="590" t="s">
        <v>482</v>
      </c>
      <c r="D256" s="590" t="s">
        <v>1869</v>
      </c>
      <c r="E256" s="590" t="s">
        <v>1890</v>
      </c>
      <c r="F256" s="590" t="s">
        <v>1906</v>
      </c>
      <c r="G256" s="590" t="s">
        <v>1907</v>
      </c>
      <c r="H256" s="607">
        <v>1</v>
      </c>
      <c r="I256" s="607">
        <v>665</v>
      </c>
      <c r="J256" s="590"/>
      <c r="K256" s="590">
        <v>665</v>
      </c>
      <c r="L256" s="607"/>
      <c r="M256" s="607"/>
      <c r="N256" s="590"/>
      <c r="O256" s="590"/>
      <c r="P256" s="607"/>
      <c r="Q256" s="607"/>
      <c r="R256" s="595"/>
      <c r="S256" s="608"/>
    </row>
    <row r="257" spans="1:19" ht="14.4" customHeight="1" x14ac:dyDescent="0.3">
      <c r="A257" s="589" t="s">
        <v>1871</v>
      </c>
      <c r="B257" s="590" t="s">
        <v>1872</v>
      </c>
      <c r="C257" s="590" t="s">
        <v>482</v>
      </c>
      <c r="D257" s="590" t="s">
        <v>1869</v>
      </c>
      <c r="E257" s="590" t="s">
        <v>1890</v>
      </c>
      <c r="F257" s="590" t="s">
        <v>1908</v>
      </c>
      <c r="G257" s="590" t="s">
        <v>1909</v>
      </c>
      <c r="H257" s="607">
        <v>120</v>
      </c>
      <c r="I257" s="607">
        <v>30120</v>
      </c>
      <c r="J257" s="590">
        <v>13.333333333333334</v>
      </c>
      <c r="K257" s="590">
        <v>251</v>
      </c>
      <c r="L257" s="607">
        <v>9</v>
      </c>
      <c r="M257" s="607">
        <v>2259</v>
      </c>
      <c r="N257" s="590">
        <v>1</v>
      </c>
      <c r="O257" s="590">
        <v>251</v>
      </c>
      <c r="P257" s="607"/>
      <c r="Q257" s="607"/>
      <c r="R257" s="595"/>
      <c r="S257" s="608"/>
    </row>
    <row r="258" spans="1:19" ht="14.4" customHeight="1" x14ac:dyDescent="0.3">
      <c r="A258" s="589" t="s">
        <v>1871</v>
      </c>
      <c r="B258" s="590" t="s">
        <v>1872</v>
      </c>
      <c r="C258" s="590" t="s">
        <v>482</v>
      </c>
      <c r="D258" s="590" t="s">
        <v>1869</v>
      </c>
      <c r="E258" s="590" t="s">
        <v>1890</v>
      </c>
      <c r="F258" s="590" t="s">
        <v>1911</v>
      </c>
      <c r="G258" s="590" t="s">
        <v>1912</v>
      </c>
      <c r="H258" s="607">
        <v>395</v>
      </c>
      <c r="I258" s="607">
        <v>49770</v>
      </c>
      <c r="J258" s="590">
        <v>5.1973684210526319</v>
      </c>
      <c r="K258" s="590">
        <v>126</v>
      </c>
      <c r="L258" s="607">
        <v>76</v>
      </c>
      <c r="M258" s="607">
        <v>9576</v>
      </c>
      <c r="N258" s="590">
        <v>1</v>
      </c>
      <c r="O258" s="590">
        <v>126</v>
      </c>
      <c r="P258" s="607"/>
      <c r="Q258" s="607"/>
      <c r="R258" s="595"/>
      <c r="S258" s="608"/>
    </row>
    <row r="259" spans="1:19" ht="14.4" customHeight="1" x14ac:dyDescent="0.3">
      <c r="A259" s="589" t="s">
        <v>1871</v>
      </c>
      <c r="B259" s="590" t="s">
        <v>1872</v>
      </c>
      <c r="C259" s="590" t="s">
        <v>482</v>
      </c>
      <c r="D259" s="590" t="s">
        <v>1869</v>
      </c>
      <c r="E259" s="590" t="s">
        <v>1890</v>
      </c>
      <c r="F259" s="590" t="s">
        <v>1911</v>
      </c>
      <c r="G259" s="590" t="s">
        <v>1913</v>
      </c>
      <c r="H259" s="607">
        <v>1</v>
      </c>
      <c r="I259" s="607">
        <v>126</v>
      </c>
      <c r="J259" s="590"/>
      <c r="K259" s="590">
        <v>126</v>
      </c>
      <c r="L259" s="607"/>
      <c r="M259" s="607"/>
      <c r="N259" s="590"/>
      <c r="O259" s="590"/>
      <c r="P259" s="607"/>
      <c r="Q259" s="607"/>
      <c r="R259" s="595"/>
      <c r="S259" s="608"/>
    </row>
    <row r="260" spans="1:19" ht="14.4" customHeight="1" x14ac:dyDescent="0.3">
      <c r="A260" s="589" t="s">
        <v>1871</v>
      </c>
      <c r="B260" s="590" t="s">
        <v>1872</v>
      </c>
      <c r="C260" s="590" t="s">
        <v>482</v>
      </c>
      <c r="D260" s="590" t="s">
        <v>1869</v>
      </c>
      <c r="E260" s="590" t="s">
        <v>1890</v>
      </c>
      <c r="F260" s="590" t="s">
        <v>1923</v>
      </c>
      <c r="G260" s="590" t="s">
        <v>1924</v>
      </c>
      <c r="H260" s="607">
        <v>1</v>
      </c>
      <c r="I260" s="607">
        <v>1031</v>
      </c>
      <c r="J260" s="590"/>
      <c r="K260" s="590">
        <v>1031</v>
      </c>
      <c r="L260" s="607"/>
      <c r="M260" s="607"/>
      <c r="N260" s="590"/>
      <c r="O260" s="590"/>
      <c r="P260" s="607"/>
      <c r="Q260" s="607"/>
      <c r="R260" s="595"/>
      <c r="S260" s="608"/>
    </row>
    <row r="261" spans="1:19" ht="14.4" customHeight="1" x14ac:dyDescent="0.3">
      <c r="A261" s="589" t="s">
        <v>1871</v>
      </c>
      <c r="B261" s="590" t="s">
        <v>1872</v>
      </c>
      <c r="C261" s="590" t="s">
        <v>482</v>
      </c>
      <c r="D261" s="590" t="s">
        <v>1869</v>
      </c>
      <c r="E261" s="590" t="s">
        <v>1890</v>
      </c>
      <c r="F261" s="590" t="s">
        <v>1935</v>
      </c>
      <c r="G261" s="590" t="s">
        <v>1937</v>
      </c>
      <c r="H261" s="607">
        <v>2</v>
      </c>
      <c r="I261" s="607">
        <v>744</v>
      </c>
      <c r="J261" s="590"/>
      <c r="K261" s="590">
        <v>372</v>
      </c>
      <c r="L261" s="607"/>
      <c r="M261" s="607"/>
      <c r="N261" s="590"/>
      <c r="O261" s="590"/>
      <c r="P261" s="607"/>
      <c r="Q261" s="607"/>
      <c r="R261" s="595"/>
      <c r="S261" s="608"/>
    </row>
    <row r="262" spans="1:19" ht="14.4" customHeight="1" x14ac:dyDescent="0.3">
      <c r="A262" s="589" t="s">
        <v>1871</v>
      </c>
      <c r="B262" s="590" t="s">
        <v>1872</v>
      </c>
      <c r="C262" s="590" t="s">
        <v>482</v>
      </c>
      <c r="D262" s="590" t="s">
        <v>1869</v>
      </c>
      <c r="E262" s="590" t="s">
        <v>1890</v>
      </c>
      <c r="F262" s="590" t="s">
        <v>1938</v>
      </c>
      <c r="G262" s="590" t="s">
        <v>1939</v>
      </c>
      <c r="H262" s="607">
        <v>2</v>
      </c>
      <c r="I262" s="607">
        <v>66.67</v>
      </c>
      <c r="J262" s="590"/>
      <c r="K262" s="590">
        <v>33.335000000000001</v>
      </c>
      <c r="L262" s="607"/>
      <c r="M262" s="607"/>
      <c r="N262" s="590"/>
      <c r="O262" s="590"/>
      <c r="P262" s="607"/>
      <c r="Q262" s="607"/>
      <c r="R262" s="595"/>
      <c r="S262" s="608"/>
    </row>
    <row r="263" spans="1:19" ht="14.4" customHeight="1" x14ac:dyDescent="0.3">
      <c r="A263" s="589" t="s">
        <v>1871</v>
      </c>
      <c r="B263" s="590" t="s">
        <v>1872</v>
      </c>
      <c r="C263" s="590" t="s">
        <v>482</v>
      </c>
      <c r="D263" s="590" t="s">
        <v>1869</v>
      </c>
      <c r="E263" s="590" t="s">
        <v>1890</v>
      </c>
      <c r="F263" s="590" t="s">
        <v>1938</v>
      </c>
      <c r="G263" s="590" t="s">
        <v>1940</v>
      </c>
      <c r="H263" s="607">
        <v>424</v>
      </c>
      <c r="I263" s="607">
        <v>14133.34</v>
      </c>
      <c r="J263" s="590">
        <v>5.0476214285714285</v>
      </c>
      <c r="K263" s="590">
        <v>33.333349056603772</v>
      </c>
      <c r="L263" s="607">
        <v>84</v>
      </c>
      <c r="M263" s="607">
        <v>2800</v>
      </c>
      <c r="N263" s="590">
        <v>1</v>
      </c>
      <c r="O263" s="590">
        <v>33.333333333333336</v>
      </c>
      <c r="P263" s="607"/>
      <c r="Q263" s="607"/>
      <c r="R263" s="595"/>
      <c r="S263" s="608"/>
    </row>
    <row r="264" spans="1:19" ht="14.4" customHeight="1" x14ac:dyDescent="0.3">
      <c r="A264" s="589" t="s">
        <v>1871</v>
      </c>
      <c r="B264" s="590" t="s">
        <v>1872</v>
      </c>
      <c r="C264" s="590" t="s">
        <v>482</v>
      </c>
      <c r="D264" s="590" t="s">
        <v>1869</v>
      </c>
      <c r="E264" s="590" t="s">
        <v>1890</v>
      </c>
      <c r="F264" s="590" t="s">
        <v>1941</v>
      </c>
      <c r="G264" s="590" t="s">
        <v>1943</v>
      </c>
      <c r="H264" s="607">
        <v>1</v>
      </c>
      <c r="I264" s="607">
        <v>116</v>
      </c>
      <c r="J264" s="590"/>
      <c r="K264" s="590">
        <v>116</v>
      </c>
      <c r="L264" s="607"/>
      <c r="M264" s="607"/>
      <c r="N264" s="590"/>
      <c r="O264" s="590"/>
      <c r="P264" s="607"/>
      <c r="Q264" s="607"/>
      <c r="R264" s="595"/>
      <c r="S264" s="608"/>
    </row>
    <row r="265" spans="1:19" ht="14.4" customHeight="1" x14ac:dyDescent="0.3">
      <c r="A265" s="589" t="s">
        <v>1871</v>
      </c>
      <c r="B265" s="590" t="s">
        <v>1872</v>
      </c>
      <c r="C265" s="590" t="s">
        <v>482</v>
      </c>
      <c r="D265" s="590" t="s">
        <v>1869</v>
      </c>
      <c r="E265" s="590" t="s">
        <v>1890</v>
      </c>
      <c r="F265" s="590" t="s">
        <v>1944</v>
      </c>
      <c r="G265" s="590" t="s">
        <v>1945</v>
      </c>
      <c r="H265" s="607">
        <v>1</v>
      </c>
      <c r="I265" s="607">
        <v>86</v>
      </c>
      <c r="J265" s="590"/>
      <c r="K265" s="590">
        <v>86</v>
      </c>
      <c r="L265" s="607"/>
      <c r="M265" s="607"/>
      <c r="N265" s="590"/>
      <c r="O265" s="590"/>
      <c r="P265" s="607"/>
      <c r="Q265" s="607"/>
      <c r="R265" s="595"/>
      <c r="S265" s="608"/>
    </row>
    <row r="266" spans="1:19" ht="14.4" customHeight="1" x14ac:dyDescent="0.3">
      <c r="A266" s="589" t="s">
        <v>1871</v>
      </c>
      <c r="B266" s="590" t="s">
        <v>1872</v>
      </c>
      <c r="C266" s="590" t="s">
        <v>482</v>
      </c>
      <c r="D266" s="590" t="s">
        <v>1869</v>
      </c>
      <c r="E266" s="590" t="s">
        <v>1890</v>
      </c>
      <c r="F266" s="590" t="s">
        <v>1950</v>
      </c>
      <c r="G266" s="590" t="s">
        <v>1951</v>
      </c>
      <c r="H266" s="607">
        <v>11</v>
      </c>
      <c r="I266" s="607">
        <v>5555</v>
      </c>
      <c r="J266" s="590"/>
      <c r="K266" s="590">
        <v>505</v>
      </c>
      <c r="L266" s="607"/>
      <c r="M266" s="607"/>
      <c r="N266" s="590"/>
      <c r="O266" s="590"/>
      <c r="P266" s="607"/>
      <c r="Q266" s="607"/>
      <c r="R266" s="595"/>
      <c r="S266" s="608"/>
    </row>
    <row r="267" spans="1:19" ht="14.4" customHeight="1" x14ac:dyDescent="0.3">
      <c r="A267" s="589" t="s">
        <v>1871</v>
      </c>
      <c r="B267" s="590" t="s">
        <v>1872</v>
      </c>
      <c r="C267" s="590" t="s">
        <v>482</v>
      </c>
      <c r="D267" s="590" t="s">
        <v>1869</v>
      </c>
      <c r="E267" s="590" t="s">
        <v>1890</v>
      </c>
      <c r="F267" s="590" t="s">
        <v>1960</v>
      </c>
      <c r="G267" s="590" t="s">
        <v>1961</v>
      </c>
      <c r="H267" s="607">
        <v>3</v>
      </c>
      <c r="I267" s="607">
        <v>1797</v>
      </c>
      <c r="J267" s="590"/>
      <c r="K267" s="590">
        <v>599</v>
      </c>
      <c r="L267" s="607"/>
      <c r="M267" s="607"/>
      <c r="N267" s="590"/>
      <c r="O267" s="590"/>
      <c r="P267" s="607"/>
      <c r="Q267" s="607"/>
      <c r="R267" s="595"/>
      <c r="S267" s="608"/>
    </row>
    <row r="268" spans="1:19" ht="14.4" customHeight="1" x14ac:dyDescent="0.3">
      <c r="A268" s="589" t="s">
        <v>1871</v>
      </c>
      <c r="B268" s="590" t="s">
        <v>1872</v>
      </c>
      <c r="C268" s="590" t="s">
        <v>482</v>
      </c>
      <c r="D268" s="590" t="s">
        <v>1869</v>
      </c>
      <c r="E268" s="590" t="s">
        <v>1890</v>
      </c>
      <c r="F268" s="590" t="s">
        <v>1978</v>
      </c>
      <c r="G268" s="590" t="s">
        <v>1980</v>
      </c>
      <c r="H268" s="607">
        <v>3</v>
      </c>
      <c r="I268" s="607">
        <v>549</v>
      </c>
      <c r="J268" s="590"/>
      <c r="K268" s="590">
        <v>183</v>
      </c>
      <c r="L268" s="607"/>
      <c r="M268" s="607"/>
      <c r="N268" s="590"/>
      <c r="O268" s="590"/>
      <c r="P268" s="607"/>
      <c r="Q268" s="607"/>
      <c r="R268" s="595"/>
      <c r="S268" s="608"/>
    </row>
    <row r="269" spans="1:19" ht="14.4" customHeight="1" x14ac:dyDescent="0.3">
      <c r="A269" s="589" t="s">
        <v>1871</v>
      </c>
      <c r="B269" s="590" t="s">
        <v>1872</v>
      </c>
      <c r="C269" s="590" t="s">
        <v>482</v>
      </c>
      <c r="D269" s="590" t="s">
        <v>1869</v>
      </c>
      <c r="E269" s="590" t="s">
        <v>1890</v>
      </c>
      <c r="F269" s="590" t="s">
        <v>1997</v>
      </c>
      <c r="G269" s="590" t="s">
        <v>1998</v>
      </c>
      <c r="H269" s="607">
        <v>14</v>
      </c>
      <c r="I269" s="607">
        <v>2912</v>
      </c>
      <c r="J269" s="590"/>
      <c r="K269" s="590">
        <v>208</v>
      </c>
      <c r="L269" s="607"/>
      <c r="M269" s="607"/>
      <c r="N269" s="590"/>
      <c r="O269" s="590"/>
      <c r="P269" s="607"/>
      <c r="Q269" s="607"/>
      <c r="R269" s="595"/>
      <c r="S269" s="608"/>
    </row>
    <row r="270" spans="1:19" ht="14.4" customHeight="1" x14ac:dyDescent="0.3">
      <c r="A270" s="589" t="s">
        <v>1871</v>
      </c>
      <c r="B270" s="590" t="s">
        <v>1872</v>
      </c>
      <c r="C270" s="590" t="s">
        <v>482</v>
      </c>
      <c r="D270" s="590" t="s">
        <v>1869</v>
      </c>
      <c r="E270" s="590" t="s">
        <v>1890</v>
      </c>
      <c r="F270" s="590" t="s">
        <v>2021</v>
      </c>
      <c r="G270" s="590" t="s">
        <v>2022</v>
      </c>
      <c r="H270" s="607">
        <v>6</v>
      </c>
      <c r="I270" s="607">
        <v>402</v>
      </c>
      <c r="J270" s="590"/>
      <c r="K270" s="590">
        <v>67</v>
      </c>
      <c r="L270" s="607"/>
      <c r="M270" s="607"/>
      <c r="N270" s="590"/>
      <c r="O270" s="590"/>
      <c r="P270" s="607"/>
      <c r="Q270" s="607"/>
      <c r="R270" s="595"/>
      <c r="S270" s="608"/>
    </row>
    <row r="271" spans="1:19" ht="14.4" customHeight="1" x14ac:dyDescent="0.3">
      <c r="A271" s="589" t="s">
        <v>1871</v>
      </c>
      <c r="B271" s="590" t="s">
        <v>1872</v>
      </c>
      <c r="C271" s="590" t="s">
        <v>482</v>
      </c>
      <c r="D271" s="590" t="s">
        <v>626</v>
      </c>
      <c r="E271" s="590" t="s">
        <v>1873</v>
      </c>
      <c r="F271" s="590" t="s">
        <v>1876</v>
      </c>
      <c r="G271" s="590" t="s">
        <v>1877</v>
      </c>
      <c r="H271" s="607"/>
      <c r="I271" s="607"/>
      <c r="J271" s="590"/>
      <c r="K271" s="590"/>
      <c r="L271" s="607">
        <v>0.2</v>
      </c>
      <c r="M271" s="607">
        <v>30.2</v>
      </c>
      <c r="N271" s="590">
        <v>1</v>
      </c>
      <c r="O271" s="590">
        <v>151</v>
      </c>
      <c r="P271" s="607">
        <v>0.2</v>
      </c>
      <c r="Q271" s="607">
        <v>13.94</v>
      </c>
      <c r="R271" s="595">
        <v>0.46158940397350995</v>
      </c>
      <c r="S271" s="608">
        <v>69.699999999999989</v>
      </c>
    </row>
    <row r="272" spans="1:19" ht="14.4" customHeight="1" x14ac:dyDescent="0.3">
      <c r="A272" s="589" t="s">
        <v>1871</v>
      </c>
      <c r="B272" s="590" t="s">
        <v>1872</v>
      </c>
      <c r="C272" s="590" t="s">
        <v>482</v>
      </c>
      <c r="D272" s="590" t="s">
        <v>626</v>
      </c>
      <c r="E272" s="590" t="s">
        <v>1873</v>
      </c>
      <c r="F272" s="590" t="s">
        <v>1878</v>
      </c>
      <c r="G272" s="590" t="s">
        <v>1879</v>
      </c>
      <c r="H272" s="607"/>
      <c r="I272" s="607"/>
      <c r="J272" s="590"/>
      <c r="K272" s="590"/>
      <c r="L272" s="607">
        <v>0.8</v>
      </c>
      <c r="M272" s="607">
        <v>202.85</v>
      </c>
      <c r="N272" s="590">
        <v>1</v>
      </c>
      <c r="O272" s="590">
        <v>253.56249999999997</v>
      </c>
      <c r="P272" s="607">
        <v>0.2</v>
      </c>
      <c r="Q272" s="607">
        <v>73.540000000000006</v>
      </c>
      <c r="R272" s="595">
        <v>0.3625338920384521</v>
      </c>
      <c r="S272" s="608">
        <v>367.7</v>
      </c>
    </row>
    <row r="273" spans="1:19" ht="14.4" customHeight="1" x14ac:dyDescent="0.3">
      <c r="A273" s="589" t="s">
        <v>1871</v>
      </c>
      <c r="B273" s="590" t="s">
        <v>1872</v>
      </c>
      <c r="C273" s="590" t="s">
        <v>482</v>
      </c>
      <c r="D273" s="590" t="s">
        <v>626</v>
      </c>
      <c r="E273" s="590" t="s">
        <v>1890</v>
      </c>
      <c r="F273" s="590" t="s">
        <v>1893</v>
      </c>
      <c r="G273" s="590" t="s">
        <v>1894</v>
      </c>
      <c r="H273" s="607">
        <v>1</v>
      </c>
      <c r="I273" s="607">
        <v>83</v>
      </c>
      <c r="J273" s="590"/>
      <c r="K273" s="590">
        <v>83</v>
      </c>
      <c r="L273" s="607"/>
      <c r="M273" s="607"/>
      <c r="N273" s="590"/>
      <c r="O273" s="590"/>
      <c r="P273" s="607"/>
      <c r="Q273" s="607"/>
      <c r="R273" s="595"/>
      <c r="S273" s="608"/>
    </row>
    <row r="274" spans="1:19" ht="14.4" customHeight="1" x14ac:dyDescent="0.3">
      <c r="A274" s="589" t="s">
        <v>1871</v>
      </c>
      <c r="B274" s="590" t="s">
        <v>1872</v>
      </c>
      <c r="C274" s="590" t="s">
        <v>482</v>
      </c>
      <c r="D274" s="590" t="s">
        <v>626</v>
      </c>
      <c r="E274" s="590" t="s">
        <v>1890</v>
      </c>
      <c r="F274" s="590" t="s">
        <v>1895</v>
      </c>
      <c r="G274" s="590" t="s">
        <v>1896</v>
      </c>
      <c r="H274" s="607">
        <v>91</v>
      </c>
      <c r="I274" s="607">
        <v>9646</v>
      </c>
      <c r="J274" s="590">
        <v>0.68421052631578949</v>
      </c>
      <c r="K274" s="590">
        <v>106</v>
      </c>
      <c r="L274" s="607">
        <v>133</v>
      </c>
      <c r="M274" s="607">
        <v>14098</v>
      </c>
      <c r="N274" s="590">
        <v>1</v>
      </c>
      <c r="O274" s="590">
        <v>106</v>
      </c>
      <c r="P274" s="607">
        <v>104</v>
      </c>
      <c r="Q274" s="607">
        <v>11024</v>
      </c>
      <c r="R274" s="595">
        <v>0.78195488721804507</v>
      </c>
      <c r="S274" s="608">
        <v>106</v>
      </c>
    </row>
    <row r="275" spans="1:19" ht="14.4" customHeight="1" x14ac:dyDescent="0.3">
      <c r="A275" s="589" t="s">
        <v>1871</v>
      </c>
      <c r="B275" s="590" t="s">
        <v>1872</v>
      </c>
      <c r="C275" s="590" t="s">
        <v>482</v>
      </c>
      <c r="D275" s="590" t="s">
        <v>626</v>
      </c>
      <c r="E275" s="590" t="s">
        <v>1890</v>
      </c>
      <c r="F275" s="590" t="s">
        <v>1899</v>
      </c>
      <c r="G275" s="590" t="s">
        <v>1900</v>
      </c>
      <c r="H275" s="607">
        <v>14</v>
      </c>
      <c r="I275" s="607">
        <v>518</v>
      </c>
      <c r="J275" s="590">
        <v>2.3333333333333335</v>
      </c>
      <c r="K275" s="590">
        <v>37</v>
      </c>
      <c r="L275" s="607">
        <v>6</v>
      </c>
      <c r="M275" s="607">
        <v>222</v>
      </c>
      <c r="N275" s="590">
        <v>1</v>
      </c>
      <c r="O275" s="590">
        <v>37</v>
      </c>
      <c r="P275" s="607">
        <v>9</v>
      </c>
      <c r="Q275" s="607">
        <v>333</v>
      </c>
      <c r="R275" s="595">
        <v>1.5</v>
      </c>
      <c r="S275" s="608">
        <v>37</v>
      </c>
    </row>
    <row r="276" spans="1:19" ht="14.4" customHeight="1" x14ac:dyDescent="0.3">
      <c r="A276" s="589" t="s">
        <v>1871</v>
      </c>
      <c r="B276" s="590" t="s">
        <v>1872</v>
      </c>
      <c r="C276" s="590" t="s">
        <v>482</v>
      </c>
      <c r="D276" s="590" t="s">
        <v>626</v>
      </c>
      <c r="E276" s="590" t="s">
        <v>1890</v>
      </c>
      <c r="F276" s="590" t="s">
        <v>1899</v>
      </c>
      <c r="G276" s="590" t="s">
        <v>1901</v>
      </c>
      <c r="H276" s="607"/>
      <c r="I276" s="607"/>
      <c r="J276" s="590"/>
      <c r="K276" s="590"/>
      <c r="L276" s="607">
        <v>1</v>
      </c>
      <c r="M276" s="607">
        <v>37</v>
      </c>
      <c r="N276" s="590">
        <v>1</v>
      </c>
      <c r="O276" s="590">
        <v>37</v>
      </c>
      <c r="P276" s="607">
        <v>1</v>
      </c>
      <c r="Q276" s="607">
        <v>37</v>
      </c>
      <c r="R276" s="595">
        <v>1</v>
      </c>
      <c r="S276" s="608">
        <v>37</v>
      </c>
    </row>
    <row r="277" spans="1:19" ht="14.4" customHeight="1" x14ac:dyDescent="0.3">
      <c r="A277" s="589" t="s">
        <v>1871</v>
      </c>
      <c r="B277" s="590" t="s">
        <v>1872</v>
      </c>
      <c r="C277" s="590" t="s">
        <v>482</v>
      </c>
      <c r="D277" s="590" t="s">
        <v>626</v>
      </c>
      <c r="E277" s="590" t="s">
        <v>1890</v>
      </c>
      <c r="F277" s="590" t="s">
        <v>1908</v>
      </c>
      <c r="G277" s="590" t="s">
        <v>1909</v>
      </c>
      <c r="H277" s="607">
        <v>159</v>
      </c>
      <c r="I277" s="607">
        <v>39909</v>
      </c>
      <c r="J277" s="590">
        <v>1.0392156862745099</v>
      </c>
      <c r="K277" s="590">
        <v>251</v>
      </c>
      <c r="L277" s="607">
        <v>153</v>
      </c>
      <c r="M277" s="607">
        <v>38403</v>
      </c>
      <c r="N277" s="590">
        <v>1</v>
      </c>
      <c r="O277" s="590">
        <v>251</v>
      </c>
      <c r="P277" s="607">
        <v>205</v>
      </c>
      <c r="Q277" s="607">
        <v>51660</v>
      </c>
      <c r="R277" s="595">
        <v>1.3452074056714318</v>
      </c>
      <c r="S277" s="608">
        <v>252</v>
      </c>
    </row>
    <row r="278" spans="1:19" ht="14.4" customHeight="1" x14ac:dyDescent="0.3">
      <c r="A278" s="589" t="s">
        <v>1871</v>
      </c>
      <c r="B278" s="590" t="s">
        <v>1872</v>
      </c>
      <c r="C278" s="590" t="s">
        <v>482</v>
      </c>
      <c r="D278" s="590" t="s">
        <v>626</v>
      </c>
      <c r="E278" s="590" t="s">
        <v>1890</v>
      </c>
      <c r="F278" s="590" t="s">
        <v>1908</v>
      </c>
      <c r="G278" s="590" t="s">
        <v>1910</v>
      </c>
      <c r="H278" s="607"/>
      <c r="I278" s="607"/>
      <c r="J278" s="590"/>
      <c r="K278" s="590"/>
      <c r="L278" s="607">
        <v>4</v>
      </c>
      <c r="M278" s="607">
        <v>1004</v>
      </c>
      <c r="N278" s="590">
        <v>1</v>
      </c>
      <c r="O278" s="590">
        <v>251</v>
      </c>
      <c r="P278" s="607"/>
      <c r="Q278" s="607"/>
      <c r="R278" s="595"/>
      <c r="S278" s="608"/>
    </row>
    <row r="279" spans="1:19" ht="14.4" customHeight="1" x14ac:dyDescent="0.3">
      <c r="A279" s="589" t="s">
        <v>1871</v>
      </c>
      <c r="B279" s="590" t="s">
        <v>1872</v>
      </c>
      <c r="C279" s="590" t="s">
        <v>482</v>
      </c>
      <c r="D279" s="590" t="s">
        <v>626</v>
      </c>
      <c r="E279" s="590" t="s">
        <v>1890</v>
      </c>
      <c r="F279" s="590" t="s">
        <v>1911</v>
      </c>
      <c r="G279" s="590" t="s">
        <v>1912</v>
      </c>
      <c r="H279" s="607">
        <v>518</v>
      </c>
      <c r="I279" s="607">
        <v>65268</v>
      </c>
      <c r="J279" s="590">
        <v>0.90559440559440563</v>
      </c>
      <c r="K279" s="590">
        <v>126</v>
      </c>
      <c r="L279" s="607">
        <v>572</v>
      </c>
      <c r="M279" s="607">
        <v>72072</v>
      </c>
      <c r="N279" s="590">
        <v>1</v>
      </c>
      <c r="O279" s="590">
        <v>126</v>
      </c>
      <c r="P279" s="607">
        <v>486</v>
      </c>
      <c r="Q279" s="607">
        <v>61722</v>
      </c>
      <c r="R279" s="595">
        <v>0.8563936063936064</v>
      </c>
      <c r="S279" s="608">
        <v>127</v>
      </c>
    </row>
    <row r="280" spans="1:19" ht="14.4" customHeight="1" x14ac:dyDescent="0.3">
      <c r="A280" s="589" t="s">
        <v>1871</v>
      </c>
      <c r="B280" s="590" t="s">
        <v>1872</v>
      </c>
      <c r="C280" s="590" t="s">
        <v>482</v>
      </c>
      <c r="D280" s="590" t="s">
        <v>626</v>
      </c>
      <c r="E280" s="590" t="s">
        <v>1890</v>
      </c>
      <c r="F280" s="590" t="s">
        <v>1914</v>
      </c>
      <c r="G280" s="590" t="s">
        <v>1915</v>
      </c>
      <c r="H280" s="607"/>
      <c r="I280" s="607"/>
      <c r="J280" s="590"/>
      <c r="K280" s="590"/>
      <c r="L280" s="607">
        <v>1</v>
      </c>
      <c r="M280" s="607">
        <v>541</v>
      </c>
      <c r="N280" s="590">
        <v>1</v>
      </c>
      <c r="O280" s="590">
        <v>541</v>
      </c>
      <c r="P280" s="607"/>
      <c r="Q280" s="607"/>
      <c r="R280" s="595"/>
      <c r="S280" s="608"/>
    </row>
    <row r="281" spans="1:19" ht="14.4" customHeight="1" x14ac:dyDescent="0.3">
      <c r="A281" s="589" t="s">
        <v>1871</v>
      </c>
      <c r="B281" s="590" t="s">
        <v>1872</v>
      </c>
      <c r="C281" s="590" t="s">
        <v>482</v>
      </c>
      <c r="D281" s="590" t="s">
        <v>626</v>
      </c>
      <c r="E281" s="590" t="s">
        <v>1890</v>
      </c>
      <c r="F281" s="590" t="s">
        <v>1918</v>
      </c>
      <c r="G281" s="590" t="s">
        <v>1919</v>
      </c>
      <c r="H281" s="607">
        <v>1</v>
      </c>
      <c r="I281" s="607">
        <v>500</v>
      </c>
      <c r="J281" s="590"/>
      <c r="K281" s="590">
        <v>500</v>
      </c>
      <c r="L281" s="607"/>
      <c r="M281" s="607"/>
      <c r="N281" s="590"/>
      <c r="O281" s="590"/>
      <c r="P281" s="607"/>
      <c r="Q281" s="607"/>
      <c r="R281" s="595"/>
      <c r="S281" s="608"/>
    </row>
    <row r="282" spans="1:19" ht="14.4" customHeight="1" x14ac:dyDescent="0.3">
      <c r="A282" s="589" t="s">
        <v>1871</v>
      </c>
      <c r="B282" s="590" t="s">
        <v>1872</v>
      </c>
      <c r="C282" s="590" t="s">
        <v>482</v>
      </c>
      <c r="D282" s="590" t="s">
        <v>626</v>
      </c>
      <c r="E282" s="590" t="s">
        <v>1890</v>
      </c>
      <c r="F282" s="590" t="s">
        <v>1920</v>
      </c>
      <c r="G282" s="590" t="s">
        <v>1921</v>
      </c>
      <c r="H282" s="607"/>
      <c r="I282" s="607"/>
      <c r="J282" s="590"/>
      <c r="K282" s="590"/>
      <c r="L282" s="607">
        <v>1</v>
      </c>
      <c r="M282" s="607">
        <v>679</v>
      </c>
      <c r="N282" s="590">
        <v>1</v>
      </c>
      <c r="O282" s="590">
        <v>679</v>
      </c>
      <c r="P282" s="607">
        <v>1</v>
      </c>
      <c r="Q282" s="607">
        <v>680</v>
      </c>
      <c r="R282" s="595">
        <v>1.0014727540500736</v>
      </c>
      <c r="S282" s="608">
        <v>680</v>
      </c>
    </row>
    <row r="283" spans="1:19" ht="14.4" customHeight="1" x14ac:dyDescent="0.3">
      <c r="A283" s="589" t="s">
        <v>1871</v>
      </c>
      <c r="B283" s="590" t="s">
        <v>1872</v>
      </c>
      <c r="C283" s="590" t="s">
        <v>482</v>
      </c>
      <c r="D283" s="590" t="s">
        <v>626</v>
      </c>
      <c r="E283" s="590" t="s">
        <v>1890</v>
      </c>
      <c r="F283" s="590" t="s">
        <v>1923</v>
      </c>
      <c r="G283" s="590" t="s">
        <v>1924</v>
      </c>
      <c r="H283" s="607"/>
      <c r="I283" s="607"/>
      <c r="J283" s="590"/>
      <c r="K283" s="590"/>
      <c r="L283" s="607"/>
      <c r="M283" s="607"/>
      <c r="N283" s="590"/>
      <c r="O283" s="590"/>
      <c r="P283" s="607">
        <v>1</v>
      </c>
      <c r="Q283" s="607">
        <v>1034</v>
      </c>
      <c r="R283" s="595"/>
      <c r="S283" s="608">
        <v>1034</v>
      </c>
    </row>
    <row r="284" spans="1:19" ht="14.4" customHeight="1" x14ac:dyDescent="0.3">
      <c r="A284" s="589" t="s">
        <v>1871</v>
      </c>
      <c r="B284" s="590" t="s">
        <v>1872</v>
      </c>
      <c r="C284" s="590" t="s">
        <v>482</v>
      </c>
      <c r="D284" s="590" t="s">
        <v>626</v>
      </c>
      <c r="E284" s="590" t="s">
        <v>1890</v>
      </c>
      <c r="F284" s="590" t="s">
        <v>1927</v>
      </c>
      <c r="G284" s="590" t="s">
        <v>1928</v>
      </c>
      <c r="H284" s="607"/>
      <c r="I284" s="607"/>
      <c r="J284" s="590"/>
      <c r="K284" s="590"/>
      <c r="L284" s="607"/>
      <c r="M284" s="607"/>
      <c r="N284" s="590"/>
      <c r="O284" s="590"/>
      <c r="P284" s="607">
        <v>1</v>
      </c>
      <c r="Q284" s="607">
        <v>1680</v>
      </c>
      <c r="R284" s="595"/>
      <c r="S284" s="608">
        <v>1680</v>
      </c>
    </row>
    <row r="285" spans="1:19" ht="14.4" customHeight="1" x14ac:dyDescent="0.3">
      <c r="A285" s="589" t="s">
        <v>1871</v>
      </c>
      <c r="B285" s="590" t="s">
        <v>1872</v>
      </c>
      <c r="C285" s="590" t="s">
        <v>482</v>
      </c>
      <c r="D285" s="590" t="s">
        <v>626</v>
      </c>
      <c r="E285" s="590" t="s">
        <v>1890</v>
      </c>
      <c r="F285" s="590" t="s">
        <v>1933</v>
      </c>
      <c r="G285" s="590" t="s">
        <v>1934</v>
      </c>
      <c r="H285" s="607"/>
      <c r="I285" s="607"/>
      <c r="J285" s="590"/>
      <c r="K285" s="590"/>
      <c r="L285" s="607"/>
      <c r="M285" s="607"/>
      <c r="N285" s="590"/>
      <c r="O285" s="590"/>
      <c r="P285" s="607">
        <v>1</v>
      </c>
      <c r="Q285" s="607">
        <v>975</v>
      </c>
      <c r="R285" s="595"/>
      <c r="S285" s="608">
        <v>975</v>
      </c>
    </row>
    <row r="286" spans="1:19" ht="14.4" customHeight="1" x14ac:dyDescent="0.3">
      <c r="A286" s="589" t="s">
        <v>1871</v>
      </c>
      <c r="B286" s="590" t="s">
        <v>1872</v>
      </c>
      <c r="C286" s="590" t="s">
        <v>482</v>
      </c>
      <c r="D286" s="590" t="s">
        <v>626</v>
      </c>
      <c r="E286" s="590" t="s">
        <v>1890</v>
      </c>
      <c r="F286" s="590" t="s">
        <v>1938</v>
      </c>
      <c r="G286" s="590" t="s">
        <v>1939</v>
      </c>
      <c r="H286" s="607"/>
      <c r="I286" s="607"/>
      <c r="J286" s="590"/>
      <c r="K286" s="590"/>
      <c r="L286" s="607">
        <v>4</v>
      </c>
      <c r="M286" s="607">
        <v>133.33000000000001</v>
      </c>
      <c r="N286" s="590">
        <v>1</v>
      </c>
      <c r="O286" s="590">
        <v>33.332500000000003</v>
      </c>
      <c r="P286" s="607"/>
      <c r="Q286" s="607"/>
      <c r="R286" s="595"/>
      <c r="S286" s="608"/>
    </row>
    <row r="287" spans="1:19" ht="14.4" customHeight="1" x14ac:dyDescent="0.3">
      <c r="A287" s="589" t="s">
        <v>1871</v>
      </c>
      <c r="B287" s="590" t="s">
        <v>1872</v>
      </c>
      <c r="C287" s="590" t="s">
        <v>482</v>
      </c>
      <c r="D287" s="590" t="s">
        <v>626</v>
      </c>
      <c r="E287" s="590" t="s">
        <v>1890</v>
      </c>
      <c r="F287" s="590" t="s">
        <v>1938</v>
      </c>
      <c r="G287" s="590" t="s">
        <v>1940</v>
      </c>
      <c r="H287" s="607">
        <v>569</v>
      </c>
      <c r="I287" s="607">
        <v>18966.669999999998</v>
      </c>
      <c r="J287" s="590">
        <v>0.91479130462882696</v>
      </c>
      <c r="K287" s="590">
        <v>33.333339191564143</v>
      </c>
      <c r="L287" s="607">
        <v>622</v>
      </c>
      <c r="M287" s="607">
        <v>20733.330000000002</v>
      </c>
      <c r="N287" s="590">
        <v>1</v>
      </c>
      <c r="O287" s="590">
        <v>33.333327974276528</v>
      </c>
      <c r="P287" s="607">
        <v>441</v>
      </c>
      <c r="Q287" s="607">
        <v>14700</v>
      </c>
      <c r="R287" s="595">
        <v>0.70900332942175703</v>
      </c>
      <c r="S287" s="608">
        <v>33.333333333333336</v>
      </c>
    </row>
    <row r="288" spans="1:19" ht="14.4" customHeight="1" x14ac:dyDescent="0.3">
      <c r="A288" s="589" t="s">
        <v>1871</v>
      </c>
      <c r="B288" s="590" t="s">
        <v>1872</v>
      </c>
      <c r="C288" s="590" t="s">
        <v>482</v>
      </c>
      <c r="D288" s="590" t="s">
        <v>626</v>
      </c>
      <c r="E288" s="590" t="s">
        <v>1890</v>
      </c>
      <c r="F288" s="590" t="s">
        <v>1941</v>
      </c>
      <c r="G288" s="590" t="s">
        <v>1943</v>
      </c>
      <c r="H288" s="607">
        <v>3</v>
      </c>
      <c r="I288" s="607">
        <v>348</v>
      </c>
      <c r="J288" s="590">
        <v>1.5</v>
      </c>
      <c r="K288" s="590">
        <v>116</v>
      </c>
      <c r="L288" s="607">
        <v>2</v>
      </c>
      <c r="M288" s="607">
        <v>232</v>
      </c>
      <c r="N288" s="590">
        <v>1</v>
      </c>
      <c r="O288" s="590">
        <v>116</v>
      </c>
      <c r="P288" s="607">
        <v>3</v>
      </c>
      <c r="Q288" s="607">
        <v>348</v>
      </c>
      <c r="R288" s="595">
        <v>1.5</v>
      </c>
      <c r="S288" s="608">
        <v>116</v>
      </c>
    </row>
    <row r="289" spans="1:19" ht="14.4" customHeight="1" x14ac:dyDescent="0.3">
      <c r="A289" s="589" t="s">
        <v>1871</v>
      </c>
      <c r="B289" s="590" t="s">
        <v>1872</v>
      </c>
      <c r="C289" s="590" t="s">
        <v>482</v>
      </c>
      <c r="D289" s="590" t="s">
        <v>626</v>
      </c>
      <c r="E289" s="590" t="s">
        <v>1890</v>
      </c>
      <c r="F289" s="590" t="s">
        <v>1944</v>
      </c>
      <c r="G289" s="590" t="s">
        <v>1945</v>
      </c>
      <c r="H289" s="607">
        <v>3</v>
      </c>
      <c r="I289" s="607">
        <v>258</v>
      </c>
      <c r="J289" s="590">
        <v>0.75</v>
      </c>
      <c r="K289" s="590">
        <v>86</v>
      </c>
      <c r="L289" s="607">
        <v>4</v>
      </c>
      <c r="M289" s="607">
        <v>344</v>
      </c>
      <c r="N289" s="590">
        <v>1</v>
      </c>
      <c r="O289" s="590">
        <v>86</v>
      </c>
      <c r="P289" s="607">
        <v>6</v>
      </c>
      <c r="Q289" s="607">
        <v>516</v>
      </c>
      <c r="R289" s="595">
        <v>1.5</v>
      </c>
      <c r="S289" s="608">
        <v>86</v>
      </c>
    </row>
    <row r="290" spans="1:19" ht="14.4" customHeight="1" x14ac:dyDescent="0.3">
      <c r="A290" s="589" t="s">
        <v>1871</v>
      </c>
      <c r="B290" s="590" t="s">
        <v>1872</v>
      </c>
      <c r="C290" s="590" t="s">
        <v>482</v>
      </c>
      <c r="D290" s="590" t="s">
        <v>626</v>
      </c>
      <c r="E290" s="590" t="s">
        <v>1890</v>
      </c>
      <c r="F290" s="590" t="s">
        <v>1944</v>
      </c>
      <c r="G290" s="590" t="s">
        <v>1946</v>
      </c>
      <c r="H290" s="607">
        <v>2</v>
      </c>
      <c r="I290" s="607">
        <v>172</v>
      </c>
      <c r="J290" s="590"/>
      <c r="K290" s="590">
        <v>86</v>
      </c>
      <c r="L290" s="607"/>
      <c r="M290" s="607"/>
      <c r="N290" s="590"/>
      <c r="O290" s="590"/>
      <c r="P290" s="607">
        <v>1</v>
      </c>
      <c r="Q290" s="607">
        <v>86</v>
      </c>
      <c r="R290" s="595"/>
      <c r="S290" s="608">
        <v>86</v>
      </c>
    </row>
    <row r="291" spans="1:19" ht="14.4" customHeight="1" x14ac:dyDescent="0.3">
      <c r="A291" s="589" t="s">
        <v>1871</v>
      </c>
      <c r="B291" s="590" t="s">
        <v>1872</v>
      </c>
      <c r="C291" s="590" t="s">
        <v>482</v>
      </c>
      <c r="D291" s="590" t="s">
        <v>626</v>
      </c>
      <c r="E291" s="590" t="s">
        <v>1890</v>
      </c>
      <c r="F291" s="590" t="s">
        <v>1947</v>
      </c>
      <c r="G291" s="590" t="s">
        <v>1948</v>
      </c>
      <c r="H291" s="607">
        <v>1</v>
      </c>
      <c r="I291" s="607">
        <v>32</v>
      </c>
      <c r="J291" s="590"/>
      <c r="K291" s="590">
        <v>32</v>
      </c>
      <c r="L291" s="607"/>
      <c r="M291" s="607"/>
      <c r="N291" s="590"/>
      <c r="O291" s="590"/>
      <c r="P291" s="607"/>
      <c r="Q291" s="607"/>
      <c r="R291" s="595"/>
      <c r="S291" s="608"/>
    </row>
    <row r="292" spans="1:19" ht="14.4" customHeight="1" x14ac:dyDescent="0.3">
      <c r="A292" s="589" t="s">
        <v>1871</v>
      </c>
      <c r="B292" s="590" t="s">
        <v>1872</v>
      </c>
      <c r="C292" s="590" t="s">
        <v>482</v>
      </c>
      <c r="D292" s="590" t="s">
        <v>626</v>
      </c>
      <c r="E292" s="590" t="s">
        <v>1890</v>
      </c>
      <c r="F292" s="590" t="s">
        <v>1950</v>
      </c>
      <c r="G292" s="590" t="s">
        <v>1951</v>
      </c>
      <c r="H292" s="607">
        <v>3</v>
      </c>
      <c r="I292" s="607">
        <v>1515</v>
      </c>
      <c r="J292" s="590">
        <v>0.99149214659685869</v>
      </c>
      <c r="K292" s="590">
        <v>505</v>
      </c>
      <c r="L292" s="607">
        <v>1</v>
      </c>
      <c r="M292" s="607">
        <v>1528</v>
      </c>
      <c r="N292" s="590">
        <v>1</v>
      </c>
      <c r="O292" s="590">
        <v>1528</v>
      </c>
      <c r="P292" s="607">
        <v>2</v>
      </c>
      <c r="Q292" s="607">
        <v>3058</v>
      </c>
      <c r="R292" s="595">
        <v>2.00130890052356</v>
      </c>
      <c r="S292" s="608">
        <v>1529</v>
      </c>
    </row>
    <row r="293" spans="1:19" ht="14.4" customHeight="1" x14ac:dyDescent="0.3">
      <c r="A293" s="589" t="s">
        <v>1871</v>
      </c>
      <c r="B293" s="590" t="s">
        <v>1872</v>
      </c>
      <c r="C293" s="590" t="s">
        <v>482</v>
      </c>
      <c r="D293" s="590" t="s">
        <v>626</v>
      </c>
      <c r="E293" s="590" t="s">
        <v>1890</v>
      </c>
      <c r="F293" s="590" t="s">
        <v>1954</v>
      </c>
      <c r="G293" s="590" t="s">
        <v>1955</v>
      </c>
      <c r="H293" s="607">
        <v>0</v>
      </c>
      <c r="I293" s="607">
        <v>0</v>
      </c>
      <c r="J293" s="590"/>
      <c r="K293" s="590"/>
      <c r="L293" s="607"/>
      <c r="M293" s="607"/>
      <c r="N293" s="590"/>
      <c r="O293" s="590"/>
      <c r="P293" s="607"/>
      <c r="Q293" s="607"/>
      <c r="R293" s="595"/>
      <c r="S293" s="608"/>
    </row>
    <row r="294" spans="1:19" ht="14.4" customHeight="1" x14ac:dyDescent="0.3">
      <c r="A294" s="589" t="s">
        <v>1871</v>
      </c>
      <c r="B294" s="590" t="s">
        <v>1872</v>
      </c>
      <c r="C294" s="590" t="s">
        <v>482</v>
      </c>
      <c r="D294" s="590" t="s">
        <v>626</v>
      </c>
      <c r="E294" s="590" t="s">
        <v>1890</v>
      </c>
      <c r="F294" s="590" t="s">
        <v>1957</v>
      </c>
      <c r="G294" s="590" t="s">
        <v>1959</v>
      </c>
      <c r="H294" s="607">
        <v>1</v>
      </c>
      <c r="I294" s="607">
        <v>162</v>
      </c>
      <c r="J294" s="590"/>
      <c r="K294" s="590">
        <v>162</v>
      </c>
      <c r="L294" s="607"/>
      <c r="M294" s="607"/>
      <c r="N294" s="590"/>
      <c r="O294" s="590"/>
      <c r="P294" s="607">
        <v>1</v>
      </c>
      <c r="Q294" s="607">
        <v>158</v>
      </c>
      <c r="R294" s="595"/>
      <c r="S294" s="608">
        <v>158</v>
      </c>
    </row>
    <row r="295" spans="1:19" ht="14.4" customHeight="1" x14ac:dyDescent="0.3">
      <c r="A295" s="589" t="s">
        <v>1871</v>
      </c>
      <c r="B295" s="590" t="s">
        <v>1872</v>
      </c>
      <c r="C295" s="590" t="s">
        <v>482</v>
      </c>
      <c r="D295" s="590" t="s">
        <v>626</v>
      </c>
      <c r="E295" s="590" t="s">
        <v>1890</v>
      </c>
      <c r="F295" s="590" t="s">
        <v>1960</v>
      </c>
      <c r="G295" s="590" t="s">
        <v>1961</v>
      </c>
      <c r="H295" s="607">
        <v>1</v>
      </c>
      <c r="I295" s="607">
        <v>599</v>
      </c>
      <c r="J295" s="590">
        <v>0.39022801302931598</v>
      </c>
      <c r="K295" s="590">
        <v>599</v>
      </c>
      <c r="L295" s="607">
        <v>1</v>
      </c>
      <c r="M295" s="607">
        <v>1535</v>
      </c>
      <c r="N295" s="590">
        <v>1</v>
      </c>
      <c r="O295" s="590">
        <v>1535</v>
      </c>
      <c r="P295" s="607"/>
      <c r="Q295" s="607"/>
      <c r="R295" s="595"/>
      <c r="S295" s="608"/>
    </row>
    <row r="296" spans="1:19" ht="14.4" customHeight="1" x14ac:dyDescent="0.3">
      <c r="A296" s="589" t="s">
        <v>1871</v>
      </c>
      <c r="B296" s="590" t="s">
        <v>1872</v>
      </c>
      <c r="C296" s="590" t="s">
        <v>482</v>
      </c>
      <c r="D296" s="590" t="s">
        <v>626</v>
      </c>
      <c r="E296" s="590" t="s">
        <v>1890</v>
      </c>
      <c r="F296" s="590" t="s">
        <v>1966</v>
      </c>
      <c r="G296" s="590" t="s">
        <v>1967</v>
      </c>
      <c r="H296" s="607"/>
      <c r="I296" s="607"/>
      <c r="J296" s="590"/>
      <c r="K296" s="590"/>
      <c r="L296" s="607"/>
      <c r="M296" s="607"/>
      <c r="N296" s="590"/>
      <c r="O296" s="590"/>
      <c r="P296" s="607">
        <v>1</v>
      </c>
      <c r="Q296" s="607">
        <v>723</v>
      </c>
      <c r="R296" s="595"/>
      <c r="S296" s="608">
        <v>723</v>
      </c>
    </row>
    <row r="297" spans="1:19" ht="14.4" customHeight="1" x14ac:dyDescent="0.3">
      <c r="A297" s="589" t="s">
        <v>1871</v>
      </c>
      <c r="B297" s="590" t="s">
        <v>1872</v>
      </c>
      <c r="C297" s="590" t="s">
        <v>482</v>
      </c>
      <c r="D297" s="590" t="s">
        <v>626</v>
      </c>
      <c r="E297" s="590" t="s">
        <v>1890</v>
      </c>
      <c r="F297" s="590" t="s">
        <v>1968</v>
      </c>
      <c r="G297" s="590" t="s">
        <v>1969</v>
      </c>
      <c r="H297" s="607">
        <v>1</v>
      </c>
      <c r="I297" s="607">
        <v>1063</v>
      </c>
      <c r="J297" s="590">
        <v>0.2</v>
      </c>
      <c r="K297" s="590">
        <v>1063</v>
      </c>
      <c r="L297" s="607">
        <v>5</v>
      </c>
      <c r="M297" s="607">
        <v>5315</v>
      </c>
      <c r="N297" s="590">
        <v>1</v>
      </c>
      <c r="O297" s="590">
        <v>1063</v>
      </c>
      <c r="P297" s="607">
        <v>1</v>
      </c>
      <c r="Q297" s="607">
        <v>1064</v>
      </c>
      <c r="R297" s="595">
        <v>0.2001881467544685</v>
      </c>
      <c r="S297" s="608">
        <v>1064</v>
      </c>
    </row>
    <row r="298" spans="1:19" ht="14.4" customHeight="1" x14ac:dyDescent="0.3">
      <c r="A298" s="589" t="s">
        <v>1871</v>
      </c>
      <c r="B298" s="590" t="s">
        <v>1872</v>
      </c>
      <c r="C298" s="590" t="s">
        <v>482</v>
      </c>
      <c r="D298" s="590" t="s">
        <v>626</v>
      </c>
      <c r="E298" s="590" t="s">
        <v>1890</v>
      </c>
      <c r="F298" s="590" t="s">
        <v>1973</v>
      </c>
      <c r="G298" s="590" t="s">
        <v>1974</v>
      </c>
      <c r="H298" s="607"/>
      <c r="I298" s="607"/>
      <c r="J298" s="590"/>
      <c r="K298" s="590"/>
      <c r="L298" s="607">
        <v>1</v>
      </c>
      <c r="M298" s="607">
        <v>716</v>
      </c>
      <c r="N298" s="590">
        <v>1</v>
      </c>
      <c r="O298" s="590">
        <v>716</v>
      </c>
      <c r="P298" s="607"/>
      <c r="Q298" s="607"/>
      <c r="R298" s="595"/>
      <c r="S298" s="608"/>
    </row>
    <row r="299" spans="1:19" ht="14.4" customHeight="1" x14ac:dyDescent="0.3">
      <c r="A299" s="589" t="s">
        <v>1871</v>
      </c>
      <c r="B299" s="590" t="s">
        <v>1872</v>
      </c>
      <c r="C299" s="590" t="s">
        <v>482</v>
      </c>
      <c r="D299" s="590" t="s">
        <v>626</v>
      </c>
      <c r="E299" s="590" t="s">
        <v>1890</v>
      </c>
      <c r="F299" s="590" t="s">
        <v>1975</v>
      </c>
      <c r="G299" s="590" t="s">
        <v>1976</v>
      </c>
      <c r="H299" s="607">
        <v>2</v>
      </c>
      <c r="I299" s="607">
        <v>182</v>
      </c>
      <c r="J299" s="590"/>
      <c r="K299" s="590">
        <v>91</v>
      </c>
      <c r="L299" s="607"/>
      <c r="M299" s="607"/>
      <c r="N299" s="590"/>
      <c r="O299" s="590"/>
      <c r="P299" s="607">
        <v>1</v>
      </c>
      <c r="Q299" s="607">
        <v>91</v>
      </c>
      <c r="R299" s="595"/>
      <c r="S299" s="608">
        <v>91</v>
      </c>
    </row>
    <row r="300" spans="1:19" ht="14.4" customHeight="1" x14ac:dyDescent="0.3">
      <c r="A300" s="589" t="s">
        <v>1871</v>
      </c>
      <c r="B300" s="590" t="s">
        <v>1872</v>
      </c>
      <c r="C300" s="590" t="s">
        <v>482</v>
      </c>
      <c r="D300" s="590" t="s">
        <v>626</v>
      </c>
      <c r="E300" s="590" t="s">
        <v>1890</v>
      </c>
      <c r="F300" s="590" t="s">
        <v>1975</v>
      </c>
      <c r="G300" s="590" t="s">
        <v>1977</v>
      </c>
      <c r="H300" s="607">
        <v>1</v>
      </c>
      <c r="I300" s="607">
        <v>91</v>
      </c>
      <c r="J300" s="590"/>
      <c r="K300" s="590">
        <v>91</v>
      </c>
      <c r="L300" s="607"/>
      <c r="M300" s="607"/>
      <c r="N300" s="590"/>
      <c r="O300" s="590"/>
      <c r="P300" s="607">
        <v>1</v>
      </c>
      <c r="Q300" s="607">
        <v>91</v>
      </c>
      <c r="R300" s="595"/>
      <c r="S300" s="608">
        <v>91</v>
      </c>
    </row>
    <row r="301" spans="1:19" ht="14.4" customHeight="1" x14ac:dyDescent="0.3">
      <c r="A301" s="589" t="s">
        <v>1871</v>
      </c>
      <c r="B301" s="590" t="s">
        <v>1872</v>
      </c>
      <c r="C301" s="590" t="s">
        <v>482</v>
      </c>
      <c r="D301" s="590" t="s">
        <v>626</v>
      </c>
      <c r="E301" s="590" t="s">
        <v>1890</v>
      </c>
      <c r="F301" s="590" t="s">
        <v>1978</v>
      </c>
      <c r="G301" s="590" t="s">
        <v>1980</v>
      </c>
      <c r="H301" s="607"/>
      <c r="I301" s="607"/>
      <c r="J301" s="590"/>
      <c r="K301" s="590"/>
      <c r="L301" s="607">
        <v>1</v>
      </c>
      <c r="M301" s="607">
        <v>183</v>
      </c>
      <c r="N301" s="590">
        <v>1</v>
      </c>
      <c r="O301" s="590">
        <v>183</v>
      </c>
      <c r="P301" s="607"/>
      <c r="Q301" s="607"/>
      <c r="R301" s="595"/>
      <c r="S301" s="608"/>
    </row>
    <row r="302" spans="1:19" ht="14.4" customHeight="1" x14ac:dyDescent="0.3">
      <c r="A302" s="589" t="s">
        <v>1871</v>
      </c>
      <c r="B302" s="590" t="s">
        <v>1872</v>
      </c>
      <c r="C302" s="590" t="s">
        <v>482</v>
      </c>
      <c r="D302" s="590" t="s">
        <v>626</v>
      </c>
      <c r="E302" s="590" t="s">
        <v>1890</v>
      </c>
      <c r="F302" s="590" t="s">
        <v>1984</v>
      </c>
      <c r="G302" s="590" t="s">
        <v>1986</v>
      </c>
      <c r="H302" s="607">
        <v>1</v>
      </c>
      <c r="I302" s="607">
        <v>123</v>
      </c>
      <c r="J302" s="590">
        <v>0.91111111111111109</v>
      </c>
      <c r="K302" s="590">
        <v>123</v>
      </c>
      <c r="L302" s="607">
        <v>1</v>
      </c>
      <c r="M302" s="607">
        <v>135</v>
      </c>
      <c r="N302" s="590">
        <v>1</v>
      </c>
      <c r="O302" s="590">
        <v>135</v>
      </c>
      <c r="P302" s="607">
        <v>1</v>
      </c>
      <c r="Q302" s="607">
        <v>136</v>
      </c>
      <c r="R302" s="595">
        <v>1.0074074074074073</v>
      </c>
      <c r="S302" s="608">
        <v>136</v>
      </c>
    </row>
    <row r="303" spans="1:19" ht="14.4" customHeight="1" x14ac:dyDescent="0.3">
      <c r="A303" s="589" t="s">
        <v>1871</v>
      </c>
      <c r="B303" s="590" t="s">
        <v>1872</v>
      </c>
      <c r="C303" s="590" t="s">
        <v>482</v>
      </c>
      <c r="D303" s="590" t="s">
        <v>626</v>
      </c>
      <c r="E303" s="590" t="s">
        <v>1890</v>
      </c>
      <c r="F303" s="590" t="s">
        <v>1987</v>
      </c>
      <c r="G303" s="590" t="s">
        <v>1988</v>
      </c>
      <c r="H303" s="607">
        <v>1</v>
      </c>
      <c r="I303" s="607">
        <v>364</v>
      </c>
      <c r="J303" s="590">
        <v>0.23333333333333334</v>
      </c>
      <c r="K303" s="590">
        <v>364</v>
      </c>
      <c r="L303" s="607">
        <v>4</v>
      </c>
      <c r="M303" s="607">
        <v>1560</v>
      </c>
      <c r="N303" s="590">
        <v>1</v>
      </c>
      <c r="O303" s="590">
        <v>390</v>
      </c>
      <c r="P303" s="607">
        <v>5</v>
      </c>
      <c r="Q303" s="607">
        <v>1955</v>
      </c>
      <c r="R303" s="595">
        <v>1.2532051282051282</v>
      </c>
      <c r="S303" s="608">
        <v>391</v>
      </c>
    </row>
    <row r="304" spans="1:19" ht="14.4" customHeight="1" x14ac:dyDescent="0.3">
      <c r="A304" s="589" t="s">
        <v>1871</v>
      </c>
      <c r="B304" s="590" t="s">
        <v>1872</v>
      </c>
      <c r="C304" s="590" t="s">
        <v>482</v>
      </c>
      <c r="D304" s="590" t="s">
        <v>626</v>
      </c>
      <c r="E304" s="590" t="s">
        <v>1890</v>
      </c>
      <c r="F304" s="590" t="s">
        <v>1987</v>
      </c>
      <c r="G304" s="590" t="s">
        <v>1989</v>
      </c>
      <c r="H304" s="607">
        <v>4</v>
      </c>
      <c r="I304" s="607">
        <v>1456</v>
      </c>
      <c r="J304" s="590">
        <v>3.7333333333333334</v>
      </c>
      <c r="K304" s="590">
        <v>364</v>
      </c>
      <c r="L304" s="607">
        <v>1</v>
      </c>
      <c r="M304" s="607">
        <v>390</v>
      </c>
      <c r="N304" s="590">
        <v>1</v>
      </c>
      <c r="O304" s="590">
        <v>390</v>
      </c>
      <c r="P304" s="607"/>
      <c r="Q304" s="607"/>
      <c r="R304" s="595"/>
      <c r="S304" s="608"/>
    </row>
    <row r="305" spans="1:19" ht="14.4" customHeight="1" x14ac:dyDescent="0.3">
      <c r="A305" s="589" t="s">
        <v>1871</v>
      </c>
      <c r="B305" s="590" t="s">
        <v>1872</v>
      </c>
      <c r="C305" s="590" t="s">
        <v>482</v>
      </c>
      <c r="D305" s="590" t="s">
        <v>626</v>
      </c>
      <c r="E305" s="590" t="s">
        <v>1890</v>
      </c>
      <c r="F305" s="590" t="s">
        <v>1992</v>
      </c>
      <c r="G305" s="590" t="s">
        <v>1993</v>
      </c>
      <c r="H305" s="607"/>
      <c r="I305" s="607"/>
      <c r="J305" s="590"/>
      <c r="K305" s="590"/>
      <c r="L305" s="607"/>
      <c r="M305" s="607"/>
      <c r="N305" s="590"/>
      <c r="O305" s="590"/>
      <c r="P305" s="607">
        <v>1</v>
      </c>
      <c r="Q305" s="607">
        <v>1673</v>
      </c>
      <c r="R305" s="595"/>
      <c r="S305" s="608">
        <v>1673</v>
      </c>
    </row>
    <row r="306" spans="1:19" ht="14.4" customHeight="1" x14ac:dyDescent="0.3">
      <c r="A306" s="589" t="s">
        <v>1871</v>
      </c>
      <c r="B306" s="590" t="s">
        <v>1872</v>
      </c>
      <c r="C306" s="590" t="s">
        <v>482</v>
      </c>
      <c r="D306" s="590" t="s">
        <v>626</v>
      </c>
      <c r="E306" s="590" t="s">
        <v>1890</v>
      </c>
      <c r="F306" s="590" t="s">
        <v>1997</v>
      </c>
      <c r="G306" s="590" t="s">
        <v>1998</v>
      </c>
      <c r="H306" s="607">
        <v>2</v>
      </c>
      <c r="I306" s="607">
        <v>416</v>
      </c>
      <c r="J306" s="590">
        <v>0.18530066815144766</v>
      </c>
      <c r="K306" s="590">
        <v>208</v>
      </c>
      <c r="L306" s="607">
        <v>5</v>
      </c>
      <c r="M306" s="607">
        <v>2245</v>
      </c>
      <c r="N306" s="590">
        <v>1</v>
      </c>
      <c r="O306" s="590">
        <v>449</v>
      </c>
      <c r="P306" s="607">
        <v>3</v>
      </c>
      <c r="Q306" s="607">
        <v>1350</v>
      </c>
      <c r="R306" s="595">
        <v>0.60133630289532292</v>
      </c>
      <c r="S306" s="608">
        <v>450</v>
      </c>
    </row>
    <row r="307" spans="1:19" ht="14.4" customHeight="1" x14ac:dyDescent="0.3">
      <c r="A307" s="589" t="s">
        <v>1871</v>
      </c>
      <c r="B307" s="590" t="s">
        <v>1872</v>
      </c>
      <c r="C307" s="590" t="s">
        <v>482</v>
      </c>
      <c r="D307" s="590" t="s">
        <v>626</v>
      </c>
      <c r="E307" s="590" t="s">
        <v>1890</v>
      </c>
      <c r="F307" s="590" t="s">
        <v>2001</v>
      </c>
      <c r="G307" s="590" t="s">
        <v>2002</v>
      </c>
      <c r="H307" s="607">
        <v>1</v>
      </c>
      <c r="I307" s="607">
        <v>1734</v>
      </c>
      <c r="J307" s="590">
        <v>0.9994236311239193</v>
      </c>
      <c r="K307" s="590">
        <v>1734</v>
      </c>
      <c r="L307" s="607">
        <v>1</v>
      </c>
      <c r="M307" s="607">
        <v>1735</v>
      </c>
      <c r="N307" s="590">
        <v>1</v>
      </c>
      <c r="O307" s="590">
        <v>1735</v>
      </c>
      <c r="P307" s="607"/>
      <c r="Q307" s="607"/>
      <c r="R307" s="595"/>
      <c r="S307" s="608"/>
    </row>
    <row r="308" spans="1:19" ht="14.4" customHeight="1" x14ac:dyDescent="0.3">
      <c r="A308" s="589" t="s">
        <v>1871</v>
      </c>
      <c r="B308" s="590" t="s">
        <v>1872</v>
      </c>
      <c r="C308" s="590" t="s">
        <v>482</v>
      </c>
      <c r="D308" s="590" t="s">
        <v>626</v>
      </c>
      <c r="E308" s="590" t="s">
        <v>1890</v>
      </c>
      <c r="F308" s="590" t="s">
        <v>2003</v>
      </c>
      <c r="G308" s="590" t="s">
        <v>2004</v>
      </c>
      <c r="H308" s="607"/>
      <c r="I308" s="607"/>
      <c r="J308" s="590"/>
      <c r="K308" s="590"/>
      <c r="L308" s="607"/>
      <c r="M308" s="607"/>
      <c r="N308" s="590"/>
      <c r="O308" s="590"/>
      <c r="P308" s="607">
        <v>1</v>
      </c>
      <c r="Q308" s="607">
        <v>487</v>
      </c>
      <c r="R308" s="595"/>
      <c r="S308" s="608">
        <v>487</v>
      </c>
    </row>
    <row r="309" spans="1:19" ht="14.4" customHeight="1" x14ac:dyDescent="0.3">
      <c r="A309" s="589" t="s">
        <v>1871</v>
      </c>
      <c r="B309" s="590" t="s">
        <v>1872</v>
      </c>
      <c r="C309" s="590" t="s">
        <v>482</v>
      </c>
      <c r="D309" s="590" t="s">
        <v>626</v>
      </c>
      <c r="E309" s="590" t="s">
        <v>1890</v>
      </c>
      <c r="F309" s="590" t="s">
        <v>2008</v>
      </c>
      <c r="G309" s="590" t="s">
        <v>2009</v>
      </c>
      <c r="H309" s="607"/>
      <c r="I309" s="607"/>
      <c r="J309" s="590"/>
      <c r="K309" s="590"/>
      <c r="L309" s="607">
        <v>4</v>
      </c>
      <c r="M309" s="607">
        <v>1324</v>
      </c>
      <c r="N309" s="590">
        <v>1</v>
      </c>
      <c r="O309" s="590">
        <v>331</v>
      </c>
      <c r="P309" s="607"/>
      <c r="Q309" s="607"/>
      <c r="R309" s="595"/>
      <c r="S309" s="608"/>
    </row>
    <row r="310" spans="1:19" ht="14.4" customHeight="1" x14ac:dyDescent="0.3">
      <c r="A310" s="589" t="s">
        <v>1871</v>
      </c>
      <c r="B310" s="590" t="s">
        <v>1872</v>
      </c>
      <c r="C310" s="590" t="s">
        <v>482</v>
      </c>
      <c r="D310" s="590" t="s">
        <v>626</v>
      </c>
      <c r="E310" s="590" t="s">
        <v>1890</v>
      </c>
      <c r="F310" s="590" t="s">
        <v>2011</v>
      </c>
      <c r="G310" s="590" t="s">
        <v>2012</v>
      </c>
      <c r="H310" s="607"/>
      <c r="I310" s="607"/>
      <c r="J310" s="590"/>
      <c r="K310" s="590"/>
      <c r="L310" s="607">
        <v>1</v>
      </c>
      <c r="M310" s="607">
        <v>1034</v>
      </c>
      <c r="N310" s="590">
        <v>1</v>
      </c>
      <c r="O310" s="590">
        <v>1034</v>
      </c>
      <c r="P310" s="607">
        <v>1</v>
      </c>
      <c r="Q310" s="607">
        <v>1037</v>
      </c>
      <c r="R310" s="595">
        <v>1.0029013539651837</v>
      </c>
      <c r="S310" s="608">
        <v>1037</v>
      </c>
    </row>
    <row r="311" spans="1:19" ht="14.4" customHeight="1" x14ac:dyDescent="0.3">
      <c r="A311" s="589" t="s">
        <v>1871</v>
      </c>
      <c r="B311" s="590" t="s">
        <v>1872</v>
      </c>
      <c r="C311" s="590" t="s">
        <v>482</v>
      </c>
      <c r="D311" s="590" t="s">
        <v>626</v>
      </c>
      <c r="E311" s="590" t="s">
        <v>1890</v>
      </c>
      <c r="F311" s="590" t="s">
        <v>2015</v>
      </c>
      <c r="G311" s="590" t="s">
        <v>2016</v>
      </c>
      <c r="H311" s="607">
        <v>1</v>
      </c>
      <c r="I311" s="607">
        <v>877</v>
      </c>
      <c r="J311" s="590"/>
      <c r="K311" s="590">
        <v>877</v>
      </c>
      <c r="L311" s="607"/>
      <c r="M311" s="607"/>
      <c r="N311" s="590"/>
      <c r="O311" s="590"/>
      <c r="P311" s="607">
        <v>1</v>
      </c>
      <c r="Q311" s="607">
        <v>1424</v>
      </c>
      <c r="R311" s="595"/>
      <c r="S311" s="608">
        <v>1424</v>
      </c>
    </row>
    <row r="312" spans="1:19" ht="14.4" customHeight="1" x14ac:dyDescent="0.3">
      <c r="A312" s="589" t="s">
        <v>1871</v>
      </c>
      <c r="B312" s="590" t="s">
        <v>1872</v>
      </c>
      <c r="C312" s="590" t="s">
        <v>482</v>
      </c>
      <c r="D312" s="590" t="s">
        <v>626</v>
      </c>
      <c r="E312" s="590" t="s">
        <v>1890</v>
      </c>
      <c r="F312" s="590" t="s">
        <v>2021</v>
      </c>
      <c r="G312" s="590" t="s">
        <v>2022</v>
      </c>
      <c r="H312" s="607">
        <v>3</v>
      </c>
      <c r="I312" s="607">
        <v>201</v>
      </c>
      <c r="J312" s="590">
        <v>0.26693227091633465</v>
      </c>
      <c r="K312" s="590">
        <v>67</v>
      </c>
      <c r="L312" s="607">
        <v>3</v>
      </c>
      <c r="M312" s="607">
        <v>753</v>
      </c>
      <c r="N312" s="590">
        <v>1</v>
      </c>
      <c r="O312" s="590">
        <v>251</v>
      </c>
      <c r="P312" s="607">
        <v>1</v>
      </c>
      <c r="Q312" s="607">
        <v>251</v>
      </c>
      <c r="R312" s="595">
        <v>0.33333333333333331</v>
      </c>
      <c r="S312" s="608">
        <v>251</v>
      </c>
    </row>
    <row r="313" spans="1:19" ht="14.4" customHeight="1" x14ac:dyDescent="0.3">
      <c r="A313" s="589" t="s">
        <v>1871</v>
      </c>
      <c r="B313" s="590" t="s">
        <v>1872</v>
      </c>
      <c r="C313" s="590" t="s">
        <v>482</v>
      </c>
      <c r="D313" s="590" t="s">
        <v>626</v>
      </c>
      <c r="E313" s="590" t="s">
        <v>1890</v>
      </c>
      <c r="F313" s="590" t="s">
        <v>2026</v>
      </c>
      <c r="G313" s="590" t="s">
        <v>2027</v>
      </c>
      <c r="H313" s="607"/>
      <c r="I313" s="607"/>
      <c r="J313" s="590"/>
      <c r="K313" s="590"/>
      <c r="L313" s="607">
        <v>1</v>
      </c>
      <c r="M313" s="607">
        <v>374</v>
      </c>
      <c r="N313" s="590">
        <v>1</v>
      </c>
      <c r="O313" s="590">
        <v>374</v>
      </c>
      <c r="P313" s="607">
        <v>1</v>
      </c>
      <c r="Q313" s="607">
        <v>375</v>
      </c>
      <c r="R313" s="595">
        <v>1.0026737967914439</v>
      </c>
      <c r="S313" s="608">
        <v>375</v>
      </c>
    </row>
    <row r="314" spans="1:19" ht="14.4" customHeight="1" x14ac:dyDescent="0.3">
      <c r="A314" s="589" t="s">
        <v>1871</v>
      </c>
      <c r="B314" s="590" t="s">
        <v>1872</v>
      </c>
      <c r="C314" s="590" t="s">
        <v>482</v>
      </c>
      <c r="D314" s="590" t="s">
        <v>626</v>
      </c>
      <c r="E314" s="590" t="s">
        <v>1890</v>
      </c>
      <c r="F314" s="590" t="s">
        <v>2028</v>
      </c>
      <c r="G314" s="590" t="s">
        <v>2029</v>
      </c>
      <c r="H314" s="607">
        <v>1</v>
      </c>
      <c r="I314" s="607">
        <v>111</v>
      </c>
      <c r="J314" s="590"/>
      <c r="K314" s="590">
        <v>111</v>
      </c>
      <c r="L314" s="607"/>
      <c r="M314" s="607"/>
      <c r="N314" s="590"/>
      <c r="O314" s="590"/>
      <c r="P314" s="607"/>
      <c r="Q314" s="607"/>
      <c r="R314" s="595"/>
      <c r="S314" s="608"/>
    </row>
    <row r="315" spans="1:19" ht="14.4" customHeight="1" x14ac:dyDescent="0.3">
      <c r="A315" s="589" t="s">
        <v>1871</v>
      </c>
      <c r="B315" s="590" t="s">
        <v>1872</v>
      </c>
      <c r="C315" s="590" t="s">
        <v>482</v>
      </c>
      <c r="D315" s="590" t="s">
        <v>621</v>
      </c>
      <c r="E315" s="590" t="s">
        <v>1873</v>
      </c>
      <c r="F315" s="590" t="s">
        <v>1874</v>
      </c>
      <c r="G315" s="590" t="s">
        <v>1875</v>
      </c>
      <c r="H315" s="607"/>
      <c r="I315" s="607"/>
      <c r="J315" s="590"/>
      <c r="K315" s="590"/>
      <c r="L315" s="607"/>
      <c r="M315" s="607"/>
      <c r="N315" s="590"/>
      <c r="O315" s="590"/>
      <c r="P315" s="607">
        <v>0.8</v>
      </c>
      <c r="Q315" s="607">
        <v>92.88</v>
      </c>
      <c r="R315" s="595"/>
      <c r="S315" s="608">
        <v>116.1</v>
      </c>
    </row>
    <row r="316" spans="1:19" ht="14.4" customHeight="1" x14ac:dyDescent="0.3">
      <c r="A316" s="589" t="s">
        <v>1871</v>
      </c>
      <c r="B316" s="590" t="s">
        <v>1872</v>
      </c>
      <c r="C316" s="590" t="s">
        <v>482</v>
      </c>
      <c r="D316" s="590" t="s">
        <v>621</v>
      </c>
      <c r="E316" s="590" t="s">
        <v>1873</v>
      </c>
      <c r="F316" s="590" t="s">
        <v>1876</v>
      </c>
      <c r="G316" s="590" t="s">
        <v>1877</v>
      </c>
      <c r="H316" s="607"/>
      <c r="I316" s="607"/>
      <c r="J316" s="590"/>
      <c r="K316" s="590"/>
      <c r="L316" s="607"/>
      <c r="M316" s="607"/>
      <c r="N316" s="590"/>
      <c r="O316" s="590"/>
      <c r="P316" s="607">
        <v>0.60000000000000009</v>
      </c>
      <c r="Q316" s="607">
        <v>41.82</v>
      </c>
      <c r="R316" s="595"/>
      <c r="S316" s="608">
        <v>69.699999999999989</v>
      </c>
    </row>
    <row r="317" spans="1:19" ht="14.4" customHeight="1" x14ac:dyDescent="0.3">
      <c r="A317" s="589" t="s">
        <v>1871</v>
      </c>
      <c r="B317" s="590" t="s">
        <v>1872</v>
      </c>
      <c r="C317" s="590" t="s">
        <v>482</v>
      </c>
      <c r="D317" s="590" t="s">
        <v>621</v>
      </c>
      <c r="E317" s="590" t="s">
        <v>1890</v>
      </c>
      <c r="F317" s="590" t="s">
        <v>1891</v>
      </c>
      <c r="G317" s="590" t="s">
        <v>1892</v>
      </c>
      <c r="H317" s="607"/>
      <c r="I317" s="607"/>
      <c r="J317" s="590"/>
      <c r="K317" s="590"/>
      <c r="L317" s="607"/>
      <c r="M317" s="607"/>
      <c r="N317" s="590"/>
      <c r="O317" s="590"/>
      <c r="P317" s="607">
        <v>1</v>
      </c>
      <c r="Q317" s="607">
        <v>78</v>
      </c>
      <c r="R317" s="595"/>
      <c r="S317" s="608">
        <v>78</v>
      </c>
    </row>
    <row r="318" spans="1:19" ht="14.4" customHeight="1" x14ac:dyDescent="0.3">
      <c r="A318" s="589" t="s">
        <v>1871</v>
      </c>
      <c r="B318" s="590" t="s">
        <v>1872</v>
      </c>
      <c r="C318" s="590" t="s">
        <v>482</v>
      </c>
      <c r="D318" s="590" t="s">
        <v>621</v>
      </c>
      <c r="E318" s="590" t="s">
        <v>1890</v>
      </c>
      <c r="F318" s="590" t="s">
        <v>1895</v>
      </c>
      <c r="G318" s="590" t="s">
        <v>1896</v>
      </c>
      <c r="H318" s="607"/>
      <c r="I318" s="607"/>
      <c r="J318" s="590"/>
      <c r="K318" s="590"/>
      <c r="L318" s="607">
        <v>135</v>
      </c>
      <c r="M318" s="607">
        <v>14310</v>
      </c>
      <c r="N318" s="590">
        <v>1</v>
      </c>
      <c r="O318" s="590">
        <v>106</v>
      </c>
      <c r="P318" s="607">
        <v>417</v>
      </c>
      <c r="Q318" s="607">
        <v>44202</v>
      </c>
      <c r="R318" s="595">
        <v>3.088888888888889</v>
      </c>
      <c r="S318" s="608">
        <v>106</v>
      </c>
    </row>
    <row r="319" spans="1:19" ht="14.4" customHeight="1" x14ac:dyDescent="0.3">
      <c r="A319" s="589" t="s">
        <v>1871</v>
      </c>
      <c r="B319" s="590" t="s">
        <v>1872</v>
      </c>
      <c r="C319" s="590" t="s">
        <v>482</v>
      </c>
      <c r="D319" s="590" t="s">
        <v>621</v>
      </c>
      <c r="E319" s="590" t="s">
        <v>1890</v>
      </c>
      <c r="F319" s="590" t="s">
        <v>1899</v>
      </c>
      <c r="G319" s="590" t="s">
        <v>1900</v>
      </c>
      <c r="H319" s="607"/>
      <c r="I319" s="607"/>
      <c r="J319" s="590"/>
      <c r="K319" s="590"/>
      <c r="L319" s="607"/>
      <c r="M319" s="607"/>
      <c r="N319" s="590"/>
      <c r="O319" s="590"/>
      <c r="P319" s="607">
        <v>8</v>
      </c>
      <c r="Q319" s="607">
        <v>296</v>
      </c>
      <c r="R319" s="595"/>
      <c r="S319" s="608">
        <v>37</v>
      </c>
    </row>
    <row r="320" spans="1:19" ht="14.4" customHeight="1" x14ac:dyDescent="0.3">
      <c r="A320" s="589" t="s">
        <v>1871</v>
      </c>
      <c r="B320" s="590" t="s">
        <v>1872</v>
      </c>
      <c r="C320" s="590" t="s">
        <v>482</v>
      </c>
      <c r="D320" s="590" t="s">
        <v>621</v>
      </c>
      <c r="E320" s="590" t="s">
        <v>1890</v>
      </c>
      <c r="F320" s="590" t="s">
        <v>1899</v>
      </c>
      <c r="G320" s="590" t="s">
        <v>1901</v>
      </c>
      <c r="H320" s="607"/>
      <c r="I320" s="607"/>
      <c r="J320" s="590"/>
      <c r="K320" s="590"/>
      <c r="L320" s="607">
        <v>5</v>
      </c>
      <c r="M320" s="607">
        <v>185</v>
      </c>
      <c r="N320" s="590">
        <v>1</v>
      </c>
      <c r="O320" s="590">
        <v>37</v>
      </c>
      <c r="P320" s="607"/>
      <c r="Q320" s="607"/>
      <c r="R320" s="595"/>
      <c r="S320" s="608"/>
    </row>
    <row r="321" spans="1:19" ht="14.4" customHeight="1" x14ac:dyDescent="0.3">
      <c r="A321" s="589" t="s">
        <v>1871</v>
      </c>
      <c r="B321" s="590" t="s">
        <v>1872</v>
      </c>
      <c r="C321" s="590" t="s">
        <v>482</v>
      </c>
      <c r="D321" s="590" t="s">
        <v>621</v>
      </c>
      <c r="E321" s="590" t="s">
        <v>1890</v>
      </c>
      <c r="F321" s="590" t="s">
        <v>1908</v>
      </c>
      <c r="G321" s="590" t="s">
        <v>1909</v>
      </c>
      <c r="H321" s="607"/>
      <c r="I321" s="607"/>
      <c r="J321" s="590"/>
      <c r="K321" s="590"/>
      <c r="L321" s="607"/>
      <c r="M321" s="607"/>
      <c r="N321" s="590"/>
      <c r="O321" s="590"/>
      <c r="P321" s="607">
        <v>128</v>
      </c>
      <c r="Q321" s="607">
        <v>32256</v>
      </c>
      <c r="R321" s="595"/>
      <c r="S321" s="608">
        <v>252</v>
      </c>
    </row>
    <row r="322" spans="1:19" ht="14.4" customHeight="1" x14ac:dyDescent="0.3">
      <c r="A322" s="589" t="s">
        <v>1871</v>
      </c>
      <c r="B322" s="590" t="s">
        <v>1872</v>
      </c>
      <c r="C322" s="590" t="s">
        <v>482</v>
      </c>
      <c r="D322" s="590" t="s">
        <v>621</v>
      </c>
      <c r="E322" s="590" t="s">
        <v>1890</v>
      </c>
      <c r="F322" s="590" t="s">
        <v>1908</v>
      </c>
      <c r="G322" s="590" t="s">
        <v>1910</v>
      </c>
      <c r="H322" s="607"/>
      <c r="I322" s="607"/>
      <c r="J322" s="590"/>
      <c r="K322" s="590"/>
      <c r="L322" s="607">
        <v>45</v>
      </c>
      <c r="M322" s="607">
        <v>11295</v>
      </c>
      <c r="N322" s="590">
        <v>1</v>
      </c>
      <c r="O322" s="590">
        <v>251</v>
      </c>
      <c r="P322" s="607"/>
      <c r="Q322" s="607"/>
      <c r="R322" s="595"/>
      <c r="S322" s="608"/>
    </row>
    <row r="323" spans="1:19" ht="14.4" customHeight="1" x14ac:dyDescent="0.3">
      <c r="A323" s="589" t="s">
        <v>1871</v>
      </c>
      <c r="B323" s="590" t="s">
        <v>1872</v>
      </c>
      <c r="C323" s="590" t="s">
        <v>482</v>
      </c>
      <c r="D323" s="590" t="s">
        <v>621</v>
      </c>
      <c r="E323" s="590" t="s">
        <v>1890</v>
      </c>
      <c r="F323" s="590" t="s">
        <v>1911</v>
      </c>
      <c r="G323" s="590" t="s">
        <v>1912</v>
      </c>
      <c r="H323" s="607"/>
      <c r="I323" s="607"/>
      <c r="J323" s="590"/>
      <c r="K323" s="590"/>
      <c r="L323" s="607"/>
      <c r="M323" s="607"/>
      <c r="N323" s="590"/>
      <c r="O323" s="590"/>
      <c r="P323" s="607">
        <v>506</v>
      </c>
      <c r="Q323" s="607">
        <v>64262</v>
      </c>
      <c r="R323" s="595"/>
      <c r="S323" s="608">
        <v>127</v>
      </c>
    </row>
    <row r="324" spans="1:19" ht="14.4" customHeight="1" x14ac:dyDescent="0.3">
      <c r="A324" s="589" t="s">
        <v>1871</v>
      </c>
      <c r="B324" s="590" t="s">
        <v>1872</v>
      </c>
      <c r="C324" s="590" t="s">
        <v>482</v>
      </c>
      <c r="D324" s="590" t="s">
        <v>621</v>
      </c>
      <c r="E324" s="590" t="s">
        <v>1890</v>
      </c>
      <c r="F324" s="590" t="s">
        <v>1911</v>
      </c>
      <c r="G324" s="590" t="s">
        <v>1913</v>
      </c>
      <c r="H324" s="607"/>
      <c r="I324" s="607"/>
      <c r="J324" s="590"/>
      <c r="K324" s="590"/>
      <c r="L324" s="607">
        <v>188</v>
      </c>
      <c r="M324" s="607">
        <v>23688</v>
      </c>
      <c r="N324" s="590">
        <v>1</v>
      </c>
      <c r="O324" s="590">
        <v>126</v>
      </c>
      <c r="P324" s="607"/>
      <c r="Q324" s="607"/>
      <c r="R324" s="595"/>
      <c r="S324" s="608"/>
    </row>
    <row r="325" spans="1:19" ht="14.4" customHeight="1" x14ac:dyDescent="0.3">
      <c r="A325" s="589" t="s">
        <v>1871</v>
      </c>
      <c r="B325" s="590" t="s">
        <v>1872</v>
      </c>
      <c r="C325" s="590" t="s">
        <v>482</v>
      </c>
      <c r="D325" s="590" t="s">
        <v>621</v>
      </c>
      <c r="E325" s="590" t="s">
        <v>1890</v>
      </c>
      <c r="F325" s="590" t="s">
        <v>1914</v>
      </c>
      <c r="G325" s="590" t="s">
        <v>1915</v>
      </c>
      <c r="H325" s="607"/>
      <c r="I325" s="607"/>
      <c r="J325" s="590"/>
      <c r="K325" s="590"/>
      <c r="L325" s="607">
        <v>1</v>
      </c>
      <c r="M325" s="607">
        <v>541</v>
      </c>
      <c r="N325" s="590">
        <v>1</v>
      </c>
      <c r="O325" s="590">
        <v>541</v>
      </c>
      <c r="P325" s="607">
        <v>1</v>
      </c>
      <c r="Q325" s="607">
        <v>542</v>
      </c>
      <c r="R325" s="595">
        <v>1.0018484288354899</v>
      </c>
      <c r="S325" s="608">
        <v>542</v>
      </c>
    </row>
    <row r="326" spans="1:19" ht="14.4" customHeight="1" x14ac:dyDescent="0.3">
      <c r="A326" s="589" t="s">
        <v>1871</v>
      </c>
      <c r="B326" s="590" t="s">
        <v>1872</v>
      </c>
      <c r="C326" s="590" t="s">
        <v>482</v>
      </c>
      <c r="D326" s="590" t="s">
        <v>621</v>
      </c>
      <c r="E326" s="590" t="s">
        <v>1890</v>
      </c>
      <c r="F326" s="590" t="s">
        <v>1916</v>
      </c>
      <c r="G326" s="590" t="s">
        <v>1917</v>
      </c>
      <c r="H326" s="607"/>
      <c r="I326" s="607"/>
      <c r="J326" s="590"/>
      <c r="K326" s="590"/>
      <c r="L326" s="607">
        <v>1</v>
      </c>
      <c r="M326" s="607">
        <v>1544</v>
      </c>
      <c r="N326" s="590">
        <v>1</v>
      </c>
      <c r="O326" s="590">
        <v>1544</v>
      </c>
      <c r="P326" s="607"/>
      <c r="Q326" s="607"/>
      <c r="R326" s="595"/>
      <c r="S326" s="608"/>
    </row>
    <row r="327" spans="1:19" ht="14.4" customHeight="1" x14ac:dyDescent="0.3">
      <c r="A327" s="589" t="s">
        <v>1871</v>
      </c>
      <c r="B327" s="590" t="s">
        <v>1872</v>
      </c>
      <c r="C327" s="590" t="s">
        <v>482</v>
      </c>
      <c r="D327" s="590" t="s">
        <v>621</v>
      </c>
      <c r="E327" s="590" t="s">
        <v>1890</v>
      </c>
      <c r="F327" s="590" t="s">
        <v>1918</v>
      </c>
      <c r="G327" s="590" t="s">
        <v>1919</v>
      </c>
      <c r="H327" s="607"/>
      <c r="I327" s="607"/>
      <c r="J327" s="590"/>
      <c r="K327" s="590"/>
      <c r="L327" s="607">
        <v>1</v>
      </c>
      <c r="M327" s="607">
        <v>501</v>
      </c>
      <c r="N327" s="590">
        <v>1</v>
      </c>
      <c r="O327" s="590">
        <v>501</v>
      </c>
      <c r="P327" s="607"/>
      <c r="Q327" s="607"/>
      <c r="R327" s="595"/>
      <c r="S327" s="608"/>
    </row>
    <row r="328" spans="1:19" ht="14.4" customHeight="1" x14ac:dyDescent="0.3">
      <c r="A328" s="589" t="s">
        <v>1871</v>
      </c>
      <c r="B328" s="590" t="s">
        <v>1872</v>
      </c>
      <c r="C328" s="590" t="s">
        <v>482</v>
      </c>
      <c r="D328" s="590" t="s">
        <v>621</v>
      </c>
      <c r="E328" s="590" t="s">
        <v>1890</v>
      </c>
      <c r="F328" s="590" t="s">
        <v>1920</v>
      </c>
      <c r="G328" s="590" t="s">
        <v>1921</v>
      </c>
      <c r="H328" s="607"/>
      <c r="I328" s="607"/>
      <c r="J328" s="590"/>
      <c r="K328" s="590"/>
      <c r="L328" s="607">
        <v>1</v>
      </c>
      <c r="M328" s="607">
        <v>679</v>
      </c>
      <c r="N328" s="590">
        <v>1</v>
      </c>
      <c r="O328" s="590">
        <v>679</v>
      </c>
      <c r="P328" s="607"/>
      <c r="Q328" s="607"/>
      <c r="R328" s="595"/>
      <c r="S328" s="608"/>
    </row>
    <row r="329" spans="1:19" ht="14.4" customHeight="1" x14ac:dyDescent="0.3">
      <c r="A329" s="589" t="s">
        <v>1871</v>
      </c>
      <c r="B329" s="590" t="s">
        <v>1872</v>
      </c>
      <c r="C329" s="590" t="s">
        <v>482</v>
      </c>
      <c r="D329" s="590" t="s">
        <v>621</v>
      </c>
      <c r="E329" s="590" t="s">
        <v>1890</v>
      </c>
      <c r="F329" s="590" t="s">
        <v>1920</v>
      </c>
      <c r="G329" s="590" t="s">
        <v>1922</v>
      </c>
      <c r="H329" s="607"/>
      <c r="I329" s="607"/>
      <c r="J329" s="590"/>
      <c r="K329" s="590"/>
      <c r="L329" s="607"/>
      <c r="M329" s="607"/>
      <c r="N329" s="590"/>
      <c r="O329" s="590"/>
      <c r="P329" s="607">
        <v>1</v>
      </c>
      <c r="Q329" s="607">
        <v>680</v>
      </c>
      <c r="R329" s="595"/>
      <c r="S329" s="608">
        <v>680</v>
      </c>
    </row>
    <row r="330" spans="1:19" ht="14.4" customHeight="1" x14ac:dyDescent="0.3">
      <c r="A330" s="589" t="s">
        <v>1871</v>
      </c>
      <c r="B330" s="590" t="s">
        <v>1872</v>
      </c>
      <c r="C330" s="590" t="s">
        <v>482</v>
      </c>
      <c r="D330" s="590" t="s">
        <v>621</v>
      </c>
      <c r="E330" s="590" t="s">
        <v>1890</v>
      </c>
      <c r="F330" s="590" t="s">
        <v>1923</v>
      </c>
      <c r="G330" s="590" t="s">
        <v>1924</v>
      </c>
      <c r="H330" s="607"/>
      <c r="I330" s="607"/>
      <c r="J330" s="590"/>
      <c r="K330" s="590"/>
      <c r="L330" s="607"/>
      <c r="M330" s="607"/>
      <c r="N330" s="590"/>
      <c r="O330" s="590"/>
      <c r="P330" s="607">
        <v>1</v>
      </c>
      <c r="Q330" s="607">
        <v>1034</v>
      </c>
      <c r="R330" s="595"/>
      <c r="S330" s="608">
        <v>1034</v>
      </c>
    </row>
    <row r="331" spans="1:19" ht="14.4" customHeight="1" x14ac:dyDescent="0.3">
      <c r="A331" s="589" t="s">
        <v>1871</v>
      </c>
      <c r="B331" s="590" t="s">
        <v>1872</v>
      </c>
      <c r="C331" s="590" t="s">
        <v>482</v>
      </c>
      <c r="D331" s="590" t="s">
        <v>621</v>
      </c>
      <c r="E331" s="590" t="s">
        <v>1890</v>
      </c>
      <c r="F331" s="590" t="s">
        <v>1925</v>
      </c>
      <c r="G331" s="590" t="s">
        <v>1926</v>
      </c>
      <c r="H331" s="607"/>
      <c r="I331" s="607"/>
      <c r="J331" s="590"/>
      <c r="K331" s="590"/>
      <c r="L331" s="607"/>
      <c r="M331" s="607"/>
      <c r="N331" s="590"/>
      <c r="O331" s="590"/>
      <c r="P331" s="607">
        <v>2</v>
      </c>
      <c r="Q331" s="607">
        <v>4206</v>
      </c>
      <c r="R331" s="595"/>
      <c r="S331" s="608">
        <v>2103</v>
      </c>
    </row>
    <row r="332" spans="1:19" ht="14.4" customHeight="1" x14ac:dyDescent="0.3">
      <c r="A332" s="589" t="s">
        <v>1871</v>
      </c>
      <c r="B332" s="590" t="s">
        <v>1872</v>
      </c>
      <c r="C332" s="590" t="s">
        <v>482</v>
      </c>
      <c r="D332" s="590" t="s">
        <v>621</v>
      </c>
      <c r="E332" s="590" t="s">
        <v>1890</v>
      </c>
      <c r="F332" s="590" t="s">
        <v>1938</v>
      </c>
      <c r="G332" s="590" t="s">
        <v>1939</v>
      </c>
      <c r="H332" s="607"/>
      <c r="I332" s="607"/>
      <c r="J332" s="590"/>
      <c r="K332" s="590"/>
      <c r="L332" s="607">
        <v>216</v>
      </c>
      <c r="M332" s="607">
        <v>7200</v>
      </c>
      <c r="N332" s="590">
        <v>1</v>
      </c>
      <c r="O332" s="590">
        <v>33.333333333333336</v>
      </c>
      <c r="P332" s="607"/>
      <c r="Q332" s="607"/>
      <c r="R332" s="595"/>
      <c r="S332" s="608"/>
    </row>
    <row r="333" spans="1:19" ht="14.4" customHeight="1" x14ac:dyDescent="0.3">
      <c r="A333" s="589" t="s">
        <v>1871</v>
      </c>
      <c r="B333" s="590" t="s">
        <v>1872</v>
      </c>
      <c r="C333" s="590" t="s">
        <v>482</v>
      </c>
      <c r="D333" s="590" t="s">
        <v>621</v>
      </c>
      <c r="E333" s="590" t="s">
        <v>1890</v>
      </c>
      <c r="F333" s="590" t="s">
        <v>1938</v>
      </c>
      <c r="G333" s="590" t="s">
        <v>1940</v>
      </c>
      <c r="H333" s="607"/>
      <c r="I333" s="607"/>
      <c r="J333" s="590"/>
      <c r="K333" s="590"/>
      <c r="L333" s="607"/>
      <c r="M333" s="607"/>
      <c r="N333" s="590"/>
      <c r="O333" s="590"/>
      <c r="P333" s="607">
        <v>522</v>
      </c>
      <c r="Q333" s="607">
        <v>17399.989999999998</v>
      </c>
      <c r="R333" s="595"/>
      <c r="S333" s="608">
        <v>33.33331417624521</v>
      </c>
    </row>
    <row r="334" spans="1:19" ht="14.4" customHeight="1" x14ac:dyDescent="0.3">
      <c r="A334" s="589" t="s">
        <v>1871</v>
      </c>
      <c r="B334" s="590" t="s">
        <v>1872</v>
      </c>
      <c r="C334" s="590" t="s">
        <v>482</v>
      </c>
      <c r="D334" s="590" t="s">
        <v>621</v>
      </c>
      <c r="E334" s="590" t="s">
        <v>1890</v>
      </c>
      <c r="F334" s="590" t="s">
        <v>1941</v>
      </c>
      <c r="G334" s="590" t="s">
        <v>1942</v>
      </c>
      <c r="H334" s="607"/>
      <c r="I334" s="607"/>
      <c r="J334" s="590"/>
      <c r="K334" s="590"/>
      <c r="L334" s="607">
        <v>2</v>
      </c>
      <c r="M334" s="607">
        <v>232</v>
      </c>
      <c r="N334" s="590">
        <v>1</v>
      </c>
      <c r="O334" s="590">
        <v>116</v>
      </c>
      <c r="P334" s="607"/>
      <c r="Q334" s="607"/>
      <c r="R334" s="595"/>
      <c r="S334" s="608"/>
    </row>
    <row r="335" spans="1:19" ht="14.4" customHeight="1" x14ac:dyDescent="0.3">
      <c r="A335" s="589" t="s">
        <v>1871</v>
      </c>
      <c r="B335" s="590" t="s">
        <v>1872</v>
      </c>
      <c r="C335" s="590" t="s">
        <v>482</v>
      </c>
      <c r="D335" s="590" t="s">
        <v>621</v>
      </c>
      <c r="E335" s="590" t="s">
        <v>1890</v>
      </c>
      <c r="F335" s="590" t="s">
        <v>1941</v>
      </c>
      <c r="G335" s="590" t="s">
        <v>1943</v>
      </c>
      <c r="H335" s="607"/>
      <c r="I335" s="607"/>
      <c r="J335" s="590"/>
      <c r="K335" s="590"/>
      <c r="L335" s="607"/>
      <c r="M335" s="607"/>
      <c r="N335" s="590"/>
      <c r="O335" s="590"/>
      <c r="P335" s="607">
        <v>10</v>
      </c>
      <c r="Q335" s="607">
        <v>1160</v>
      </c>
      <c r="R335" s="595"/>
      <c r="S335" s="608">
        <v>116</v>
      </c>
    </row>
    <row r="336" spans="1:19" ht="14.4" customHeight="1" x14ac:dyDescent="0.3">
      <c r="A336" s="589" t="s">
        <v>1871</v>
      </c>
      <c r="B336" s="590" t="s">
        <v>1872</v>
      </c>
      <c r="C336" s="590" t="s">
        <v>482</v>
      </c>
      <c r="D336" s="590" t="s">
        <v>621</v>
      </c>
      <c r="E336" s="590" t="s">
        <v>1890</v>
      </c>
      <c r="F336" s="590" t="s">
        <v>1944</v>
      </c>
      <c r="G336" s="590" t="s">
        <v>1945</v>
      </c>
      <c r="H336" s="607"/>
      <c r="I336" s="607"/>
      <c r="J336" s="590"/>
      <c r="K336" s="590"/>
      <c r="L336" s="607"/>
      <c r="M336" s="607"/>
      <c r="N336" s="590"/>
      <c r="O336" s="590"/>
      <c r="P336" s="607">
        <v>16</v>
      </c>
      <c r="Q336" s="607">
        <v>1376</v>
      </c>
      <c r="R336" s="595"/>
      <c r="S336" s="608">
        <v>86</v>
      </c>
    </row>
    <row r="337" spans="1:19" ht="14.4" customHeight="1" x14ac:dyDescent="0.3">
      <c r="A337" s="589" t="s">
        <v>1871</v>
      </c>
      <c r="B337" s="590" t="s">
        <v>1872</v>
      </c>
      <c r="C337" s="590" t="s">
        <v>482</v>
      </c>
      <c r="D337" s="590" t="s">
        <v>621</v>
      </c>
      <c r="E337" s="590" t="s">
        <v>1890</v>
      </c>
      <c r="F337" s="590" t="s">
        <v>1944</v>
      </c>
      <c r="G337" s="590" t="s">
        <v>1946</v>
      </c>
      <c r="H337" s="607"/>
      <c r="I337" s="607"/>
      <c r="J337" s="590"/>
      <c r="K337" s="590"/>
      <c r="L337" s="607">
        <v>5</v>
      </c>
      <c r="M337" s="607">
        <v>430</v>
      </c>
      <c r="N337" s="590">
        <v>1</v>
      </c>
      <c r="O337" s="590">
        <v>86</v>
      </c>
      <c r="P337" s="607"/>
      <c r="Q337" s="607"/>
      <c r="R337" s="595"/>
      <c r="S337" s="608"/>
    </row>
    <row r="338" spans="1:19" ht="14.4" customHeight="1" x14ac:dyDescent="0.3">
      <c r="A338" s="589" t="s">
        <v>1871</v>
      </c>
      <c r="B338" s="590" t="s">
        <v>1872</v>
      </c>
      <c r="C338" s="590" t="s">
        <v>482</v>
      </c>
      <c r="D338" s="590" t="s">
        <v>621</v>
      </c>
      <c r="E338" s="590" t="s">
        <v>1890</v>
      </c>
      <c r="F338" s="590" t="s">
        <v>1947</v>
      </c>
      <c r="G338" s="590" t="s">
        <v>1948</v>
      </c>
      <c r="H338" s="607"/>
      <c r="I338" s="607"/>
      <c r="J338" s="590"/>
      <c r="K338" s="590"/>
      <c r="L338" s="607">
        <v>5</v>
      </c>
      <c r="M338" s="607">
        <v>160</v>
      </c>
      <c r="N338" s="590">
        <v>1</v>
      </c>
      <c r="O338" s="590">
        <v>32</v>
      </c>
      <c r="P338" s="607"/>
      <c r="Q338" s="607"/>
      <c r="R338" s="595"/>
      <c r="S338" s="608"/>
    </row>
    <row r="339" spans="1:19" ht="14.4" customHeight="1" x14ac:dyDescent="0.3">
      <c r="A339" s="589" t="s">
        <v>1871</v>
      </c>
      <c r="B339" s="590" t="s">
        <v>1872</v>
      </c>
      <c r="C339" s="590" t="s">
        <v>482</v>
      </c>
      <c r="D339" s="590" t="s">
        <v>621</v>
      </c>
      <c r="E339" s="590" t="s">
        <v>1890</v>
      </c>
      <c r="F339" s="590" t="s">
        <v>1947</v>
      </c>
      <c r="G339" s="590" t="s">
        <v>1949</v>
      </c>
      <c r="H339" s="607"/>
      <c r="I339" s="607"/>
      <c r="J339" s="590"/>
      <c r="K339" s="590"/>
      <c r="L339" s="607"/>
      <c r="M339" s="607"/>
      <c r="N339" s="590"/>
      <c r="O339" s="590"/>
      <c r="P339" s="607">
        <v>11</v>
      </c>
      <c r="Q339" s="607">
        <v>352</v>
      </c>
      <c r="R339" s="595"/>
      <c r="S339" s="608">
        <v>32</v>
      </c>
    </row>
    <row r="340" spans="1:19" ht="14.4" customHeight="1" x14ac:dyDescent="0.3">
      <c r="A340" s="589" t="s">
        <v>1871</v>
      </c>
      <c r="B340" s="590" t="s">
        <v>1872</v>
      </c>
      <c r="C340" s="590" t="s">
        <v>482</v>
      </c>
      <c r="D340" s="590" t="s">
        <v>621</v>
      </c>
      <c r="E340" s="590" t="s">
        <v>1890</v>
      </c>
      <c r="F340" s="590" t="s">
        <v>1950</v>
      </c>
      <c r="G340" s="590" t="s">
        <v>1951</v>
      </c>
      <c r="H340" s="607"/>
      <c r="I340" s="607"/>
      <c r="J340" s="590"/>
      <c r="K340" s="590"/>
      <c r="L340" s="607">
        <v>14</v>
      </c>
      <c r="M340" s="607">
        <v>21392</v>
      </c>
      <c r="N340" s="590">
        <v>1</v>
      </c>
      <c r="O340" s="590">
        <v>1528</v>
      </c>
      <c r="P340" s="607">
        <v>17</v>
      </c>
      <c r="Q340" s="607">
        <v>25993</v>
      </c>
      <c r="R340" s="595">
        <v>1.2150804038893044</v>
      </c>
      <c r="S340" s="608">
        <v>1529</v>
      </c>
    </row>
    <row r="341" spans="1:19" ht="14.4" customHeight="1" x14ac:dyDescent="0.3">
      <c r="A341" s="589" t="s">
        <v>1871</v>
      </c>
      <c r="B341" s="590" t="s">
        <v>1872</v>
      </c>
      <c r="C341" s="590" t="s">
        <v>482</v>
      </c>
      <c r="D341" s="590" t="s">
        <v>621</v>
      </c>
      <c r="E341" s="590" t="s">
        <v>1890</v>
      </c>
      <c r="F341" s="590" t="s">
        <v>1956</v>
      </c>
      <c r="G341" s="590" t="s">
        <v>1915</v>
      </c>
      <c r="H341" s="607"/>
      <c r="I341" s="607"/>
      <c r="J341" s="590"/>
      <c r="K341" s="590"/>
      <c r="L341" s="607"/>
      <c r="M341" s="607"/>
      <c r="N341" s="590"/>
      <c r="O341" s="590"/>
      <c r="P341" s="607">
        <v>1</v>
      </c>
      <c r="Q341" s="607">
        <v>689</v>
      </c>
      <c r="R341" s="595"/>
      <c r="S341" s="608">
        <v>689</v>
      </c>
    </row>
    <row r="342" spans="1:19" ht="14.4" customHeight="1" x14ac:dyDescent="0.3">
      <c r="A342" s="589" t="s">
        <v>1871</v>
      </c>
      <c r="B342" s="590" t="s">
        <v>1872</v>
      </c>
      <c r="C342" s="590" t="s">
        <v>482</v>
      </c>
      <c r="D342" s="590" t="s">
        <v>621</v>
      </c>
      <c r="E342" s="590" t="s">
        <v>1890</v>
      </c>
      <c r="F342" s="590" t="s">
        <v>1957</v>
      </c>
      <c r="G342" s="590" t="s">
        <v>1958</v>
      </c>
      <c r="H342" s="607"/>
      <c r="I342" s="607"/>
      <c r="J342" s="590"/>
      <c r="K342" s="590"/>
      <c r="L342" s="607"/>
      <c r="M342" s="607"/>
      <c r="N342" s="590"/>
      <c r="O342" s="590"/>
      <c r="P342" s="607">
        <v>1</v>
      </c>
      <c r="Q342" s="607">
        <v>158</v>
      </c>
      <c r="R342" s="595"/>
      <c r="S342" s="608">
        <v>158</v>
      </c>
    </row>
    <row r="343" spans="1:19" ht="14.4" customHeight="1" x14ac:dyDescent="0.3">
      <c r="A343" s="589" t="s">
        <v>1871</v>
      </c>
      <c r="B343" s="590" t="s">
        <v>1872</v>
      </c>
      <c r="C343" s="590" t="s">
        <v>482</v>
      </c>
      <c r="D343" s="590" t="s">
        <v>621</v>
      </c>
      <c r="E343" s="590" t="s">
        <v>1890</v>
      </c>
      <c r="F343" s="590" t="s">
        <v>1957</v>
      </c>
      <c r="G343" s="590" t="s">
        <v>1959</v>
      </c>
      <c r="H343" s="607"/>
      <c r="I343" s="607"/>
      <c r="J343" s="590"/>
      <c r="K343" s="590"/>
      <c r="L343" s="607">
        <v>1</v>
      </c>
      <c r="M343" s="607">
        <v>162</v>
      </c>
      <c r="N343" s="590">
        <v>1</v>
      </c>
      <c r="O343" s="590">
        <v>162</v>
      </c>
      <c r="P343" s="607"/>
      <c r="Q343" s="607"/>
      <c r="R343" s="595"/>
      <c r="S343" s="608"/>
    </row>
    <row r="344" spans="1:19" ht="14.4" customHeight="1" x14ac:dyDescent="0.3">
      <c r="A344" s="589" t="s">
        <v>1871</v>
      </c>
      <c r="B344" s="590" t="s">
        <v>1872</v>
      </c>
      <c r="C344" s="590" t="s">
        <v>482</v>
      </c>
      <c r="D344" s="590" t="s">
        <v>621</v>
      </c>
      <c r="E344" s="590" t="s">
        <v>1890</v>
      </c>
      <c r="F344" s="590" t="s">
        <v>1960</v>
      </c>
      <c r="G344" s="590" t="s">
        <v>1961</v>
      </c>
      <c r="H344" s="607"/>
      <c r="I344" s="607"/>
      <c r="J344" s="590"/>
      <c r="K344" s="590"/>
      <c r="L344" s="607">
        <v>2</v>
      </c>
      <c r="M344" s="607">
        <v>3070</v>
      </c>
      <c r="N344" s="590">
        <v>1</v>
      </c>
      <c r="O344" s="590">
        <v>1535</v>
      </c>
      <c r="P344" s="607">
        <v>1</v>
      </c>
      <c r="Q344" s="607">
        <v>1536</v>
      </c>
      <c r="R344" s="595">
        <v>0.50032573289902282</v>
      </c>
      <c r="S344" s="608">
        <v>1536</v>
      </c>
    </row>
    <row r="345" spans="1:19" ht="14.4" customHeight="1" x14ac:dyDescent="0.3">
      <c r="A345" s="589" t="s">
        <v>1871</v>
      </c>
      <c r="B345" s="590" t="s">
        <v>1872</v>
      </c>
      <c r="C345" s="590" t="s">
        <v>482</v>
      </c>
      <c r="D345" s="590" t="s">
        <v>621</v>
      </c>
      <c r="E345" s="590" t="s">
        <v>1890</v>
      </c>
      <c r="F345" s="590" t="s">
        <v>1970</v>
      </c>
      <c r="G345" s="590" t="s">
        <v>1971</v>
      </c>
      <c r="H345" s="607"/>
      <c r="I345" s="607"/>
      <c r="J345" s="590"/>
      <c r="K345" s="590"/>
      <c r="L345" s="607"/>
      <c r="M345" s="607"/>
      <c r="N345" s="590"/>
      <c r="O345" s="590"/>
      <c r="P345" s="607">
        <v>1</v>
      </c>
      <c r="Q345" s="607">
        <v>124</v>
      </c>
      <c r="R345" s="595"/>
      <c r="S345" s="608">
        <v>124</v>
      </c>
    </row>
    <row r="346" spans="1:19" ht="14.4" customHeight="1" x14ac:dyDescent="0.3">
      <c r="A346" s="589" t="s">
        <v>1871</v>
      </c>
      <c r="B346" s="590" t="s">
        <v>1872</v>
      </c>
      <c r="C346" s="590" t="s">
        <v>482</v>
      </c>
      <c r="D346" s="590" t="s">
        <v>621</v>
      </c>
      <c r="E346" s="590" t="s">
        <v>1890</v>
      </c>
      <c r="F346" s="590" t="s">
        <v>1970</v>
      </c>
      <c r="G346" s="590" t="s">
        <v>1972</v>
      </c>
      <c r="H346" s="607"/>
      <c r="I346" s="607"/>
      <c r="J346" s="590"/>
      <c r="K346" s="590"/>
      <c r="L346" s="607">
        <v>2</v>
      </c>
      <c r="M346" s="607">
        <v>246</v>
      </c>
      <c r="N346" s="590">
        <v>1</v>
      </c>
      <c r="O346" s="590">
        <v>123</v>
      </c>
      <c r="P346" s="607"/>
      <c r="Q346" s="607"/>
      <c r="R346" s="595"/>
      <c r="S346" s="608"/>
    </row>
    <row r="347" spans="1:19" ht="14.4" customHeight="1" x14ac:dyDescent="0.3">
      <c r="A347" s="589" t="s">
        <v>1871</v>
      </c>
      <c r="B347" s="590" t="s">
        <v>1872</v>
      </c>
      <c r="C347" s="590" t="s">
        <v>482</v>
      </c>
      <c r="D347" s="590" t="s">
        <v>621</v>
      </c>
      <c r="E347" s="590" t="s">
        <v>1890</v>
      </c>
      <c r="F347" s="590" t="s">
        <v>1978</v>
      </c>
      <c r="G347" s="590" t="s">
        <v>1979</v>
      </c>
      <c r="H347" s="607"/>
      <c r="I347" s="607"/>
      <c r="J347" s="590"/>
      <c r="K347" s="590"/>
      <c r="L347" s="607">
        <v>5</v>
      </c>
      <c r="M347" s="607">
        <v>915</v>
      </c>
      <c r="N347" s="590">
        <v>1</v>
      </c>
      <c r="O347" s="590">
        <v>183</v>
      </c>
      <c r="P347" s="607"/>
      <c r="Q347" s="607"/>
      <c r="R347" s="595"/>
      <c r="S347" s="608"/>
    </row>
    <row r="348" spans="1:19" ht="14.4" customHeight="1" x14ac:dyDescent="0.3">
      <c r="A348" s="589" t="s">
        <v>1871</v>
      </c>
      <c r="B348" s="590" t="s">
        <v>1872</v>
      </c>
      <c r="C348" s="590" t="s">
        <v>482</v>
      </c>
      <c r="D348" s="590" t="s">
        <v>621</v>
      </c>
      <c r="E348" s="590" t="s">
        <v>1890</v>
      </c>
      <c r="F348" s="590" t="s">
        <v>1984</v>
      </c>
      <c r="G348" s="590" t="s">
        <v>1986</v>
      </c>
      <c r="H348" s="607"/>
      <c r="I348" s="607"/>
      <c r="J348" s="590"/>
      <c r="K348" s="590"/>
      <c r="L348" s="607"/>
      <c r="M348" s="607"/>
      <c r="N348" s="590"/>
      <c r="O348" s="590"/>
      <c r="P348" s="607">
        <v>15</v>
      </c>
      <c r="Q348" s="607">
        <v>2040</v>
      </c>
      <c r="R348" s="595"/>
      <c r="S348" s="608">
        <v>136</v>
      </c>
    </row>
    <row r="349" spans="1:19" ht="14.4" customHeight="1" x14ac:dyDescent="0.3">
      <c r="A349" s="589" t="s">
        <v>1871</v>
      </c>
      <c r="B349" s="590" t="s">
        <v>1872</v>
      </c>
      <c r="C349" s="590" t="s">
        <v>482</v>
      </c>
      <c r="D349" s="590" t="s">
        <v>621</v>
      </c>
      <c r="E349" s="590" t="s">
        <v>1890</v>
      </c>
      <c r="F349" s="590" t="s">
        <v>1987</v>
      </c>
      <c r="G349" s="590" t="s">
        <v>1988</v>
      </c>
      <c r="H349" s="607"/>
      <c r="I349" s="607"/>
      <c r="J349" s="590"/>
      <c r="K349" s="590"/>
      <c r="L349" s="607">
        <v>1</v>
      </c>
      <c r="M349" s="607">
        <v>390</v>
      </c>
      <c r="N349" s="590">
        <v>1</v>
      </c>
      <c r="O349" s="590">
        <v>390</v>
      </c>
      <c r="P349" s="607"/>
      <c r="Q349" s="607"/>
      <c r="R349" s="595"/>
      <c r="S349" s="608"/>
    </row>
    <row r="350" spans="1:19" ht="14.4" customHeight="1" x14ac:dyDescent="0.3">
      <c r="A350" s="589" t="s">
        <v>1871</v>
      </c>
      <c r="B350" s="590" t="s">
        <v>1872</v>
      </c>
      <c r="C350" s="590" t="s">
        <v>482</v>
      </c>
      <c r="D350" s="590" t="s">
        <v>621</v>
      </c>
      <c r="E350" s="590" t="s">
        <v>1890</v>
      </c>
      <c r="F350" s="590" t="s">
        <v>1990</v>
      </c>
      <c r="G350" s="590" t="s">
        <v>1991</v>
      </c>
      <c r="H350" s="607"/>
      <c r="I350" s="607"/>
      <c r="J350" s="590"/>
      <c r="K350" s="590"/>
      <c r="L350" s="607">
        <v>1</v>
      </c>
      <c r="M350" s="607">
        <v>505</v>
      </c>
      <c r="N350" s="590">
        <v>1</v>
      </c>
      <c r="O350" s="590">
        <v>505</v>
      </c>
      <c r="P350" s="607"/>
      <c r="Q350" s="607"/>
      <c r="R350" s="595"/>
      <c r="S350" s="608"/>
    </row>
    <row r="351" spans="1:19" ht="14.4" customHeight="1" x14ac:dyDescent="0.3">
      <c r="A351" s="589" t="s">
        <v>1871</v>
      </c>
      <c r="B351" s="590" t="s">
        <v>1872</v>
      </c>
      <c r="C351" s="590" t="s">
        <v>482</v>
      </c>
      <c r="D351" s="590" t="s">
        <v>621</v>
      </c>
      <c r="E351" s="590" t="s">
        <v>1890</v>
      </c>
      <c r="F351" s="590" t="s">
        <v>1994</v>
      </c>
      <c r="G351" s="590" t="s">
        <v>1995</v>
      </c>
      <c r="H351" s="607"/>
      <c r="I351" s="607"/>
      <c r="J351" s="590"/>
      <c r="K351" s="590"/>
      <c r="L351" s="607">
        <v>1</v>
      </c>
      <c r="M351" s="607">
        <v>120</v>
      </c>
      <c r="N351" s="590">
        <v>1</v>
      </c>
      <c r="O351" s="590">
        <v>120</v>
      </c>
      <c r="P351" s="607">
        <v>1</v>
      </c>
      <c r="Q351" s="607">
        <v>181</v>
      </c>
      <c r="R351" s="595">
        <v>1.5083333333333333</v>
      </c>
      <c r="S351" s="608">
        <v>181</v>
      </c>
    </row>
    <row r="352" spans="1:19" ht="14.4" customHeight="1" x14ac:dyDescent="0.3">
      <c r="A352" s="589" t="s">
        <v>1871</v>
      </c>
      <c r="B352" s="590" t="s">
        <v>1872</v>
      </c>
      <c r="C352" s="590" t="s">
        <v>482</v>
      </c>
      <c r="D352" s="590" t="s">
        <v>621</v>
      </c>
      <c r="E352" s="590" t="s">
        <v>1890</v>
      </c>
      <c r="F352" s="590" t="s">
        <v>1997</v>
      </c>
      <c r="G352" s="590" t="s">
        <v>1998</v>
      </c>
      <c r="H352" s="607"/>
      <c r="I352" s="607"/>
      <c r="J352" s="590"/>
      <c r="K352" s="590"/>
      <c r="L352" s="607">
        <v>4</v>
      </c>
      <c r="M352" s="607">
        <v>1796</v>
      </c>
      <c r="N352" s="590">
        <v>1</v>
      </c>
      <c r="O352" s="590">
        <v>449</v>
      </c>
      <c r="P352" s="607">
        <v>8</v>
      </c>
      <c r="Q352" s="607">
        <v>3600</v>
      </c>
      <c r="R352" s="595">
        <v>2.0044543429844097</v>
      </c>
      <c r="S352" s="608">
        <v>450</v>
      </c>
    </row>
    <row r="353" spans="1:19" ht="14.4" customHeight="1" x14ac:dyDescent="0.3">
      <c r="A353" s="589" t="s">
        <v>1871</v>
      </c>
      <c r="B353" s="590" t="s">
        <v>1872</v>
      </c>
      <c r="C353" s="590" t="s">
        <v>482</v>
      </c>
      <c r="D353" s="590" t="s">
        <v>621</v>
      </c>
      <c r="E353" s="590" t="s">
        <v>1890</v>
      </c>
      <c r="F353" s="590" t="s">
        <v>2015</v>
      </c>
      <c r="G353" s="590" t="s">
        <v>2016</v>
      </c>
      <c r="H353" s="607"/>
      <c r="I353" s="607"/>
      <c r="J353" s="590"/>
      <c r="K353" s="590"/>
      <c r="L353" s="607">
        <v>1</v>
      </c>
      <c r="M353" s="607">
        <v>1422</v>
      </c>
      <c r="N353" s="590">
        <v>1</v>
      </c>
      <c r="O353" s="590">
        <v>1422</v>
      </c>
      <c r="P353" s="607">
        <v>7</v>
      </c>
      <c r="Q353" s="607">
        <v>9968</v>
      </c>
      <c r="R353" s="595">
        <v>7.0098452883263009</v>
      </c>
      <c r="S353" s="608">
        <v>1424</v>
      </c>
    </row>
    <row r="354" spans="1:19" ht="14.4" customHeight="1" x14ac:dyDescent="0.3">
      <c r="A354" s="589" t="s">
        <v>1871</v>
      </c>
      <c r="B354" s="590" t="s">
        <v>1872</v>
      </c>
      <c r="C354" s="590" t="s">
        <v>482</v>
      </c>
      <c r="D354" s="590" t="s">
        <v>621</v>
      </c>
      <c r="E354" s="590" t="s">
        <v>1890</v>
      </c>
      <c r="F354" s="590" t="s">
        <v>2021</v>
      </c>
      <c r="G354" s="590" t="s">
        <v>2022</v>
      </c>
      <c r="H354" s="607"/>
      <c r="I354" s="607"/>
      <c r="J354" s="590"/>
      <c r="K354" s="590"/>
      <c r="L354" s="607">
        <v>7</v>
      </c>
      <c r="M354" s="607">
        <v>1757</v>
      </c>
      <c r="N354" s="590">
        <v>1</v>
      </c>
      <c r="O354" s="590">
        <v>251</v>
      </c>
      <c r="P354" s="607">
        <v>2</v>
      </c>
      <c r="Q354" s="607">
        <v>502</v>
      </c>
      <c r="R354" s="595">
        <v>0.2857142857142857</v>
      </c>
      <c r="S354" s="608">
        <v>251</v>
      </c>
    </row>
    <row r="355" spans="1:19" ht="14.4" customHeight="1" x14ac:dyDescent="0.3">
      <c r="A355" s="589" t="s">
        <v>1871</v>
      </c>
      <c r="B355" s="590" t="s">
        <v>1872</v>
      </c>
      <c r="C355" s="590" t="s">
        <v>482</v>
      </c>
      <c r="D355" s="590" t="s">
        <v>621</v>
      </c>
      <c r="E355" s="590" t="s">
        <v>1890</v>
      </c>
      <c r="F355" s="590" t="s">
        <v>2024</v>
      </c>
      <c r="G355" s="590" t="s">
        <v>2025</v>
      </c>
      <c r="H355" s="607"/>
      <c r="I355" s="607"/>
      <c r="J355" s="590"/>
      <c r="K355" s="590"/>
      <c r="L355" s="607">
        <v>5</v>
      </c>
      <c r="M355" s="607">
        <v>16785</v>
      </c>
      <c r="N355" s="590">
        <v>1</v>
      </c>
      <c r="O355" s="590">
        <v>3357</v>
      </c>
      <c r="P355" s="607">
        <v>4</v>
      </c>
      <c r="Q355" s="607">
        <v>13432</v>
      </c>
      <c r="R355" s="595">
        <v>0.80023830801310691</v>
      </c>
      <c r="S355" s="608">
        <v>3358</v>
      </c>
    </row>
    <row r="356" spans="1:19" ht="14.4" customHeight="1" x14ac:dyDescent="0.3">
      <c r="A356" s="589" t="s">
        <v>1871</v>
      </c>
      <c r="B356" s="590" t="s">
        <v>1872</v>
      </c>
      <c r="C356" s="590" t="s">
        <v>482</v>
      </c>
      <c r="D356" s="590" t="s">
        <v>617</v>
      </c>
      <c r="E356" s="590" t="s">
        <v>1873</v>
      </c>
      <c r="F356" s="590" t="s">
        <v>1876</v>
      </c>
      <c r="G356" s="590" t="s">
        <v>1877</v>
      </c>
      <c r="H356" s="607"/>
      <c r="I356" s="607"/>
      <c r="J356" s="590"/>
      <c r="K356" s="590"/>
      <c r="L356" s="607"/>
      <c r="M356" s="607"/>
      <c r="N356" s="590"/>
      <c r="O356" s="590"/>
      <c r="P356" s="607">
        <v>0.8</v>
      </c>
      <c r="Q356" s="607">
        <v>55.76</v>
      </c>
      <c r="R356" s="595"/>
      <c r="S356" s="608">
        <v>69.699999999999989</v>
      </c>
    </row>
    <row r="357" spans="1:19" ht="14.4" customHeight="1" x14ac:dyDescent="0.3">
      <c r="A357" s="589" t="s">
        <v>1871</v>
      </c>
      <c r="B357" s="590" t="s">
        <v>1872</v>
      </c>
      <c r="C357" s="590" t="s">
        <v>482</v>
      </c>
      <c r="D357" s="590" t="s">
        <v>617</v>
      </c>
      <c r="E357" s="590" t="s">
        <v>1873</v>
      </c>
      <c r="F357" s="590" t="s">
        <v>1878</v>
      </c>
      <c r="G357" s="590" t="s">
        <v>1879</v>
      </c>
      <c r="H357" s="607"/>
      <c r="I357" s="607"/>
      <c r="J357" s="590"/>
      <c r="K357" s="590"/>
      <c r="L357" s="607"/>
      <c r="M357" s="607"/>
      <c r="N357" s="590"/>
      <c r="O357" s="590"/>
      <c r="P357" s="607">
        <v>0.2</v>
      </c>
      <c r="Q357" s="607">
        <v>73.540000000000006</v>
      </c>
      <c r="R357" s="595"/>
      <c r="S357" s="608">
        <v>367.7</v>
      </c>
    </row>
    <row r="358" spans="1:19" ht="14.4" customHeight="1" x14ac:dyDescent="0.3">
      <c r="A358" s="589" t="s">
        <v>1871</v>
      </c>
      <c r="B358" s="590" t="s">
        <v>1872</v>
      </c>
      <c r="C358" s="590" t="s">
        <v>482</v>
      </c>
      <c r="D358" s="590" t="s">
        <v>617</v>
      </c>
      <c r="E358" s="590" t="s">
        <v>1873</v>
      </c>
      <c r="F358" s="590" t="s">
        <v>1884</v>
      </c>
      <c r="G358" s="590" t="s">
        <v>512</v>
      </c>
      <c r="H358" s="607"/>
      <c r="I358" s="607"/>
      <c r="J358" s="590"/>
      <c r="K358" s="590"/>
      <c r="L358" s="607"/>
      <c r="M358" s="607"/>
      <c r="N358" s="590"/>
      <c r="O358" s="590"/>
      <c r="P358" s="607">
        <v>0.02</v>
      </c>
      <c r="Q358" s="607">
        <v>2.4300000000000002</v>
      </c>
      <c r="R358" s="595"/>
      <c r="S358" s="608">
        <v>121.5</v>
      </c>
    </row>
    <row r="359" spans="1:19" ht="14.4" customHeight="1" x14ac:dyDescent="0.3">
      <c r="A359" s="589" t="s">
        <v>1871</v>
      </c>
      <c r="B359" s="590" t="s">
        <v>1872</v>
      </c>
      <c r="C359" s="590" t="s">
        <v>482</v>
      </c>
      <c r="D359" s="590" t="s">
        <v>617</v>
      </c>
      <c r="E359" s="590" t="s">
        <v>1873</v>
      </c>
      <c r="F359" s="590" t="s">
        <v>1888</v>
      </c>
      <c r="G359" s="590" t="s">
        <v>1889</v>
      </c>
      <c r="H359" s="607"/>
      <c r="I359" s="607"/>
      <c r="J359" s="590"/>
      <c r="K359" s="590"/>
      <c r="L359" s="607"/>
      <c r="M359" s="607"/>
      <c r="N359" s="590"/>
      <c r="O359" s="590"/>
      <c r="P359" s="607">
        <v>0.1</v>
      </c>
      <c r="Q359" s="607">
        <v>36.770000000000003</v>
      </c>
      <c r="R359" s="595"/>
      <c r="S359" s="608">
        <v>367.7</v>
      </c>
    </row>
    <row r="360" spans="1:19" ht="14.4" customHeight="1" x14ac:dyDescent="0.3">
      <c r="A360" s="589" t="s">
        <v>1871</v>
      </c>
      <c r="B360" s="590" t="s">
        <v>1872</v>
      </c>
      <c r="C360" s="590" t="s">
        <v>482</v>
      </c>
      <c r="D360" s="590" t="s">
        <v>617</v>
      </c>
      <c r="E360" s="590" t="s">
        <v>1890</v>
      </c>
      <c r="F360" s="590" t="s">
        <v>1891</v>
      </c>
      <c r="G360" s="590" t="s">
        <v>1892</v>
      </c>
      <c r="H360" s="607"/>
      <c r="I360" s="607"/>
      <c r="J360" s="590"/>
      <c r="K360" s="590"/>
      <c r="L360" s="607"/>
      <c r="M360" s="607"/>
      <c r="N360" s="590"/>
      <c r="O360" s="590"/>
      <c r="P360" s="607">
        <v>1</v>
      </c>
      <c r="Q360" s="607">
        <v>78</v>
      </c>
      <c r="R360" s="595"/>
      <c r="S360" s="608">
        <v>78</v>
      </c>
    </row>
    <row r="361" spans="1:19" ht="14.4" customHeight="1" x14ac:dyDescent="0.3">
      <c r="A361" s="589" t="s">
        <v>1871</v>
      </c>
      <c r="B361" s="590" t="s">
        <v>1872</v>
      </c>
      <c r="C361" s="590" t="s">
        <v>482</v>
      </c>
      <c r="D361" s="590" t="s">
        <v>617</v>
      </c>
      <c r="E361" s="590" t="s">
        <v>1890</v>
      </c>
      <c r="F361" s="590" t="s">
        <v>1895</v>
      </c>
      <c r="G361" s="590" t="s">
        <v>1896</v>
      </c>
      <c r="H361" s="607"/>
      <c r="I361" s="607"/>
      <c r="J361" s="590"/>
      <c r="K361" s="590"/>
      <c r="L361" s="607">
        <v>2</v>
      </c>
      <c r="M361" s="607">
        <v>212</v>
      </c>
      <c r="N361" s="590">
        <v>1</v>
      </c>
      <c r="O361" s="590">
        <v>106</v>
      </c>
      <c r="P361" s="607">
        <v>1012</v>
      </c>
      <c r="Q361" s="607">
        <v>107272</v>
      </c>
      <c r="R361" s="595">
        <v>506</v>
      </c>
      <c r="S361" s="608">
        <v>106</v>
      </c>
    </row>
    <row r="362" spans="1:19" ht="14.4" customHeight="1" x14ac:dyDescent="0.3">
      <c r="A362" s="589" t="s">
        <v>1871</v>
      </c>
      <c r="B362" s="590" t="s">
        <v>1872</v>
      </c>
      <c r="C362" s="590" t="s">
        <v>482</v>
      </c>
      <c r="D362" s="590" t="s">
        <v>617</v>
      </c>
      <c r="E362" s="590" t="s">
        <v>1890</v>
      </c>
      <c r="F362" s="590" t="s">
        <v>1899</v>
      </c>
      <c r="G362" s="590" t="s">
        <v>1900</v>
      </c>
      <c r="H362" s="607"/>
      <c r="I362" s="607"/>
      <c r="J362" s="590"/>
      <c r="K362" s="590"/>
      <c r="L362" s="607"/>
      <c r="M362" s="607"/>
      <c r="N362" s="590"/>
      <c r="O362" s="590"/>
      <c r="P362" s="607">
        <v>35</v>
      </c>
      <c r="Q362" s="607">
        <v>1295</v>
      </c>
      <c r="R362" s="595"/>
      <c r="S362" s="608">
        <v>37</v>
      </c>
    </row>
    <row r="363" spans="1:19" ht="14.4" customHeight="1" x14ac:dyDescent="0.3">
      <c r="A363" s="589" t="s">
        <v>1871</v>
      </c>
      <c r="B363" s="590" t="s">
        <v>1872</v>
      </c>
      <c r="C363" s="590" t="s">
        <v>482</v>
      </c>
      <c r="D363" s="590" t="s">
        <v>617</v>
      </c>
      <c r="E363" s="590" t="s">
        <v>1890</v>
      </c>
      <c r="F363" s="590" t="s">
        <v>1899</v>
      </c>
      <c r="G363" s="590" t="s">
        <v>1901</v>
      </c>
      <c r="H363" s="607"/>
      <c r="I363" s="607"/>
      <c r="J363" s="590"/>
      <c r="K363" s="590"/>
      <c r="L363" s="607"/>
      <c r="M363" s="607"/>
      <c r="N363" s="590"/>
      <c r="O363" s="590"/>
      <c r="P363" s="607">
        <v>2</v>
      </c>
      <c r="Q363" s="607">
        <v>74</v>
      </c>
      <c r="R363" s="595"/>
      <c r="S363" s="608">
        <v>37</v>
      </c>
    </row>
    <row r="364" spans="1:19" ht="14.4" customHeight="1" x14ac:dyDescent="0.3">
      <c r="A364" s="589" t="s">
        <v>1871</v>
      </c>
      <c r="B364" s="590" t="s">
        <v>1872</v>
      </c>
      <c r="C364" s="590" t="s">
        <v>482</v>
      </c>
      <c r="D364" s="590" t="s">
        <v>617</v>
      </c>
      <c r="E364" s="590" t="s">
        <v>1890</v>
      </c>
      <c r="F364" s="590" t="s">
        <v>1908</v>
      </c>
      <c r="G364" s="590" t="s">
        <v>1909</v>
      </c>
      <c r="H364" s="607"/>
      <c r="I364" s="607"/>
      <c r="J364" s="590"/>
      <c r="K364" s="590"/>
      <c r="L364" s="607"/>
      <c r="M364" s="607"/>
      <c r="N364" s="590"/>
      <c r="O364" s="590"/>
      <c r="P364" s="607">
        <v>239</v>
      </c>
      <c r="Q364" s="607">
        <v>60228</v>
      </c>
      <c r="R364" s="595"/>
      <c r="S364" s="608">
        <v>252</v>
      </c>
    </row>
    <row r="365" spans="1:19" ht="14.4" customHeight="1" x14ac:dyDescent="0.3">
      <c r="A365" s="589" t="s">
        <v>1871</v>
      </c>
      <c r="B365" s="590" t="s">
        <v>1872</v>
      </c>
      <c r="C365" s="590" t="s">
        <v>482</v>
      </c>
      <c r="D365" s="590" t="s">
        <v>617</v>
      </c>
      <c r="E365" s="590" t="s">
        <v>1890</v>
      </c>
      <c r="F365" s="590" t="s">
        <v>1908</v>
      </c>
      <c r="G365" s="590" t="s">
        <v>1910</v>
      </c>
      <c r="H365" s="607"/>
      <c r="I365" s="607"/>
      <c r="J365" s="590"/>
      <c r="K365" s="590"/>
      <c r="L365" s="607">
        <v>3</v>
      </c>
      <c r="M365" s="607">
        <v>753</v>
      </c>
      <c r="N365" s="590">
        <v>1</v>
      </c>
      <c r="O365" s="590">
        <v>251</v>
      </c>
      <c r="P365" s="607"/>
      <c r="Q365" s="607"/>
      <c r="R365" s="595"/>
      <c r="S365" s="608"/>
    </row>
    <row r="366" spans="1:19" ht="14.4" customHeight="1" x14ac:dyDescent="0.3">
      <c r="A366" s="589" t="s">
        <v>1871</v>
      </c>
      <c r="B366" s="590" t="s">
        <v>1872</v>
      </c>
      <c r="C366" s="590" t="s">
        <v>482</v>
      </c>
      <c r="D366" s="590" t="s">
        <v>617</v>
      </c>
      <c r="E366" s="590" t="s">
        <v>1890</v>
      </c>
      <c r="F366" s="590" t="s">
        <v>1911</v>
      </c>
      <c r="G366" s="590" t="s">
        <v>1912</v>
      </c>
      <c r="H366" s="607"/>
      <c r="I366" s="607"/>
      <c r="J366" s="590"/>
      <c r="K366" s="590"/>
      <c r="L366" s="607"/>
      <c r="M366" s="607"/>
      <c r="N366" s="590"/>
      <c r="O366" s="590"/>
      <c r="P366" s="607">
        <v>1263</v>
      </c>
      <c r="Q366" s="607">
        <v>160401</v>
      </c>
      <c r="R366" s="595"/>
      <c r="S366" s="608">
        <v>127</v>
      </c>
    </row>
    <row r="367" spans="1:19" ht="14.4" customHeight="1" x14ac:dyDescent="0.3">
      <c r="A367" s="589" t="s">
        <v>1871</v>
      </c>
      <c r="B367" s="590" t="s">
        <v>1872</v>
      </c>
      <c r="C367" s="590" t="s">
        <v>482</v>
      </c>
      <c r="D367" s="590" t="s">
        <v>617</v>
      </c>
      <c r="E367" s="590" t="s">
        <v>1890</v>
      </c>
      <c r="F367" s="590" t="s">
        <v>1911</v>
      </c>
      <c r="G367" s="590" t="s">
        <v>1913</v>
      </c>
      <c r="H367" s="607"/>
      <c r="I367" s="607"/>
      <c r="J367" s="590"/>
      <c r="K367" s="590"/>
      <c r="L367" s="607">
        <v>5</v>
      </c>
      <c r="M367" s="607">
        <v>630</v>
      </c>
      <c r="N367" s="590">
        <v>1</v>
      </c>
      <c r="O367" s="590">
        <v>126</v>
      </c>
      <c r="P367" s="607">
        <v>1</v>
      </c>
      <c r="Q367" s="607">
        <v>127</v>
      </c>
      <c r="R367" s="595">
        <v>0.20158730158730159</v>
      </c>
      <c r="S367" s="608">
        <v>127</v>
      </c>
    </row>
    <row r="368" spans="1:19" ht="14.4" customHeight="1" x14ac:dyDescent="0.3">
      <c r="A368" s="589" t="s">
        <v>1871</v>
      </c>
      <c r="B368" s="590" t="s">
        <v>1872</v>
      </c>
      <c r="C368" s="590" t="s">
        <v>482</v>
      </c>
      <c r="D368" s="590" t="s">
        <v>617</v>
      </c>
      <c r="E368" s="590" t="s">
        <v>1890</v>
      </c>
      <c r="F368" s="590" t="s">
        <v>1914</v>
      </c>
      <c r="G368" s="590" t="s">
        <v>1915</v>
      </c>
      <c r="H368" s="607"/>
      <c r="I368" s="607"/>
      <c r="J368" s="590"/>
      <c r="K368" s="590"/>
      <c r="L368" s="607"/>
      <c r="M368" s="607"/>
      <c r="N368" s="590"/>
      <c r="O368" s="590"/>
      <c r="P368" s="607">
        <v>6</v>
      </c>
      <c r="Q368" s="607">
        <v>3252</v>
      </c>
      <c r="R368" s="595"/>
      <c r="S368" s="608">
        <v>542</v>
      </c>
    </row>
    <row r="369" spans="1:19" ht="14.4" customHeight="1" x14ac:dyDescent="0.3">
      <c r="A369" s="589" t="s">
        <v>1871</v>
      </c>
      <c r="B369" s="590" t="s">
        <v>1872</v>
      </c>
      <c r="C369" s="590" t="s">
        <v>482</v>
      </c>
      <c r="D369" s="590" t="s">
        <v>617</v>
      </c>
      <c r="E369" s="590" t="s">
        <v>1890</v>
      </c>
      <c r="F369" s="590" t="s">
        <v>1918</v>
      </c>
      <c r="G369" s="590" t="s">
        <v>1919</v>
      </c>
      <c r="H369" s="607"/>
      <c r="I369" s="607"/>
      <c r="J369" s="590"/>
      <c r="K369" s="590"/>
      <c r="L369" s="607"/>
      <c r="M369" s="607"/>
      <c r="N369" s="590"/>
      <c r="O369" s="590"/>
      <c r="P369" s="607">
        <v>5</v>
      </c>
      <c r="Q369" s="607">
        <v>2510</v>
      </c>
      <c r="R369" s="595"/>
      <c r="S369" s="608">
        <v>502</v>
      </c>
    </row>
    <row r="370" spans="1:19" ht="14.4" customHeight="1" x14ac:dyDescent="0.3">
      <c r="A370" s="589" t="s">
        <v>1871</v>
      </c>
      <c r="B370" s="590" t="s">
        <v>1872</v>
      </c>
      <c r="C370" s="590" t="s">
        <v>482</v>
      </c>
      <c r="D370" s="590" t="s">
        <v>617</v>
      </c>
      <c r="E370" s="590" t="s">
        <v>1890</v>
      </c>
      <c r="F370" s="590" t="s">
        <v>1923</v>
      </c>
      <c r="G370" s="590" t="s">
        <v>1924</v>
      </c>
      <c r="H370" s="607"/>
      <c r="I370" s="607"/>
      <c r="J370" s="590"/>
      <c r="K370" s="590"/>
      <c r="L370" s="607"/>
      <c r="M370" s="607"/>
      <c r="N370" s="590"/>
      <c r="O370" s="590"/>
      <c r="P370" s="607">
        <v>1</v>
      </c>
      <c r="Q370" s="607">
        <v>1034</v>
      </c>
      <c r="R370" s="595"/>
      <c r="S370" s="608">
        <v>1034</v>
      </c>
    </row>
    <row r="371" spans="1:19" ht="14.4" customHeight="1" x14ac:dyDescent="0.3">
      <c r="A371" s="589" t="s">
        <v>1871</v>
      </c>
      <c r="B371" s="590" t="s">
        <v>1872</v>
      </c>
      <c r="C371" s="590" t="s">
        <v>482</v>
      </c>
      <c r="D371" s="590" t="s">
        <v>617</v>
      </c>
      <c r="E371" s="590" t="s">
        <v>1890</v>
      </c>
      <c r="F371" s="590" t="s">
        <v>1938</v>
      </c>
      <c r="G371" s="590" t="s">
        <v>1939</v>
      </c>
      <c r="H371" s="607"/>
      <c r="I371" s="607"/>
      <c r="J371" s="590"/>
      <c r="K371" s="590"/>
      <c r="L371" s="607">
        <v>8</v>
      </c>
      <c r="M371" s="607">
        <v>266.65999999999997</v>
      </c>
      <c r="N371" s="590">
        <v>1</v>
      </c>
      <c r="O371" s="590">
        <v>33.332499999999996</v>
      </c>
      <c r="P371" s="607"/>
      <c r="Q371" s="607"/>
      <c r="R371" s="595"/>
      <c r="S371" s="608"/>
    </row>
    <row r="372" spans="1:19" ht="14.4" customHeight="1" x14ac:dyDescent="0.3">
      <c r="A372" s="589" t="s">
        <v>1871</v>
      </c>
      <c r="B372" s="590" t="s">
        <v>1872</v>
      </c>
      <c r="C372" s="590" t="s">
        <v>482</v>
      </c>
      <c r="D372" s="590" t="s">
        <v>617</v>
      </c>
      <c r="E372" s="590" t="s">
        <v>1890</v>
      </c>
      <c r="F372" s="590" t="s">
        <v>1938</v>
      </c>
      <c r="G372" s="590" t="s">
        <v>1940</v>
      </c>
      <c r="H372" s="607"/>
      <c r="I372" s="607"/>
      <c r="J372" s="590"/>
      <c r="K372" s="590"/>
      <c r="L372" s="607"/>
      <c r="M372" s="607"/>
      <c r="N372" s="590"/>
      <c r="O372" s="590"/>
      <c r="P372" s="607">
        <v>962</v>
      </c>
      <c r="Q372" s="607">
        <v>32066.67</v>
      </c>
      <c r="R372" s="595"/>
      <c r="S372" s="608">
        <v>33.333336798336795</v>
      </c>
    </row>
    <row r="373" spans="1:19" ht="14.4" customHeight="1" x14ac:dyDescent="0.3">
      <c r="A373" s="589" t="s">
        <v>1871</v>
      </c>
      <c r="B373" s="590" t="s">
        <v>1872</v>
      </c>
      <c r="C373" s="590" t="s">
        <v>482</v>
      </c>
      <c r="D373" s="590" t="s">
        <v>617</v>
      </c>
      <c r="E373" s="590" t="s">
        <v>1890</v>
      </c>
      <c r="F373" s="590" t="s">
        <v>1941</v>
      </c>
      <c r="G373" s="590" t="s">
        <v>1943</v>
      </c>
      <c r="H373" s="607"/>
      <c r="I373" s="607"/>
      <c r="J373" s="590"/>
      <c r="K373" s="590"/>
      <c r="L373" s="607"/>
      <c r="M373" s="607"/>
      <c r="N373" s="590"/>
      <c r="O373" s="590"/>
      <c r="P373" s="607">
        <v>6</v>
      </c>
      <c r="Q373" s="607">
        <v>696</v>
      </c>
      <c r="R373" s="595"/>
      <c r="S373" s="608">
        <v>116</v>
      </c>
    </row>
    <row r="374" spans="1:19" ht="14.4" customHeight="1" x14ac:dyDescent="0.3">
      <c r="A374" s="589" t="s">
        <v>1871</v>
      </c>
      <c r="B374" s="590" t="s">
        <v>1872</v>
      </c>
      <c r="C374" s="590" t="s">
        <v>482</v>
      </c>
      <c r="D374" s="590" t="s">
        <v>617</v>
      </c>
      <c r="E374" s="590" t="s">
        <v>1890</v>
      </c>
      <c r="F374" s="590" t="s">
        <v>1944</v>
      </c>
      <c r="G374" s="590" t="s">
        <v>1945</v>
      </c>
      <c r="H374" s="607"/>
      <c r="I374" s="607"/>
      <c r="J374" s="590"/>
      <c r="K374" s="590"/>
      <c r="L374" s="607"/>
      <c r="M374" s="607"/>
      <c r="N374" s="590"/>
      <c r="O374" s="590"/>
      <c r="P374" s="607">
        <v>10</v>
      </c>
      <c r="Q374" s="607">
        <v>860</v>
      </c>
      <c r="R374" s="595"/>
      <c r="S374" s="608">
        <v>86</v>
      </c>
    </row>
    <row r="375" spans="1:19" ht="14.4" customHeight="1" x14ac:dyDescent="0.3">
      <c r="A375" s="589" t="s">
        <v>1871</v>
      </c>
      <c r="B375" s="590" t="s">
        <v>1872</v>
      </c>
      <c r="C375" s="590" t="s">
        <v>482</v>
      </c>
      <c r="D375" s="590" t="s">
        <v>617</v>
      </c>
      <c r="E375" s="590" t="s">
        <v>1890</v>
      </c>
      <c r="F375" s="590" t="s">
        <v>1947</v>
      </c>
      <c r="G375" s="590" t="s">
        <v>1949</v>
      </c>
      <c r="H375" s="607"/>
      <c r="I375" s="607"/>
      <c r="J375" s="590"/>
      <c r="K375" s="590"/>
      <c r="L375" s="607"/>
      <c r="M375" s="607"/>
      <c r="N375" s="590"/>
      <c r="O375" s="590"/>
      <c r="P375" s="607">
        <v>23</v>
      </c>
      <c r="Q375" s="607">
        <v>736</v>
      </c>
      <c r="R375" s="595"/>
      <c r="S375" s="608">
        <v>32</v>
      </c>
    </row>
    <row r="376" spans="1:19" ht="14.4" customHeight="1" x14ac:dyDescent="0.3">
      <c r="A376" s="589" t="s">
        <v>1871</v>
      </c>
      <c r="B376" s="590" t="s">
        <v>1872</v>
      </c>
      <c r="C376" s="590" t="s">
        <v>482</v>
      </c>
      <c r="D376" s="590" t="s">
        <v>617</v>
      </c>
      <c r="E376" s="590" t="s">
        <v>1890</v>
      </c>
      <c r="F376" s="590" t="s">
        <v>1950</v>
      </c>
      <c r="G376" s="590" t="s">
        <v>1951</v>
      </c>
      <c r="H376" s="607"/>
      <c r="I376" s="607"/>
      <c r="J376" s="590"/>
      <c r="K376" s="590"/>
      <c r="L376" s="607">
        <v>4</v>
      </c>
      <c r="M376" s="607">
        <v>6112</v>
      </c>
      <c r="N376" s="590">
        <v>1</v>
      </c>
      <c r="O376" s="590">
        <v>1528</v>
      </c>
      <c r="P376" s="607">
        <v>80</v>
      </c>
      <c r="Q376" s="607">
        <v>122320</v>
      </c>
      <c r="R376" s="595">
        <v>20.013089005235603</v>
      </c>
      <c r="S376" s="608">
        <v>1529</v>
      </c>
    </row>
    <row r="377" spans="1:19" ht="14.4" customHeight="1" x14ac:dyDescent="0.3">
      <c r="A377" s="589" t="s">
        <v>1871</v>
      </c>
      <c r="B377" s="590" t="s">
        <v>1872</v>
      </c>
      <c r="C377" s="590" t="s">
        <v>482</v>
      </c>
      <c r="D377" s="590" t="s">
        <v>617</v>
      </c>
      <c r="E377" s="590" t="s">
        <v>1890</v>
      </c>
      <c r="F377" s="590" t="s">
        <v>1956</v>
      </c>
      <c r="G377" s="590" t="s">
        <v>1915</v>
      </c>
      <c r="H377" s="607"/>
      <c r="I377" s="607"/>
      <c r="J377" s="590"/>
      <c r="K377" s="590"/>
      <c r="L377" s="607"/>
      <c r="M377" s="607"/>
      <c r="N377" s="590"/>
      <c r="O377" s="590"/>
      <c r="P377" s="607">
        <v>1</v>
      </c>
      <c r="Q377" s="607">
        <v>689</v>
      </c>
      <c r="R377" s="595"/>
      <c r="S377" s="608">
        <v>689</v>
      </c>
    </row>
    <row r="378" spans="1:19" ht="14.4" customHeight="1" x14ac:dyDescent="0.3">
      <c r="A378" s="589" t="s">
        <v>1871</v>
      </c>
      <c r="B378" s="590" t="s">
        <v>1872</v>
      </c>
      <c r="C378" s="590" t="s">
        <v>482</v>
      </c>
      <c r="D378" s="590" t="s">
        <v>617</v>
      </c>
      <c r="E378" s="590" t="s">
        <v>1890</v>
      </c>
      <c r="F378" s="590" t="s">
        <v>1970</v>
      </c>
      <c r="G378" s="590" t="s">
        <v>1971</v>
      </c>
      <c r="H378" s="607"/>
      <c r="I378" s="607"/>
      <c r="J378" s="590"/>
      <c r="K378" s="590"/>
      <c r="L378" s="607"/>
      <c r="M378" s="607"/>
      <c r="N378" s="590"/>
      <c r="O378" s="590"/>
      <c r="P378" s="607">
        <v>2</v>
      </c>
      <c r="Q378" s="607">
        <v>248</v>
      </c>
      <c r="R378" s="595"/>
      <c r="S378" s="608">
        <v>124</v>
      </c>
    </row>
    <row r="379" spans="1:19" ht="14.4" customHeight="1" x14ac:dyDescent="0.3">
      <c r="A379" s="589" t="s">
        <v>1871</v>
      </c>
      <c r="B379" s="590" t="s">
        <v>1872</v>
      </c>
      <c r="C379" s="590" t="s">
        <v>482</v>
      </c>
      <c r="D379" s="590" t="s">
        <v>617</v>
      </c>
      <c r="E379" s="590" t="s">
        <v>1890</v>
      </c>
      <c r="F379" s="590" t="s">
        <v>1984</v>
      </c>
      <c r="G379" s="590" t="s">
        <v>1986</v>
      </c>
      <c r="H379" s="607"/>
      <c r="I379" s="607"/>
      <c r="J379" s="590"/>
      <c r="K379" s="590"/>
      <c r="L379" s="607"/>
      <c r="M379" s="607"/>
      <c r="N379" s="590"/>
      <c r="O379" s="590"/>
      <c r="P379" s="607">
        <v>75</v>
      </c>
      <c r="Q379" s="607">
        <v>10200</v>
      </c>
      <c r="R379" s="595"/>
      <c r="S379" s="608">
        <v>136</v>
      </c>
    </row>
    <row r="380" spans="1:19" ht="14.4" customHeight="1" x14ac:dyDescent="0.3">
      <c r="A380" s="589" t="s">
        <v>1871</v>
      </c>
      <c r="B380" s="590" t="s">
        <v>1872</v>
      </c>
      <c r="C380" s="590" t="s">
        <v>482</v>
      </c>
      <c r="D380" s="590" t="s">
        <v>617</v>
      </c>
      <c r="E380" s="590" t="s">
        <v>1890</v>
      </c>
      <c r="F380" s="590" t="s">
        <v>1987</v>
      </c>
      <c r="G380" s="590" t="s">
        <v>1988</v>
      </c>
      <c r="H380" s="607"/>
      <c r="I380" s="607"/>
      <c r="J380" s="590"/>
      <c r="K380" s="590"/>
      <c r="L380" s="607"/>
      <c r="M380" s="607"/>
      <c r="N380" s="590"/>
      <c r="O380" s="590"/>
      <c r="P380" s="607">
        <v>3</v>
      </c>
      <c r="Q380" s="607">
        <v>1173</v>
      </c>
      <c r="R380" s="595"/>
      <c r="S380" s="608">
        <v>391</v>
      </c>
    </row>
    <row r="381" spans="1:19" ht="14.4" customHeight="1" x14ac:dyDescent="0.3">
      <c r="A381" s="589" t="s">
        <v>1871</v>
      </c>
      <c r="B381" s="590" t="s">
        <v>1872</v>
      </c>
      <c r="C381" s="590" t="s">
        <v>482</v>
      </c>
      <c r="D381" s="590" t="s">
        <v>617</v>
      </c>
      <c r="E381" s="590" t="s">
        <v>1890</v>
      </c>
      <c r="F381" s="590" t="s">
        <v>1987</v>
      </c>
      <c r="G381" s="590" t="s">
        <v>1989</v>
      </c>
      <c r="H381" s="607"/>
      <c r="I381" s="607"/>
      <c r="J381" s="590"/>
      <c r="K381" s="590"/>
      <c r="L381" s="607"/>
      <c r="M381" s="607"/>
      <c r="N381" s="590"/>
      <c r="O381" s="590"/>
      <c r="P381" s="607">
        <v>3</v>
      </c>
      <c r="Q381" s="607">
        <v>1173</v>
      </c>
      <c r="R381" s="595"/>
      <c r="S381" s="608">
        <v>391</v>
      </c>
    </row>
    <row r="382" spans="1:19" ht="14.4" customHeight="1" x14ac:dyDescent="0.3">
      <c r="A382" s="589" t="s">
        <v>1871</v>
      </c>
      <c r="B382" s="590" t="s">
        <v>1872</v>
      </c>
      <c r="C382" s="590" t="s">
        <v>482</v>
      </c>
      <c r="D382" s="590" t="s">
        <v>617</v>
      </c>
      <c r="E382" s="590" t="s">
        <v>1890</v>
      </c>
      <c r="F382" s="590" t="s">
        <v>1997</v>
      </c>
      <c r="G382" s="590" t="s">
        <v>1998</v>
      </c>
      <c r="H382" s="607"/>
      <c r="I382" s="607"/>
      <c r="J382" s="590"/>
      <c r="K382" s="590"/>
      <c r="L382" s="607">
        <v>1</v>
      </c>
      <c r="M382" s="607">
        <v>449</v>
      </c>
      <c r="N382" s="590">
        <v>1</v>
      </c>
      <c r="O382" s="590">
        <v>449</v>
      </c>
      <c r="P382" s="607"/>
      <c r="Q382" s="607"/>
      <c r="R382" s="595"/>
      <c r="S382" s="608"/>
    </row>
    <row r="383" spans="1:19" ht="14.4" customHeight="1" x14ac:dyDescent="0.3">
      <c r="A383" s="589" t="s">
        <v>1871</v>
      </c>
      <c r="B383" s="590" t="s">
        <v>1872</v>
      </c>
      <c r="C383" s="590" t="s">
        <v>482</v>
      </c>
      <c r="D383" s="590" t="s">
        <v>617</v>
      </c>
      <c r="E383" s="590" t="s">
        <v>1890</v>
      </c>
      <c r="F383" s="590" t="s">
        <v>2015</v>
      </c>
      <c r="G383" s="590" t="s">
        <v>2016</v>
      </c>
      <c r="H383" s="607"/>
      <c r="I383" s="607"/>
      <c r="J383" s="590"/>
      <c r="K383" s="590"/>
      <c r="L383" s="607"/>
      <c r="M383" s="607"/>
      <c r="N383" s="590"/>
      <c r="O383" s="590"/>
      <c r="P383" s="607">
        <v>1</v>
      </c>
      <c r="Q383" s="607">
        <v>1424</v>
      </c>
      <c r="R383" s="595"/>
      <c r="S383" s="608">
        <v>1424</v>
      </c>
    </row>
    <row r="384" spans="1:19" ht="14.4" customHeight="1" x14ac:dyDescent="0.3">
      <c r="A384" s="589" t="s">
        <v>1871</v>
      </c>
      <c r="B384" s="590" t="s">
        <v>1872</v>
      </c>
      <c r="C384" s="590" t="s">
        <v>482</v>
      </c>
      <c r="D384" s="590" t="s">
        <v>617</v>
      </c>
      <c r="E384" s="590" t="s">
        <v>1890</v>
      </c>
      <c r="F384" s="590" t="s">
        <v>2024</v>
      </c>
      <c r="G384" s="590" t="s">
        <v>2025</v>
      </c>
      <c r="H384" s="607"/>
      <c r="I384" s="607"/>
      <c r="J384" s="590"/>
      <c r="K384" s="590"/>
      <c r="L384" s="607">
        <v>1</v>
      </c>
      <c r="M384" s="607">
        <v>3357</v>
      </c>
      <c r="N384" s="590">
        <v>1</v>
      </c>
      <c r="O384" s="590">
        <v>3357</v>
      </c>
      <c r="P384" s="607">
        <v>1</v>
      </c>
      <c r="Q384" s="607">
        <v>3358</v>
      </c>
      <c r="R384" s="595">
        <v>1.0002978850163837</v>
      </c>
      <c r="S384" s="608">
        <v>3358</v>
      </c>
    </row>
    <row r="385" spans="1:19" ht="14.4" customHeight="1" x14ac:dyDescent="0.3">
      <c r="A385" s="589" t="s">
        <v>1871</v>
      </c>
      <c r="B385" s="590" t="s">
        <v>1872</v>
      </c>
      <c r="C385" s="590" t="s">
        <v>482</v>
      </c>
      <c r="D385" s="590" t="s">
        <v>620</v>
      </c>
      <c r="E385" s="590" t="s">
        <v>1873</v>
      </c>
      <c r="F385" s="590" t="s">
        <v>1874</v>
      </c>
      <c r="G385" s="590" t="s">
        <v>1875</v>
      </c>
      <c r="H385" s="607"/>
      <c r="I385" s="607"/>
      <c r="J385" s="590"/>
      <c r="K385" s="590"/>
      <c r="L385" s="607"/>
      <c r="M385" s="607"/>
      <c r="N385" s="590"/>
      <c r="O385" s="590"/>
      <c r="P385" s="607">
        <v>0.2</v>
      </c>
      <c r="Q385" s="607">
        <v>23.22</v>
      </c>
      <c r="R385" s="595"/>
      <c r="S385" s="608">
        <v>116.1</v>
      </c>
    </row>
    <row r="386" spans="1:19" ht="14.4" customHeight="1" x14ac:dyDescent="0.3">
      <c r="A386" s="589" t="s">
        <v>1871</v>
      </c>
      <c r="B386" s="590" t="s">
        <v>1872</v>
      </c>
      <c r="C386" s="590" t="s">
        <v>482</v>
      </c>
      <c r="D386" s="590" t="s">
        <v>620</v>
      </c>
      <c r="E386" s="590" t="s">
        <v>1873</v>
      </c>
      <c r="F386" s="590" t="s">
        <v>1878</v>
      </c>
      <c r="G386" s="590" t="s">
        <v>1879</v>
      </c>
      <c r="H386" s="607"/>
      <c r="I386" s="607"/>
      <c r="J386" s="590"/>
      <c r="K386" s="590"/>
      <c r="L386" s="607"/>
      <c r="M386" s="607"/>
      <c r="N386" s="590"/>
      <c r="O386" s="590"/>
      <c r="P386" s="607">
        <v>0.2</v>
      </c>
      <c r="Q386" s="607">
        <v>73.540000000000006</v>
      </c>
      <c r="R386" s="595"/>
      <c r="S386" s="608">
        <v>367.7</v>
      </c>
    </row>
    <row r="387" spans="1:19" ht="14.4" customHeight="1" x14ac:dyDescent="0.3">
      <c r="A387" s="589" t="s">
        <v>1871</v>
      </c>
      <c r="B387" s="590" t="s">
        <v>1872</v>
      </c>
      <c r="C387" s="590" t="s">
        <v>482</v>
      </c>
      <c r="D387" s="590" t="s">
        <v>620</v>
      </c>
      <c r="E387" s="590" t="s">
        <v>1873</v>
      </c>
      <c r="F387" s="590" t="s">
        <v>1883</v>
      </c>
      <c r="G387" s="590" t="s">
        <v>540</v>
      </c>
      <c r="H387" s="607"/>
      <c r="I387" s="607"/>
      <c r="J387" s="590"/>
      <c r="K387" s="590"/>
      <c r="L387" s="607"/>
      <c r="M387" s="607"/>
      <c r="N387" s="590"/>
      <c r="O387" s="590"/>
      <c r="P387" s="607">
        <v>0.1</v>
      </c>
      <c r="Q387" s="607">
        <v>15.12</v>
      </c>
      <c r="R387" s="595"/>
      <c r="S387" s="608">
        <v>151.19999999999999</v>
      </c>
    </row>
    <row r="388" spans="1:19" ht="14.4" customHeight="1" x14ac:dyDescent="0.3">
      <c r="A388" s="589" t="s">
        <v>1871</v>
      </c>
      <c r="B388" s="590" t="s">
        <v>1872</v>
      </c>
      <c r="C388" s="590" t="s">
        <v>482</v>
      </c>
      <c r="D388" s="590" t="s">
        <v>620</v>
      </c>
      <c r="E388" s="590" t="s">
        <v>1890</v>
      </c>
      <c r="F388" s="590" t="s">
        <v>1895</v>
      </c>
      <c r="G388" s="590" t="s">
        <v>1896</v>
      </c>
      <c r="H388" s="607"/>
      <c r="I388" s="607"/>
      <c r="J388" s="590"/>
      <c r="K388" s="590"/>
      <c r="L388" s="607"/>
      <c r="M388" s="607"/>
      <c r="N388" s="590"/>
      <c r="O388" s="590"/>
      <c r="P388" s="607">
        <v>878</v>
      </c>
      <c r="Q388" s="607">
        <v>93068</v>
      </c>
      <c r="R388" s="595"/>
      <c r="S388" s="608">
        <v>106</v>
      </c>
    </row>
    <row r="389" spans="1:19" ht="14.4" customHeight="1" x14ac:dyDescent="0.3">
      <c r="A389" s="589" t="s">
        <v>1871</v>
      </c>
      <c r="B389" s="590" t="s">
        <v>1872</v>
      </c>
      <c r="C389" s="590" t="s">
        <v>482</v>
      </c>
      <c r="D389" s="590" t="s">
        <v>620</v>
      </c>
      <c r="E389" s="590" t="s">
        <v>1890</v>
      </c>
      <c r="F389" s="590" t="s">
        <v>1899</v>
      </c>
      <c r="G389" s="590" t="s">
        <v>1900</v>
      </c>
      <c r="H389" s="607"/>
      <c r="I389" s="607"/>
      <c r="J389" s="590"/>
      <c r="K389" s="590"/>
      <c r="L389" s="607"/>
      <c r="M389" s="607"/>
      <c r="N389" s="590"/>
      <c r="O389" s="590"/>
      <c r="P389" s="607">
        <v>55</v>
      </c>
      <c r="Q389" s="607">
        <v>2035</v>
      </c>
      <c r="R389" s="595"/>
      <c r="S389" s="608">
        <v>37</v>
      </c>
    </row>
    <row r="390" spans="1:19" ht="14.4" customHeight="1" x14ac:dyDescent="0.3">
      <c r="A390" s="589" t="s">
        <v>1871</v>
      </c>
      <c r="B390" s="590" t="s">
        <v>1872</v>
      </c>
      <c r="C390" s="590" t="s">
        <v>482</v>
      </c>
      <c r="D390" s="590" t="s">
        <v>620</v>
      </c>
      <c r="E390" s="590" t="s">
        <v>1890</v>
      </c>
      <c r="F390" s="590" t="s">
        <v>1899</v>
      </c>
      <c r="G390" s="590" t="s">
        <v>1901</v>
      </c>
      <c r="H390" s="607"/>
      <c r="I390" s="607"/>
      <c r="J390" s="590"/>
      <c r="K390" s="590"/>
      <c r="L390" s="607"/>
      <c r="M390" s="607"/>
      <c r="N390" s="590"/>
      <c r="O390" s="590"/>
      <c r="P390" s="607">
        <v>1</v>
      </c>
      <c r="Q390" s="607">
        <v>37</v>
      </c>
      <c r="R390" s="595"/>
      <c r="S390" s="608">
        <v>37</v>
      </c>
    </row>
    <row r="391" spans="1:19" ht="14.4" customHeight="1" x14ac:dyDescent="0.3">
      <c r="A391" s="589" t="s">
        <v>1871</v>
      </c>
      <c r="B391" s="590" t="s">
        <v>1872</v>
      </c>
      <c r="C391" s="590" t="s">
        <v>482</v>
      </c>
      <c r="D391" s="590" t="s">
        <v>620</v>
      </c>
      <c r="E391" s="590" t="s">
        <v>1890</v>
      </c>
      <c r="F391" s="590" t="s">
        <v>1908</v>
      </c>
      <c r="G391" s="590" t="s">
        <v>1909</v>
      </c>
      <c r="H391" s="607"/>
      <c r="I391" s="607"/>
      <c r="J391" s="590"/>
      <c r="K391" s="590"/>
      <c r="L391" s="607"/>
      <c r="M391" s="607"/>
      <c r="N391" s="590"/>
      <c r="O391" s="590"/>
      <c r="P391" s="607">
        <v>180</v>
      </c>
      <c r="Q391" s="607">
        <v>45360</v>
      </c>
      <c r="R391" s="595"/>
      <c r="S391" s="608">
        <v>252</v>
      </c>
    </row>
    <row r="392" spans="1:19" ht="14.4" customHeight="1" x14ac:dyDescent="0.3">
      <c r="A392" s="589" t="s">
        <v>1871</v>
      </c>
      <c r="B392" s="590" t="s">
        <v>1872</v>
      </c>
      <c r="C392" s="590" t="s">
        <v>482</v>
      </c>
      <c r="D392" s="590" t="s">
        <v>620</v>
      </c>
      <c r="E392" s="590" t="s">
        <v>1890</v>
      </c>
      <c r="F392" s="590" t="s">
        <v>1911</v>
      </c>
      <c r="G392" s="590" t="s">
        <v>1912</v>
      </c>
      <c r="H392" s="607"/>
      <c r="I392" s="607"/>
      <c r="J392" s="590"/>
      <c r="K392" s="590"/>
      <c r="L392" s="607"/>
      <c r="M392" s="607"/>
      <c r="N392" s="590"/>
      <c r="O392" s="590"/>
      <c r="P392" s="607">
        <v>1034</v>
      </c>
      <c r="Q392" s="607">
        <v>131318</v>
      </c>
      <c r="R392" s="595"/>
      <c r="S392" s="608">
        <v>127</v>
      </c>
    </row>
    <row r="393" spans="1:19" ht="14.4" customHeight="1" x14ac:dyDescent="0.3">
      <c r="A393" s="589" t="s">
        <v>1871</v>
      </c>
      <c r="B393" s="590" t="s">
        <v>1872</v>
      </c>
      <c r="C393" s="590" t="s">
        <v>482</v>
      </c>
      <c r="D393" s="590" t="s">
        <v>620</v>
      </c>
      <c r="E393" s="590" t="s">
        <v>1890</v>
      </c>
      <c r="F393" s="590" t="s">
        <v>1914</v>
      </c>
      <c r="G393" s="590" t="s">
        <v>1915</v>
      </c>
      <c r="H393" s="607"/>
      <c r="I393" s="607"/>
      <c r="J393" s="590"/>
      <c r="K393" s="590"/>
      <c r="L393" s="607"/>
      <c r="M393" s="607"/>
      <c r="N393" s="590"/>
      <c r="O393" s="590"/>
      <c r="P393" s="607">
        <v>4</v>
      </c>
      <c r="Q393" s="607">
        <v>2168</v>
      </c>
      <c r="R393" s="595"/>
      <c r="S393" s="608">
        <v>542</v>
      </c>
    </row>
    <row r="394" spans="1:19" ht="14.4" customHeight="1" x14ac:dyDescent="0.3">
      <c r="A394" s="589" t="s">
        <v>1871</v>
      </c>
      <c r="B394" s="590" t="s">
        <v>1872</v>
      </c>
      <c r="C394" s="590" t="s">
        <v>482</v>
      </c>
      <c r="D394" s="590" t="s">
        <v>620</v>
      </c>
      <c r="E394" s="590" t="s">
        <v>1890</v>
      </c>
      <c r="F394" s="590" t="s">
        <v>1916</v>
      </c>
      <c r="G394" s="590" t="s">
        <v>1917</v>
      </c>
      <c r="H394" s="607"/>
      <c r="I394" s="607"/>
      <c r="J394" s="590"/>
      <c r="K394" s="590"/>
      <c r="L394" s="607"/>
      <c r="M394" s="607"/>
      <c r="N394" s="590"/>
      <c r="O394" s="590"/>
      <c r="P394" s="607">
        <v>1</v>
      </c>
      <c r="Q394" s="607">
        <v>1547</v>
      </c>
      <c r="R394" s="595"/>
      <c r="S394" s="608">
        <v>1547</v>
      </c>
    </row>
    <row r="395" spans="1:19" ht="14.4" customHeight="1" x14ac:dyDescent="0.3">
      <c r="A395" s="589" t="s">
        <v>1871</v>
      </c>
      <c r="B395" s="590" t="s">
        <v>1872</v>
      </c>
      <c r="C395" s="590" t="s">
        <v>482</v>
      </c>
      <c r="D395" s="590" t="s">
        <v>620</v>
      </c>
      <c r="E395" s="590" t="s">
        <v>1890</v>
      </c>
      <c r="F395" s="590" t="s">
        <v>1918</v>
      </c>
      <c r="G395" s="590" t="s">
        <v>1919</v>
      </c>
      <c r="H395" s="607"/>
      <c r="I395" s="607"/>
      <c r="J395" s="590"/>
      <c r="K395" s="590"/>
      <c r="L395" s="607"/>
      <c r="M395" s="607"/>
      <c r="N395" s="590"/>
      <c r="O395" s="590"/>
      <c r="P395" s="607">
        <v>2</v>
      </c>
      <c r="Q395" s="607">
        <v>1004</v>
      </c>
      <c r="R395" s="595"/>
      <c r="S395" s="608">
        <v>502</v>
      </c>
    </row>
    <row r="396" spans="1:19" ht="14.4" customHeight="1" x14ac:dyDescent="0.3">
      <c r="A396" s="589" t="s">
        <v>1871</v>
      </c>
      <c r="B396" s="590" t="s">
        <v>1872</v>
      </c>
      <c r="C396" s="590" t="s">
        <v>482</v>
      </c>
      <c r="D396" s="590" t="s">
        <v>620</v>
      </c>
      <c r="E396" s="590" t="s">
        <v>1890</v>
      </c>
      <c r="F396" s="590" t="s">
        <v>1920</v>
      </c>
      <c r="G396" s="590" t="s">
        <v>1921</v>
      </c>
      <c r="H396" s="607"/>
      <c r="I396" s="607"/>
      <c r="J396" s="590"/>
      <c r="K396" s="590"/>
      <c r="L396" s="607"/>
      <c r="M396" s="607"/>
      <c r="N396" s="590"/>
      <c r="O396" s="590"/>
      <c r="P396" s="607">
        <v>1</v>
      </c>
      <c r="Q396" s="607">
        <v>680</v>
      </c>
      <c r="R396" s="595"/>
      <c r="S396" s="608">
        <v>680</v>
      </c>
    </row>
    <row r="397" spans="1:19" ht="14.4" customHeight="1" x14ac:dyDescent="0.3">
      <c r="A397" s="589" t="s">
        <v>1871</v>
      </c>
      <c r="B397" s="590" t="s">
        <v>1872</v>
      </c>
      <c r="C397" s="590" t="s">
        <v>482</v>
      </c>
      <c r="D397" s="590" t="s">
        <v>620</v>
      </c>
      <c r="E397" s="590" t="s">
        <v>1890</v>
      </c>
      <c r="F397" s="590" t="s">
        <v>1920</v>
      </c>
      <c r="G397" s="590" t="s">
        <v>1922</v>
      </c>
      <c r="H397" s="607"/>
      <c r="I397" s="607"/>
      <c r="J397" s="590"/>
      <c r="K397" s="590"/>
      <c r="L397" s="607"/>
      <c r="M397" s="607"/>
      <c r="N397" s="590"/>
      <c r="O397" s="590"/>
      <c r="P397" s="607">
        <v>1</v>
      </c>
      <c r="Q397" s="607">
        <v>680</v>
      </c>
      <c r="R397" s="595"/>
      <c r="S397" s="608">
        <v>680</v>
      </c>
    </row>
    <row r="398" spans="1:19" ht="14.4" customHeight="1" x14ac:dyDescent="0.3">
      <c r="A398" s="589" t="s">
        <v>1871</v>
      </c>
      <c r="B398" s="590" t="s">
        <v>1872</v>
      </c>
      <c r="C398" s="590" t="s">
        <v>482</v>
      </c>
      <c r="D398" s="590" t="s">
        <v>620</v>
      </c>
      <c r="E398" s="590" t="s">
        <v>1890</v>
      </c>
      <c r="F398" s="590" t="s">
        <v>1923</v>
      </c>
      <c r="G398" s="590" t="s">
        <v>1924</v>
      </c>
      <c r="H398" s="607"/>
      <c r="I398" s="607"/>
      <c r="J398" s="590"/>
      <c r="K398" s="590"/>
      <c r="L398" s="607"/>
      <c r="M398" s="607"/>
      <c r="N398" s="590"/>
      <c r="O398" s="590"/>
      <c r="P398" s="607">
        <v>2</v>
      </c>
      <c r="Q398" s="607">
        <v>2068</v>
      </c>
      <c r="R398" s="595"/>
      <c r="S398" s="608">
        <v>1034</v>
      </c>
    </row>
    <row r="399" spans="1:19" ht="14.4" customHeight="1" x14ac:dyDescent="0.3">
      <c r="A399" s="589" t="s">
        <v>1871</v>
      </c>
      <c r="B399" s="590" t="s">
        <v>1872</v>
      </c>
      <c r="C399" s="590" t="s">
        <v>482</v>
      </c>
      <c r="D399" s="590" t="s">
        <v>620</v>
      </c>
      <c r="E399" s="590" t="s">
        <v>1890</v>
      </c>
      <c r="F399" s="590" t="s">
        <v>1938</v>
      </c>
      <c r="G399" s="590" t="s">
        <v>1940</v>
      </c>
      <c r="H399" s="607"/>
      <c r="I399" s="607"/>
      <c r="J399" s="590"/>
      <c r="K399" s="590"/>
      <c r="L399" s="607"/>
      <c r="M399" s="607"/>
      <c r="N399" s="590"/>
      <c r="O399" s="590"/>
      <c r="P399" s="607">
        <v>727</v>
      </c>
      <c r="Q399" s="607">
        <v>24233.33</v>
      </c>
      <c r="R399" s="595"/>
      <c r="S399" s="608">
        <v>33.333328748280607</v>
      </c>
    </row>
    <row r="400" spans="1:19" ht="14.4" customHeight="1" x14ac:dyDescent="0.3">
      <c r="A400" s="589" t="s">
        <v>1871</v>
      </c>
      <c r="B400" s="590" t="s">
        <v>1872</v>
      </c>
      <c r="C400" s="590" t="s">
        <v>482</v>
      </c>
      <c r="D400" s="590" t="s">
        <v>620</v>
      </c>
      <c r="E400" s="590" t="s">
        <v>1890</v>
      </c>
      <c r="F400" s="590" t="s">
        <v>1941</v>
      </c>
      <c r="G400" s="590" t="s">
        <v>1943</v>
      </c>
      <c r="H400" s="607"/>
      <c r="I400" s="607"/>
      <c r="J400" s="590"/>
      <c r="K400" s="590"/>
      <c r="L400" s="607"/>
      <c r="M400" s="607"/>
      <c r="N400" s="590"/>
      <c r="O400" s="590"/>
      <c r="P400" s="607">
        <v>21</v>
      </c>
      <c r="Q400" s="607">
        <v>2436</v>
      </c>
      <c r="R400" s="595"/>
      <c r="S400" s="608">
        <v>116</v>
      </c>
    </row>
    <row r="401" spans="1:19" ht="14.4" customHeight="1" x14ac:dyDescent="0.3">
      <c r="A401" s="589" t="s">
        <v>1871</v>
      </c>
      <c r="B401" s="590" t="s">
        <v>1872</v>
      </c>
      <c r="C401" s="590" t="s">
        <v>482</v>
      </c>
      <c r="D401" s="590" t="s">
        <v>620</v>
      </c>
      <c r="E401" s="590" t="s">
        <v>1890</v>
      </c>
      <c r="F401" s="590" t="s">
        <v>1944</v>
      </c>
      <c r="G401" s="590" t="s">
        <v>1945</v>
      </c>
      <c r="H401" s="607"/>
      <c r="I401" s="607"/>
      <c r="J401" s="590"/>
      <c r="K401" s="590"/>
      <c r="L401" s="607"/>
      <c r="M401" s="607"/>
      <c r="N401" s="590"/>
      <c r="O401" s="590"/>
      <c r="P401" s="607">
        <v>11</v>
      </c>
      <c r="Q401" s="607">
        <v>946</v>
      </c>
      <c r="R401" s="595"/>
      <c r="S401" s="608">
        <v>86</v>
      </c>
    </row>
    <row r="402" spans="1:19" ht="14.4" customHeight="1" x14ac:dyDescent="0.3">
      <c r="A402" s="589" t="s">
        <v>1871</v>
      </c>
      <c r="B402" s="590" t="s">
        <v>1872</v>
      </c>
      <c r="C402" s="590" t="s">
        <v>482</v>
      </c>
      <c r="D402" s="590" t="s">
        <v>620</v>
      </c>
      <c r="E402" s="590" t="s">
        <v>1890</v>
      </c>
      <c r="F402" s="590" t="s">
        <v>1944</v>
      </c>
      <c r="G402" s="590" t="s">
        <v>1946</v>
      </c>
      <c r="H402" s="607"/>
      <c r="I402" s="607"/>
      <c r="J402" s="590"/>
      <c r="K402" s="590"/>
      <c r="L402" s="607"/>
      <c r="M402" s="607"/>
      <c r="N402" s="590"/>
      <c r="O402" s="590"/>
      <c r="P402" s="607">
        <v>1</v>
      </c>
      <c r="Q402" s="607">
        <v>86</v>
      </c>
      <c r="R402" s="595"/>
      <c r="S402" s="608">
        <v>86</v>
      </c>
    </row>
    <row r="403" spans="1:19" ht="14.4" customHeight="1" x14ac:dyDescent="0.3">
      <c r="A403" s="589" t="s">
        <v>1871</v>
      </c>
      <c r="B403" s="590" t="s">
        <v>1872</v>
      </c>
      <c r="C403" s="590" t="s">
        <v>482</v>
      </c>
      <c r="D403" s="590" t="s">
        <v>620</v>
      </c>
      <c r="E403" s="590" t="s">
        <v>1890</v>
      </c>
      <c r="F403" s="590" t="s">
        <v>1947</v>
      </c>
      <c r="G403" s="590" t="s">
        <v>1948</v>
      </c>
      <c r="H403" s="607"/>
      <c r="I403" s="607"/>
      <c r="J403" s="590"/>
      <c r="K403" s="590"/>
      <c r="L403" s="607"/>
      <c r="M403" s="607"/>
      <c r="N403" s="590"/>
      <c r="O403" s="590"/>
      <c r="P403" s="607">
        <v>1</v>
      </c>
      <c r="Q403" s="607">
        <v>32</v>
      </c>
      <c r="R403" s="595"/>
      <c r="S403" s="608">
        <v>32</v>
      </c>
    </row>
    <row r="404" spans="1:19" ht="14.4" customHeight="1" x14ac:dyDescent="0.3">
      <c r="A404" s="589" t="s">
        <v>1871</v>
      </c>
      <c r="B404" s="590" t="s">
        <v>1872</v>
      </c>
      <c r="C404" s="590" t="s">
        <v>482</v>
      </c>
      <c r="D404" s="590" t="s">
        <v>620</v>
      </c>
      <c r="E404" s="590" t="s">
        <v>1890</v>
      </c>
      <c r="F404" s="590" t="s">
        <v>1947</v>
      </c>
      <c r="G404" s="590" t="s">
        <v>1949</v>
      </c>
      <c r="H404" s="607"/>
      <c r="I404" s="607"/>
      <c r="J404" s="590"/>
      <c r="K404" s="590"/>
      <c r="L404" s="607"/>
      <c r="M404" s="607"/>
      <c r="N404" s="590"/>
      <c r="O404" s="590"/>
      <c r="P404" s="607">
        <v>30</v>
      </c>
      <c r="Q404" s="607">
        <v>960</v>
      </c>
      <c r="R404" s="595"/>
      <c r="S404" s="608">
        <v>32</v>
      </c>
    </row>
    <row r="405" spans="1:19" ht="14.4" customHeight="1" x14ac:dyDescent="0.3">
      <c r="A405" s="589" t="s">
        <v>1871</v>
      </c>
      <c r="B405" s="590" t="s">
        <v>1872</v>
      </c>
      <c r="C405" s="590" t="s">
        <v>482</v>
      </c>
      <c r="D405" s="590" t="s">
        <v>620</v>
      </c>
      <c r="E405" s="590" t="s">
        <v>1890</v>
      </c>
      <c r="F405" s="590" t="s">
        <v>1950</v>
      </c>
      <c r="G405" s="590" t="s">
        <v>1951</v>
      </c>
      <c r="H405" s="607"/>
      <c r="I405" s="607"/>
      <c r="J405" s="590"/>
      <c r="K405" s="590"/>
      <c r="L405" s="607"/>
      <c r="M405" s="607"/>
      <c r="N405" s="590"/>
      <c r="O405" s="590"/>
      <c r="P405" s="607">
        <v>1</v>
      </c>
      <c r="Q405" s="607">
        <v>1529</v>
      </c>
      <c r="R405" s="595"/>
      <c r="S405" s="608">
        <v>1529</v>
      </c>
    </row>
    <row r="406" spans="1:19" ht="14.4" customHeight="1" x14ac:dyDescent="0.3">
      <c r="A406" s="589" t="s">
        <v>1871</v>
      </c>
      <c r="B406" s="590" t="s">
        <v>1872</v>
      </c>
      <c r="C406" s="590" t="s">
        <v>482</v>
      </c>
      <c r="D406" s="590" t="s">
        <v>620</v>
      </c>
      <c r="E406" s="590" t="s">
        <v>1890</v>
      </c>
      <c r="F406" s="590" t="s">
        <v>1957</v>
      </c>
      <c r="G406" s="590" t="s">
        <v>1958</v>
      </c>
      <c r="H406" s="607"/>
      <c r="I406" s="607"/>
      <c r="J406" s="590"/>
      <c r="K406" s="590"/>
      <c r="L406" s="607"/>
      <c r="M406" s="607"/>
      <c r="N406" s="590"/>
      <c r="O406" s="590"/>
      <c r="P406" s="607">
        <v>1</v>
      </c>
      <c r="Q406" s="607">
        <v>158</v>
      </c>
      <c r="R406" s="595"/>
      <c r="S406" s="608">
        <v>158</v>
      </c>
    </row>
    <row r="407" spans="1:19" ht="14.4" customHeight="1" x14ac:dyDescent="0.3">
      <c r="A407" s="589" t="s">
        <v>1871</v>
      </c>
      <c r="B407" s="590" t="s">
        <v>1872</v>
      </c>
      <c r="C407" s="590" t="s">
        <v>482</v>
      </c>
      <c r="D407" s="590" t="s">
        <v>620</v>
      </c>
      <c r="E407" s="590" t="s">
        <v>1890</v>
      </c>
      <c r="F407" s="590" t="s">
        <v>1964</v>
      </c>
      <c r="G407" s="590" t="s">
        <v>1965</v>
      </c>
      <c r="H407" s="607"/>
      <c r="I407" s="607"/>
      <c r="J407" s="590"/>
      <c r="K407" s="590"/>
      <c r="L407" s="607"/>
      <c r="M407" s="607"/>
      <c r="N407" s="590"/>
      <c r="O407" s="590"/>
      <c r="P407" s="607">
        <v>1</v>
      </c>
      <c r="Q407" s="607">
        <v>446</v>
      </c>
      <c r="R407" s="595"/>
      <c r="S407" s="608">
        <v>446</v>
      </c>
    </row>
    <row r="408" spans="1:19" ht="14.4" customHeight="1" x14ac:dyDescent="0.3">
      <c r="A408" s="589" t="s">
        <v>1871</v>
      </c>
      <c r="B408" s="590" t="s">
        <v>1872</v>
      </c>
      <c r="C408" s="590" t="s">
        <v>482</v>
      </c>
      <c r="D408" s="590" t="s">
        <v>620</v>
      </c>
      <c r="E408" s="590" t="s">
        <v>1890</v>
      </c>
      <c r="F408" s="590" t="s">
        <v>1970</v>
      </c>
      <c r="G408" s="590" t="s">
        <v>1971</v>
      </c>
      <c r="H408" s="607"/>
      <c r="I408" s="607"/>
      <c r="J408" s="590"/>
      <c r="K408" s="590"/>
      <c r="L408" s="607"/>
      <c r="M408" s="607"/>
      <c r="N408" s="590"/>
      <c r="O408" s="590"/>
      <c r="P408" s="607">
        <v>2</v>
      </c>
      <c r="Q408" s="607">
        <v>248</v>
      </c>
      <c r="R408" s="595"/>
      <c r="S408" s="608">
        <v>124</v>
      </c>
    </row>
    <row r="409" spans="1:19" ht="14.4" customHeight="1" x14ac:dyDescent="0.3">
      <c r="A409" s="589" t="s">
        <v>1871</v>
      </c>
      <c r="B409" s="590" t="s">
        <v>1872</v>
      </c>
      <c r="C409" s="590" t="s">
        <v>482</v>
      </c>
      <c r="D409" s="590" t="s">
        <v>620</v>
      </c>
      <c r="E409" s="590" t="s">
        <v>1890</v>
      </c>
      <c r="F409" s="590" t="s">
        <v>1997</v>
      </c>
      <c r="G409" s="590" t="s">
        <v>1998</v>
      </c>
      <c r="H409" s="607"/>
      <c r="I409" s="607"/>
      <c r="J409" s="590"/>
      <c r="K409" s="590"/>
      <c r="L409" s="607"/>
      <c r="M409" s="607"/>
      <c r="N409" s="590"/>
      <c r="O409" s="590"/>
      <c r="P409" s="607">
        <v>1</v>
      </c>
      <c r="Q409" s="607">
        <v>450</v>
      </c>
      <c r="R409" s="595"/>
      <c r="S409" s="608">
        <v>450</v>
      </c>
    </row>
    <row r="410" spans="1:19" ht="14.4" customHeight="1" x14ac:dyDescent="0.3">
      <c r="A410" s="589" t="s">
        <v>1871</v>
      </c>
      <c r="B410" s="590" t="s">
        <v>1872</v>
      </c>
      <c r="C410" s="590" t="s">
        <v>482</v>
      </c>
      <c r="D410" s="590" t="s">
        <v>620</v>
      </c>
      <c r="E410" s="590" t="s">
        <v>1890</v>
      </c>
      <c r="F410" s="590" t="s">
        <v>1999</v>
      </c>
      <c r="G410" s="590" t="s">
        <v>2000</v>
      </c>
      <c r="H410" s="607"/>
      <c r="I410" s="607"/>
      <c r="J410" s="590"/>
      <c r="K410" s="590"/>
      <c r="L410" s="607"/>
      <c r="M410" s="607"/>
      <c r="N410" s="590"/>
      <c r="O410" s="590"/>
      <c r="P410" s="607">
        <v>1</v>
      </c>
      <c r="Q410" s="607">
        <v>311</v>
      </c>
      <c r="R410" s="595"/>
      <c r="S410" s="608">
        <v>311</v>
      </c>
    </row>
    <row r="411" spans="1:19" ht="14.4" customHeight="1" x14ac:dyDescent="0.3">
      <c r="A411" s="589" t="s">
        <v>1871</v>
      </c>
      <c r="B411" s="590" t="s">
        <v>1872</v>
      </c>
      <c r="C411" s="590" t="s">
        <v>482</v>
      </c>
      <c r="D411" s="590" t="s">
        <v>620</v>
      </c>
      <c r="E411" s="590" t="s">
        <v>1890</v>
      </c>
      <c r="F411" s="590" t="s">
        <v>2005</v>
      </c>
      <c r="G411" s="590" t="s">
        <v>2006</v>
      </c>
      <c r="H411" s="607"/>
      <c r="I411" s="607"/>
      <c r="J411" s="590"/>
      <c r="K411" s="590"/>
      <c r="L411" s="607"/>
      <c r="M411" s="607"/>
      <c r="N411" s="590"/>
      <c r="O411" s="590"/>
      <c r="P411" s="607">
        <v>1</v>
      </c>
      <c r="Q411" s="607">
        <v>894</v>
      </c>
      <c r="R411" s="595"/>
      <c r="S411" s="608">
        <v>894</v>
      </c>
    </row>
    <row r="412" spans="1:19" ht="14.4" customHeight="1" x14ac:dyDescent="0.3">
      <c r="A412" s="589" t="s">
        <v>1871</v>
      </c>
      <c r="B412" s="590" t="s">
        <v>1872</v>
      </c>
      <c r="C412" s="590" t="s">
        <v>482</v>
      </c>
      <c r="D412" s="590" t="s">
        <v>620</v>
      </c>
      <c r="E412" s="590" t="s">
        <v>1890</v>
      </c>
      <c r="F412" s="590" t="s">
        <v>2008</v>
      </c>
      <c r="G412" s="590" t="s">
        <v>2009</v>
      </c>
      <c r="H412" s="607"/>
      <c r="I412" s="607"/>
      <c r="J412" s="590"/>
      <c r="K412" s="590"/>
      <c r="L412" s="607"/>
      <c r="M412" s="607"/>
      <c r="N412" s="590"/>
      <c r="O412" s="590"/>
      <c r="P412" s="607">
        <v>1</v>
      </c>
      <c r="Q412" s="607">
        <v>332</v>
      </c>
      <c r="R412" s="595"/>
      <c r="S412" s="608">
        <v>332</v>
      </c>
    </row>
    <row r="413" spans="1:19" ht="14.4" customHeight="1" x14ac:dyDescent="0.3">
      <c r="A413" s="589" t="s">
        <v>1871</v>
      </c>
      <c r="B413" s="590" t="s">
        <v>1872</v>
      </c>
      <c r="C413" s="590" t="s">
        <v>482</v>
      </c>
      <c r="D413" s="590" t="s">
        <v>620</v>
      </c>
      <c r="E413" s="590" t="s">
        <v>1890</v>
      </c>
      <c r="F413" s="590" t="s">
        <v>2013</v>
      </c>
      <c r="G413" s="590" t="s">
        <v>2014</v>
      </c>
      <c r="H413" s="607"/>
      <c r="I413" s="607"/>
      <c r="J413" s="590"/>
      <c r="K413" s="590"/>
      <c r="L413" s="607"/>
      <c r="M413" s="607"/>
      <c r="N413" s="590"/>
      <c r="O413" s="590"/>
      <c r="P413" s="607">
        <v>2</v>
      </c>
      <c r="Q413" s="607">
        <v>1682</v>
      </c>
      <c r="R413" s="595"/>
      <c r="S413" s="608">
        <v>841</v>
      </c>
    </row>
    <row r="414" spans="1:19" ht="14.4" customHeight="1" x14ac:dyDescent="0.3">
      <c r="A414" s="589" t="s">
        <v>1871</v>
      </c>
      <c r="B414" s="590" t="s">
        <v>1872</v>
      </c>
      <c r="C414" s="590" t="s">
        <v>482</v>
      </c>
      <c r="D414" s="590" t="s">
        <v>619</v>
      </c>
      <c r="E414" s="590" t="s">
        <v>1890</v>
      </c>
      <c r="F414" s="590" t="s">
        <v>1893</v>
      </c>
      <c r="G414" s="590" t="s">
        <v>1894</v>
      </c>
      <c r="H414" s="607"/>
      <c r="I414" s="607"/>
      <c r="J414" s="590"/>
      <c r="K414" s="590"/>
      <c r="L414" s="607"/>
      <c r="M414" s="607"/>
      <c r="N414" s="590"/>
      <c r="O414" s="590"/>
      <c r="P414" s="607">
        <v>4</v>
      </c>
      <c r="Q414" s="607">
        <v>332</v>
      </c>
      <c r="R414" s="595"/>
      <c r="S414" s="608">
        <v>83</v>
      </c>
    </row>
    <row r="415" spans="1:19" ht="14.4" customHeight="1" x14ac:dyDescent="0.3">
      <c r="A415" s="589" t="s">
        <v>1871</v>
      </c>
      <c r="B415" s="590" t="s">
        <v>1872</v>
      </c>
      <c r="C415" s="590" t="s">
        <v>482</v>
      </c>
      <c r="D415" s="590" t="s">
        <v>619</v>
      </c>
      <c r="E415" s="590" t="s">
        <v>1890</v>
      </c>
      <c r="F415" s="590" t="s">
        <v>1895</v>
      </c>
      <c r="G415" s="590" t="s">
        <v>1896</v>
      </c>
      <c r="H415" s="607"/>
      <c r="I415" s="607"/>
      <c r="J415" s="590"/>
      <c r="K415" s="590"/>
      <c r="L415" s="607"/>
      <c r="M415" s="607"/>
      <c r="N415" s="590"/>
      <c r="O415" s="590"/>
      <c r="P415" s="607">
        <v>108</v>
      </c>
      <c r="Q415" s="607">
        <v>11448</v>
      </c>
      <c r="R415" s="595"/>
      <c r="S415" s="608">
        <v>106</v>
      </c>
    </row>
    <row r="416" spans="1:19" ht="14.4" customHeight="1" x14ac:dyDescent="0.3">
      <c r="A416" s="589" t="s">
        <v>1871</v>
      </c>
      <c r="B416" s="590" t="s">
        <v>1872</v>
      </c>
      <c r="C416" s="590" t="s">
        <v>482</v>
      </c>
      <c r="D416" s="590" t="s">
        <v>619</v>
      </c>
      <c r="E416" s="590" t="s">
        <v>1890</v>
      </c>
      <c r="F416" s="590" t="s">
        <v>1899</v>
      </c>
      <c r="G416" s="590" t="s">
        <v>1900</v>
      </c>
      <c r="H416" s="607"/>
      <c r="I416" s="607"/>
      <c r="J416" s="590"/>
      <c r="K416" s="590"/>
      <c r="L416" s="607"/>
      <c r="M416" s="607"/>
      <c r="N416" s="590"/>
      <c r="O416" s="590"/>
      <c r="P416" s="607">
        <v>6</v>
      </c>
      <c r="Q416" s="607">
        <v>222</v>
      </c>
      <c r="R416" s="595"/>
      <c r="S416" s="608">
        <v>37</v>
      </c>
    </row>
    <row r="417" spans="1:19" ht="14.4" customHeight="1" x14ac:dyDescent="0.3">
      <c r="A417" s="589" t="s">
        <v>1871</v>
      </c>
      <c r="B417" s="590" t="s">
        <v>1872</v>
      </c>
      <c r="C417" s="590" t="s">
        <v>482</v>
      </c>
      <c r="D417" s="590" t="s">
        <v>619</v>
      </c>
      <c r="E417" s="590" t="s">
        <v>1890</v>
      </c>
      <c r="F417" s="590" t="s">
        <v>1899</v>
      </c>
      <c r="G417" s="590" t="s">
        <v>1901</v>
      </c>
      <c r="H417" s="607"/>
      <c r="I417" s="607"/>
      <c r="J417" s="590"/>
      <c r="K417" s="590"/>
      <c r="L417" s="607"/>
      <c r="M417" s="607"/>
      <c r="N417" s="590"/>
      <c r="O417" s="590"/>
      <c r="P417" s="607">
        <v>2</v>
      </c>
      <c r="Q417" s="607">
        <v>74</v>
      </c>
      <c r="R417" s="595"/>
      <c r="S417" s="608">
        <v>37</v>
      </c>
    </row>
    <row r="418" spans="1:19" ht="14.4" customHeight="1" x14ac:dyDescent="0.3">
      <c r="A418" s="589" t="s">
        <v>1871</v>
      </c>
      <c r="B418" s="590" t="s">
        <v>1872</v>
      </c>
      <c r="C418" s="590" t="s">
        <v>482</v>
      </c>
      <c r="D418" s="590" t="s">
        <v>619</v>
      </c>
      <c r="E418" s="590" t="s">
        <v>1890</v>
      </c>
      <c r="F418" s="590" t="s">
        <v>1908</v>
      </c>
      <c r="G418" s="590" t="s">
        <v>1909</v>
      </c>
      <c r="H418" s="607"/>
      <c r="I418" s="607"/>
      <c r="J418" s="590"/>
      <c r="K418" s="590"/>
      <c r="L418" s="607"/>
      <c r="M418" s="607"/>
      <c r="N418" s="590"/>
      <c r="O418" s="590"/>
      <c r="P418" s="607">
        <v>77</v>
      </c>
      <c r="Q418" s="607">
        <v>19404</v>
      </c>
      <c r="R418" s="595"/>
      <c r="S418" s="608">
        <v>252</v>
      </c>
    </row>
    <row r="419" spans="1:19" ht="14.4" customHeight="1" x14ac:dyDescent="0.3">
      <c r="A419" s="589" t="s">
        <v>1871</v>
      </c>
      <c r="B419" s="590" t="s">
        <v>1872</v>
      </c>
      <c r="C419" s="590" t="s">
        <v>482</v>
      </c>
      <c r="D419" s="590" t="s">
        <v>619</v>
      </c>
      <c r="E419" s="590" t="s">
        <v>1890</v>
      </c>
      <c r="F419" s="590" t="s">
        <v>1908</v>
      </c>
      <c r="G419" s="590" t="s">
        <v>1910</v>
      </c>
      <c r="H419" s="607"/>
      <c r="I419" s="607"/>
      <c r="J419" s="590"/>
      <c r="K419" s="590"/>
      <c r="L419" s="607"/>
      <c r="M419" s="607"/>
      <c r="N419" s="590"/>
      <c r="O419" s="590"/>
      <c r="P419" s="607">
        <v>6</v>
      </c>
      <c r="Q419" s="607">
        <v>1512</v>
      </c>
      <c r="R419" s="595"/>
      <c r="S419" s="608">
        <v>252</v>
      </c>
    </row>
    <row r="420" spans="1:19" ht="14.4" customHeight="1" x14ac:dyDescent="0.3">
      <c r="A420" s="589" t="s">
        <v>1871</v>
      </c>
      <c r="B420" s="590" t="s">
        <v>1872</v>
      </c>
      <c r="C420" s="590" t="s">
        <v>482</v>
      </c>
      <c r="D420" s="590" t="s">
        <v>619</v>
      </c>
      <c r="E420" s="590" t="s">
        <v>1890</v>
      </c>
      <c r="F420" s="590" t="s">
        <v>1911</v>
      </c>
      <c r="G420" s="590" t="s">
        <v>1912</v>
      </c>
      <c r="H420" s="607"/>
      <c r="I420" s="607"/>
      <c r="J420" s="590"/>
      <c r="K420" s="590"/>
      <c r="L420" s="607"/>
      <c r="M420" s="607"/>
      <c r="N420" s="590"/>
      <c r="O420" s="590"/>
      <c r="P420" s="607">
        <v>219</v>
      </c>
      <c r="Q420" s="607">
        <v>27813</v>
      </c>
      <c r="R420" s="595"/>
      <c r="S420" s="608">
        <v>127</v>
      </c>
    </row>
    <row r="421" spans="1:19" ht="14.4" customHeight="1" x14ac:dyDescent="0.3">
      <c r="A421" s="589" t="s">
        <v>1871</v>
      </c>
      <c r="B421" s="590" t="s">
        <v>1872</v>
      </c>
      <c r="C421" s="590" t="s">
        <v>482</v>
      </c>
      <c r="D421" s="590" t="s">
        <v>619</v>
      </c>
      <c r="E421" s="590" t="s">
        <v>1890</v>
      </c>
      <c r="F421" s="590" t="s">
        <v>1911</v>
      </c>
      <c r="G421" s="590" t="s">
        <v>1913</v>
      </c>
      <c r="H421" s="607"/>
      <c r="I421" s="607"/>
      <c r="J421" s="590"/>
      <c r="K421" s="590"/>
      <c r="L421" s="607"/>
      <c r="M421" s="607"/>
      <c r="N421" s="590"/>
      <c r="O421" s="590"/>
      <c r="P421" s="607">
        <v>1</v>
      </c>
      <c r="Q421" s="607">
        <v>127</v>
      </c>
      <c r="R421" s="595"/>
      <c r="S421" s="608">
        <v>127</v>
      </c>
    </row>
    <row r="422" spans="1:19" ht="14.4" customHeight="1" x14ac:dyDescent="0.3">
      <c r="A422" s="589" t="s">
        <v>1871</v>
      </c>
      <c r="B422" s="590" t="s">
        <v>1872</v>
      </c>
      <c r="C422" s="590" t="s">
        <v>482</v>
      </c>
      <c r="D422" s="590" t="s">
        <v>619</v>
      </c>
      <c r="E422" s="590" t="s">
        <v>1890</v>
      </c>
      <c r="F422" s="590" t="s">
        <v>1918</v>
      </c>
      <c r="G422" s="590" t="s">
        <v>1919</v>
      </c>
      <c r="H422" s="607"/>
      <c r="I422" s="607"/>
      <c r="J422" s="590"/>
      <c r="K422" s="590"/>
      <c r="L422" s="607"/>
      <c r="M422" s="607"/>
      <c r="N422" s="590"/>
      <c r="O422" s="590"/>
      <c r="P422" s="607">
        <v>2</v>
      </c>
      <c r="Q422" s="607">
        <v>1004</v>
      </c>
      <c r="R422" s="595"/>
      <c r="S422" s="608">
        <v>502</v>
      </c>
    </row>
    <row r="423" spans="1:19" ht="14.4" customHeight="1" x14ac:dyDescent="0.3">
      <c r="A423" s="589" t="s">
        <v>1871</v>
      </c>
      <c r="B423" s="590" t="s">
        <v>1872</v>
      </c>
      <c r="C423" s="590" t="s">
        <v>482</v>
      </c>
      <c r="D423" s="590" t="s">
        <v>619</v>
      </c>
      <c r="E423" s="590" t="s">
        <v>1890</v>
      </c>
      <c r="F423" s="590" t="s">
        <v>1938</v>
      </c>
      <c r="G423" s="590" t="s">
        <v>1940</v>
      </c>
      <c r="H423" s="607"/>
      <c r="I423" s="607"/>
      <c r="J423" s="590"/>
      <c r="K423" s="590"/>
      <c r="L423" s="607"/>
      <c r="M423" s="607"/>
      <c r="N423" s="590"/>
      <c r="O423" s="590"/>
      <c r="P423" s="607">
        <v>192</v>
      </c>
      <c r="Q423" s="607">
        <v>6400.01</v>
      </c>
      <c r="R423" s="595"/>
      <c r="S423" s="608">
        <v>33.333385416666665</v>
      </c>
    </row>
    <row r="424" spans="1:19" ht="14.4" customHeight="1" x14ac:dyDescent="0.3">
      <c r="A424" s="589" t="s">
        <v>1871</v>
      </c>
      <c r="B424" s="590" t="s">
        <v>1872</v>
      </c>
      <c r="C424" s="590" t="s">
        <v>482</v>
      </c>
      <c r="D424" s="590" t="s">
        <v>619</v>
      </c>
      <c r="E424" s="590" t="s">
        <v>1890</v>
      </c>
      <c r="F424" s="590" t="s">
        <v>1944</v>
      </c>
      <c r="G424" s="590" t="s">
        <v>1945</v>
      </c>
      <c r="H424" s="607"/>
      <c r="I424" s="607"/>
      <c r="J424" s="590"/>
      <c r="K424" s="590"/>
      <c r="L424" s="607"/>
      <c r="M424" s="607"/>
      <c r="N424" s="590"/>
      <c r="O424" s="590"/>
      <c r="P424" s="607">
        <v>2</v>
      </c>
      <c r="Q424" s="607">
        <v>172</v>
      </c>
      <c r="R424" s="595"/>
      <c r="S424" s="608">
        <v>86</v>
      </c>
    </row>
    <row r="425" spans="1:19" ht="14.4" customHeight="1" x14ac:dyDescent="0.3">
      <c r="A425" s="589" t="s">
        <v>1871</v>
      </c>
      <c r="B425" s="590" t="s">
        <v>1872</v>
      </c>
      <c r="C425" s="590" t="s">
        <v>482</v>
      </c>
      <c r="D425" s="590" t="s">
        <v>619</v>
      </c>
      <c r="E425" s="590" t="s">
        <v>1890</v>
      </c>
      <c r="F425" s="590" t="s">
        <v>1944</v>
      </c>
      <c r="G425" s="590" t="s">
        <v>1946</v>
      </c>
      <c r="H425" s="607"/>
      <c r="I425" s="607"/>
      <c r="J425" s="590"/>
      <c r="K425" s="590"/>
      <c r="L425" s="607"/>
      <c r="M425" s="607"/>
      <c r="N425" s="590"/>
      <c r="O425" s="590"/>
      <c r="P425" s="607">
        <v>1</v>
      </c>
      <c r="Q425" s="607">
        <v>86</v>
      </c>
      <c r="R425" s="595"/>
      <c r="S425" s="608">
        <v>86</v>
      </c>
    </row>
    <row r="426" spans="1:19" ht="14.4" customHeight="1" x14ac:dyDescent="0.3">
      <c r="A426" s="589" t="s">
        <v>1871</v>
      </c>
      <c r="B426" s="590" t="s">
        <v>1872</v>
      </c>
      <c r="C426" s="590" t="s">
        <v>482</v>
      </c>
      <c r="D426" s="590" t="s">
        <v>619</v>
      </c>
      <c r="E426" s="590" t="s">
        <v>1890</v>
      </c>
      <c r="F426" s="590" t="s">
        <v>1947</v>
      </c>
      <c r="G426" s="590" t="s">
        <v>1949</v>
      </c>
      <c r="H426" s="607"/>
      <c r="I426" s="607"/>
      <c r="J426" s="590"/>
      <c r="K426" s="590"/>
      <c r="L426" s="607"/>
      <c r="M426" s="607"/>
      <c r="N426" s="590"/>
      <c r="O426" s="590"/>
      <c r="P426" s="607">
        <v>7</v>
      </c>
      <c r="Q426" s="607">
        <v>224</v>
      </c>
      <c r="R426" s="595"/>
      <c r="S426" s="608">
        <v>32</v>
      </c>
    </row>
    <row r="427" spans="1:19" ht="14.4" customHeight="1" x14ac:dyDescent="0.3">
      <c r="A427" s="589" t="s">
        <v>1871</v>
      </c>
      <c r="B427" s="590" t="s">
        <v>1872</v>
      </c>
      <c r="C427" s="590" t="s">
        <v>482</v>
      </c>
      <c r="D427" s="590" t="s">
        <v>619</v>
      </c>
      <c r="E427" s="590" t="s">
        <v>1890</v>
      </c>
      <c r="F427" s="590" t="s">
        <v>1950</v>
      </c>
      <c r="G427" s="590" t="s">
        <v>1951</v>
      </c>
      <c r="H427" s="607"/>
      <c r="I427" s="607"/>
      <c r="J427" s="590"/>
      <c r="K427" s="590"/>
      <c r="L427" s="607"/>
      <c r="M427" s="607"/>
      <c r="N427" s="590"/>
      <c r="O427" s="590"/>
      <c r="P427" s="607">
        <v>4</v>
      </c>
      <c r="Q427" s="607">
        <v>6116</v>
      </c>
      <c r="R427" s="595"/>
      <c r="S427" s="608">
        <v>1529</v>
      </c>
    </row>
    <row r="428" spans="1:19" ht="14.4" customHeight="1" x14ac:dyDescent="0.3">
      <c r="A428" s="589" t="s">
        <v>1871</v>
      </c>
      <c r="B428" s="590" t="s">
        <v>1872</v>
      </c>
      <c r="C428" s="590" t="s">
        <v>482</v>
      </c>
      <c r="D428" s="590" t="s">
        <v>619</v>
      </c>
      <c r="E428" s="590" t="s">
        <v>1890</v>
      </c>
      <c r="F428" s="590" t="s">
        <v>1984</v>
      </c>
      <c r="G428" s="590" t="s">
        <v>1986</v>
      </c>
      <c r="H428" s="607"/>
      <c r="I428" s="607"/>
      <c r="J428" s="590"/>
      <c r="K428" s="590"/>
      <c r="L428" s="607"/>
      <c r="M428" s="607"/>
      <c r="N428" s="590"/>
      <c r="O428" s="590"/>
      <c r="P428" s="607">
        <v>10</v>
      </c>
      <c r="Q428" s="607">
        <v>1360</v>
      </c>
      <c r="R428" s="595"/>
      <c r="S428" s="608">
        <v>136</v>
      </c>
    </row>
    <row r="429" spans="1:19" ht="14.4" customHeight="1" x14ac:dyDescent="0.3">
      <c r="A429" s="589" t="s">
        <v>1871</v>
      </c>
      <c r="B429" s="590" t="s">
        <v>1872</v>
      </c>
      <c r="C429" s="590" t="s">
        <v>482</v>
      </c>
      <c r="D429" s="590" t="s">
        <v>619</v>
      </c>
      <c r="E429" s="590" t="s">
        <v>1890</v>
      </c>
      <c r="F429" s="590" t="s">
        <v>1994</v>
      </c>
      <c r="G429" s="590" t="s">
        <v>1995</v>
      </c>
      <c r="H429" s="607"/>
      <c r="I429" s="607"/>
      <c r="J429" s="590"/>
      <c r="K429" s="590"/>
      <c r="L429" s="607"/>
      <c r="M429" s="607"/>
      <c r="N429" s="590"/>
      <c r="O429" s="590"/>
      <c r="P429" s="607">
        <v>2</v>
      </c>
      <c r="Q429" s="607">
        <v>362</v>
      </c>
      <c r="R429" s="595"/>
      <c r="S429" s="608">
        <v>181</v>
      </c>
    </row>
    <row r="430" spans="1:19" ht="14.4" customHeight="1" x14ac:dyDescent="0.3">
      <c r="A430" s="589" t="s">
        <v>1871</v>
      </c>
      <c r="B430" s="590" t="s">
        <v>1872</v>
      </c>
      <c r="C430" s="590" t="s">
        <v>482</v>
      </c>
      <c r="D430" s="590" t="s">
        <v>619</v>
      </c>
      <c r="E430" s="590" t="s">
        <v>1890</v>
      </c>
      <c r="F430" s="590" t="s">
        <v>1997</v>
      </c>
      <c r="G430" s="590" t="s">
        <v>1998</v>
      </c>
      <c r="H430" s="607"/>
      <c r="I430" s="607"/>
      <c r="J430" s="590"/>
      <c r="K430" s="590"/>
      <c r="L430" s="607"/>
      <c r="M430" s="607"/>
      <c r="N430" s="590"/>
      <c r="O430" s="590"/>
      <c r="P430" s="607">
        <v>11</v>
      </c>
      <c r="Q430" s="607">
        <v>4950</v>
      </c>
      <c r="R430" s="595"/>
      <c r="S430" s="608">
        <v>450</v>
      </c>
    </row>
    <row r="431" spans="1:19" ht="14.4" customHeight="1" x14ac:dyDescent="0.3">
      <c r="A431" s="589" t="s">
        <v>1871</v>
      </c>
      <c r="B431" s="590" t="s">
        <v>1872</v>
      </c>
      <c r="C431" s="590" t="s">
        <v>482</v>
      </c>
      <c r="D431" s="590" t="s">
        <v>619</v>
      </c>
      <c r="E431" s="590" t="s">
        <v>1890</v>
      </c>
      <c r="F431" s="590" t="s">
        <v>2015</v>
      </c>
      <c r="G431" s="590" t="s">
        <v>2016</v>
      </c>
      <c r="H431" s="607"/>
      <c r="I431" s="607"/>
      <c r="J431" s="590"/>
      <c r="K431" s="590"/>
      <c r="L431" s="607"/>
      <c r="M431" s="607"/>
      <c r="N431" s="590"/>
      <c r="O431" s="590"/>
      <c r="P431" s="607">
        <v>1</v>
      </c>
      <c r="Q431" s="607">
        <v>1424</v>
      </c>
      <c r="R431" s="595"/>
      <c r="S431" s="608">
        <v>1424</v>
      </c>
    </row>
    <row r="432" spans="1:19" ht="14.4" customHeight="1" x14ac:dyDescent="0.3">
      <c r="A432" s="589" t="s">
        <v>1871</v>
      </c>
      <c r="B432" s="590" t="s">
        <v>1872</v>
      </c>
      <c r="C432" s="590" t="s">
        <v>482</v>
      </c>
      <c r="D432" s="590" t="s">
        <v>619</v>
      </c>
      <c r="E432" s="590" t="s">
        <v>1890</v>
      </c>
      <c r="F432" s="590" t="s">
        <v>2021</v>
      </c>
      <c r="G432" s="590" t="s">
        <v>2022</v>
      </c>
      <c r="H432" s="607"/>
      <c r="I432" s="607"/>
      <c r="J432" s="590"/>
      <c r="K432" s="590"/>
      <c r="L432" s="607"/>
      <c r="M432" s="607"/>
      <c r="N432" s="590"/>
      <c r="O432" s="590"/>
      <c r="P432" s="607">
        <v>2</v>
      </c>
      <c r="Q432" s="607">
        <v>502</v>
      </c>
      <c r="R432" s="595"/>
      <c r="S432" s="608">
        <v>251</v>
      </c>
    </row>
    <row r="433" spans="1:19" ht="14.4" customHeight="1" x14ac:dyDescent="0.3">
      <c r="A433" s="589" t="s">
        <v>1871</v>
      </c>
      <c r="B433" s="590" t="s">
        <v>1872</v>
      </c>
      <c r="C433" s="590" t="s">
        <v>487</v>
      </c>
      <c r="D433" s="590" t="s">
        <v>1860</v>
      </c>
      <c r="E433" s="590" t="s">
        <v>1873</v>
      </c>
      <c r="F433" s="590" t="s">
        <v>1874</v>
      </c>
      <c r="G433" s="590" t="s">
        <v>1875</v>
      </c>
      <c r="H433" s="607">
        <v>0.2</v>
      </c>
      <c r="I433" s="607">
        <v>23.22</v>
      </c>
      <c r="J433" s="590"/>
      <c r="K433" s="590">
        <v>116.1</v>
      </c>
      <c r="L433" s="607"/>
      <c r="M433" s="607"/>
      <c r="N433" s="590"/>
      <c r="O433" s="590"/>
      <c r="P433" s="607"/>
      <c r="Q433" s="607"/>
      <c r="R433" s="595"/>
      <c r="S433" s="608"/>
    </row>
    <row r="434" spans="1:19" ht="14.4" customHeight="1" x14ac:dyDescent="0.3">
      <c r="A434" s="589" t="s">
        <v>1871</v>
      </c>
      <c r="B434" s="590" t="s">
        <v>1872</v>
      </c>
      <c r="C434" s="590" t="s">
        <v>487</v>
      </c>
      <c r="D434" s="590" t="s">
        <v>1860</v>
      </c>
      <c r="E434" s="590" t="s">
        <v>1873</v>
      </c>
      <c r="F434" s="590" t="s">
        <v>1876</v>
      </c>
      <c r="G434" s="590" t="s">
        <v>1877</v>
      </c>
      <c r="H434" s="607">
        <v>4.4000000000000004</v>
      </c>
      <c r="I434" s="607">
        <v>664.54</v>
      </c>
      <c r="J434" s="590">
        <v>1.2224572763562114</v>
      </c>
      <c r="K434" s="590">
        <v>151.03181818181815</v>
      </c>
      <c r="L434" s="607">
        <v>3.5999999999999996</v>
      </c>
      <c r="M434" s="607">
        <v>543.6099999999999</v>
      </c>
      <c r="N434" s="590">
        <v>1</v>
      </c>
      <c r="O434" s="590">
        <v>151.00277777777777</v>
      </c>
      <c r="P434" s="607"/>
      <c r="Q434" s="607"/>
      <c r="R434" s="595"/>
      <c r="S434" s="608"/>
    </row>
    <row r="435" spans="1:19" ht="14.4" customHeight="1" x14ac:dyDescent="0.3">
      <c r="A435" s="589" t="s">
        <v>1871</v>
      </c>
      <c r="B435" s="590" t="s">
        <v>1872</v>
      </c>
      <c r="C435" s="590" t="s">
        <v>487</v>
      </c>
      <c r="D435" s="590" t="s">
        <v>1860</v>
      </c>
      <c r="E435" s="590" t="s">
        <v>1873</v>
      </c>
      <c r="F435" s="590" t="s">
        <v>1878</v>
      </c>
      <c r="G435" s="590" t="s">
        <v>1879</v>
      </c>
      <c r="H435" s="607">
        <v>0.8</v>
      </c>
      <c r="I435" s="607">
        <v>202.84</v>
      </c>
      <c r="J435" s="590">
        <v>4</v>
      </c>
      <c r="K435" s="590">
        <v>253.54999999999998</v>
      </c>
      <c r="L435" s="607">
        <v>0.2</v>
      </c>
      <c r="M435" s="607">
        <v>50.71</v>
      </c>
      <c r="N435" s="590">
        <v>1</v>
      </c>
      <c r="O435" s="590">
        <v>253.54999999999998</v>
      </c>
      <c r="P435" s="607"/>
      <c r="Q435" s="607"/>
      <c r="R435" s="595"/>
      <c r="S435" s="608"/>
    </row>
    <row r="436" spans="1:19" ht="14.4" customHeight="1" x14ac:dyDescent="0.3">
      <c r="A436" s="589" t="s">
        <v>1871</v>
      </c>
      <c r="B436" s="590" t="s">
        <v>1872</v>
      </c>
      <c r="C436" s="590" t="s">
        <v>487</v>
      </c>
      <c r="D436" s="590" t="s">
        <v>1860</v>
      </c>
      <c r="E436" s="590" t="s">
        <v>1890</v>
      </c>
      <c r="F436" s="590" t="s">
        <v>1893</v>
      </c>
      <c r="G436" s="590" t="s">
        <v>1894</v>
      </c>
      <c r="H436" s="607"/>
      <c r="I436" s="607"/>
      <c r="J436" s="590"/>
      <c r="K436" s="590"/>
      <c r="L436" s="607">
        <v>1</v>
      </c>
      <c r="M436" s="607">
        <v>83</v>
      </c>
      <c r="N436" s="590">
        <v>1</v>
      </c>
      <c r="O436" s="590">
        <v>83</v>
      </c>
      <c r="P436" s="607"/>
      <c r="Q436" s="607"/>
      <c r="R436" s="595"/>
      <c r="S436" s="608"/>
    </row>
    <row r="437" spans="1:19" ht="14.4" customHeight="1" x14ac:dyDescent="0.3">
      <c r="A437" s="589" t="s">
        <v>1871</v>
      </c>
      <c r="B437" s="590" t="s">
        <v>1872</v>
      </c>
      <c r="C437" s="590" t="s">
        <v>487</v>
      </c>
      <c r="D437" s="590" t="s">
        <v>1860</v>
      </c>
      <c r="E437" s="590" t="s">
        <v>1890</v>
      </c>
      <c r="F437" s="590" t="s">
        <v>1899</v>
      </c>
      <c r="G437" s="590" t="s">
        <v>1900</v>
      </c>
      <c r="H437" s="607">
        <v>1</v>
      </c>
      <c r="I437" s="607">
        <v>37</v>
      </c>
      <c r="J437" s="590"/>
      <c r="K437" s="590">
        <v>37</v>
      </c>
      <c r="L437" s="607"/>
      <c r="M437" s="607"/>
      <c r="N437" s="590"/>
      <c r="O437" s="590"/>
      <c r="P437" s="607"/>
      <c r="Q437" s="607"/>
      <c r="R437" s="595"/>
      <c r="S437" s="608"/>
    </row>
    <row r="438" spans="1:19" ht="14.4" customHeight="1" x14ac:dyDescent="0.3">
      <c r="A438" s="589" t="s">
        <v>1871</v>
      </c>
      <c r="B438" s="590" t="s">
        <v>1872</v>
      </c>
      <c r="C438" s="590" t="s">
        <v>487</v>
      </c>
      <c r="D438" s="590" t="s">
        <v>1860</v>
      </c>
      <c r="E438" s="590" t="s">
        <v>1890</v>
      </c>
      <c r="F438" s="590" t="s">
        <v>1899</v>
      </c>
      <c r="G438" s="590" t="s">
        <v>1901</v>
      </c>
      <c r="H438" s="607"/>
      <c r="I438" s="607"/>
      <c r="J438" s="590"/>
      <c r="K438" s="590"/>
      <c r="L438" s="607">
        <v>1</v>
      </c>
      <c r="M438" s="607">
        <v>37</v>
      </c>
      <c r="N438" s="590">
        <v>1</v>
      </c>
      <c r="O438" s="590">
        <v>37</v>
      </c>
      <c r="P438" s="607"/>
      <c r="Q438" s="607"/>
      <c r="R438" s="595"/>
      <c r="S438" s="608"/>
    </row>
    <row r="439" spans="1:19" ht="14.4" customHeight="1" x14ac:dyDescent="0.3">
      <c r="A439" s="589" t="s">
        <v>1871</v>
      </c>
      <c r="B439" s="590" t="s">
        <v>1872</v>
      </c>
      <c r="C439" s="590" t="s">
        <v>487</v>
      </c>
      <c r="D439" s="590" t="s">
        <v>1860</v>
      </c>
      <c r="E439" s="590" t="s">
        <v>1890</v>
      </c>
      <c r="F439" s="590" t="s">
        <v>1908</v>
      </c>
      <c r="G439" s="590" t="s">
        <v>1910</v>
      </c>
      <c r="H439" s="607"/>
      <c r="I439" s="607"/>
      <c r="J439" s="590"/>
      <c r="K439" s="590"/>
      <c r="L439" s="607">
        <v>2</v>
      </c>
      <c r="M439" s="607">
        <v>502</v>
      </c>
      <c r="N439" s="590">
        <v>1</v>
      </c>
      <c r="O439" s="590">
        <v>251</v>
      </c>
      <c r="P439" s="607"/>
      <c r="Q439" s="607"/>
      <c r="R439" s="595"/>
      <c r="S439" s="608"/>
    </row>
    <row r="440" spans="1:19" ht="14.4" customHeight="1" x14ac:dyDescent="0.3">
      <c r="A440" s="589" t="s">
        <v>1871</v>
      </c>
      <c r="B440" s="590" t="s">
        <v>1872</v>
      </c>
      <c r="C440" s="590" t="s">
        <v>487</v>
      </c>
      <c r="D440" s="590" t="s">
        <v>1860</v>
      </c>
      <c r="E440" s="590" t="s">
        <v>1890</v>
      </c>
      <c r="F440" s="590" t="s">
        <v>1911</v>
      </c>
      <c r="G440" s="590" t="s">
        <v>1912</v>
      </c>
      <c r="H440" s="607">
        <v>33</v>
      </c>
      <c r="I440" s="607">
        <v>4158</v>
      </c>
      <c r="J440" s="590"/>
      <c r="K440" s="590">
        <v>126</v>
      </c>
      <c r="L440" s="607"/>
      <c r="M440" s="607"/>
      <c r="N440" s="590"/>
      <c r="O440" s="590"/>
      <c r="P440" s="607"/>
      <c r="Q440" s="607"/>
      <c r="R440" s="595"/>
      <c r="S440" s="608"/>
    </row>
    <row r="441" spans="1:19" ht="14.4" customHeight="1" x14ac:dyDescent="0.3">
      <c r="A441" s="589" t="s">
        <v>1871</v>
      </c>
      <c r="B441" s="590" t="s">
        <v>1872</v>
      </c>
      <c r="C441" s="590" t="s">
        <v>487</v>
      </c>
      <c r="D441" s="590" t="s">
        <v>1860</v>
      </c>
      <c r="E441" s="590" t="s">
        <v>1890</v>
      </c>
      <c r="F441" s="590" t="s">
        <v>1911</v>
      </c>
      <c r="G441" s="590" t="s">
        <v>1913</v>
      </c>
      <c r="H441" s="607"/>
      <c r="I441" s="607"/>
      <c r="J441" s="590"/>
      <c r="K441" s="590"/>
      <c r="L441" s="607">
        <v>37</v>
      </c>
      <c r="M441" s="607">
        <v>4662</v>
      </c>
      <c r="N441" s="590">
        <v>1</v>
      </c>
      <c r="O441" s="590">
        <v>126</v>
      </c>
      <c r="P441" s="607"/>
      <c r="Q441" s="607"/>
      <c r="R441" s="595"/>
      <c r="S441" s="608"/>
    </row>
    <row r="442" spans="1:19" ht="14.4" customHeight="1" x14ac:dyDescent="0.3">
      <c r="A442" s="589" t="s">
        <v>1871</v>
      </c>
      <c r="B442" s="590" t="s">
        <v>1872</v>
      </c>
      <c r="C442" s="590" t="s">
        <v>487</v>
      </c>
      <c r="D442" s="590" t="s">
        <v>1860</v>
      </c>
      <c r="E442" s="590" t="s">
        <v>1890</v>
      </c>
      <c r="F442" s="590" t="s">
        <v>1914</v>
      </c>
      <c r="G442" s="590" t="s">
        <v>1915</v>
      </c>
      <c r="H442" s="607">
        <v>1</v>
      </c>
      <c r="I442" s="607">
        <v>540</v>
      </c>
      <c r="J442" s="590">
        <v>0.99815157116451014</v>
      </c>
      <c r="K442" s="590">
        <v>540</v>
      </c>
      <c r="L442" s="607">
        <v>1</v>
      </c>
      <c r="M442" s="607">
        <v>541</v>
      </c>
      <c r="N442" s="590">
        <v>1</v>
      </c>
      <c r="O442" s="590">
        <v>541</v>
      </c>
      <c r="P442" s="607"/>
      <c r="Q442" s="607"/>
      <c r="R442" s="595"/>
      <c r="S442" s="608"/>
    </row>
    <row r="443" spans="1:19" ht="14.4" customHeight="1" x14ac:dyDescent="0.3">
      <c r="A443" s="589" t="s">
        <v>1871</v>
      </c>
      <c r="B443" s="590" t="s">
        <v>1872</v>
      </c>
      <c r="C443" s="590" t="s">
        <v>487</v>
      </c>
      <c r="D443" s="590" t="s">
        <v>1860</v>
      </c>
      <c r="E443" s="590" t="s">
        <v>1890</v>
      </c>
      <c r="F443" s="590" t="s">
        <v>1918</v>
      </c>
      <c r="G443" s="590" t="s">
        <v>1919</v>
      </c>
      <c r="H443" s="607">
        <v>10</v>
      </c>
      <c r="I443" s="607">
        <v>5000</v>
      </c>
      <c r="J443" s="590">
        <v>0.47523999619808005</v>
      </c>
      <c r="K443" s="590">
        <v>500</v>
      </c>
      <c r="L443" s="607">
        <v>21</v>
      </c>
      <c r="M443" s="607">
        <v>10521</v>
      </c>
      <c r="N443" s="590">
        <v>1</v>
      </c>
      <c r="O443" s="590">
        <v>501</v>
      </c>
      <c r="P443" s="607"/>
      <c r="Q443" s="607"/>
      <c r="R443" s="595"/>
      <c r="S443" s="608"/>
    </row>
    <row r="444" spans="1:19" ht="14.4" customHeight="1" x14ac:dyDescent="0.3">
      <c r="A444" s="589" t="s">
        <v>1871</v>
      </c>
      <c r="B444" s="590" t="s">
        <v>1872</v>
      </c>
      <c r="C444" s="590" t="s">
        <v>487</v>
      </c>
      <c r="D444" s="590" t="s">
        <v>1860</v>
      </c>
      <c r="E444" s="590" t="s">
        <v>1890</v>
      </c>
      <c r="F444" s="590" t="s">
        <v>1920</v>
      </c>
      <c r="G444" s="590" t="s">
        <v>1921</v>
      </c>
      <c r="H444" s="607"/>
      <c r="I444" s="607"/>
      <c r="J444" s="590"/>
      <c r="K444" s="590"/>
      <c r="L444" s="607">
        <v>15</v>
      </c>
      <c r="M444" s="607">
        <v>10185</v>
      </c>
      <c r="N444" s="590">
        <v>1</v>
      </c>
      <c r="O444" s="590">
        <v>679</v>
      </c>
      <c r="P444" s="607"/>
      <c r="Q444" s="607"/>
      <c r="R444" s="595"/>
      <c r="S444" s="608"/>
    </row>
    <row r="445" spans="1:19" ht="14.4" customHeight="1" x14ac:dyDescent="0.3">
      <c r="A445" s="589" t="s">
        <v>1871</v>
      </c>
      <c r="B445" s="590" t="s">
        <v>1872</v>
      </c>
      <c r="C445" s="590" t="s">
        <v>487</v>
      </c>
      <c r="D445" s="590" t="s">
        <v>1860</v>
      </c>
      <c r="E445" s="590" t="s">
        <v>1890</v>
      </c>
      <c r="F445" s="590" t="s">
        <v>1920</v>
      </c>
      <c r="G445" s="590" t="s">
        <v>1922</v>
      </c>
      <c r="H445" s="607">
        <v>11</v>
      </c>
      <c r="I445" s="607">
        <v>7469</v>
      </c>
      <c r="J445" s="590"/>
      <c r="K445" s="590">
        <v>679</v>
      </c>
      <c r="L445" s="607"/>
      <c r="M445" s="607"/>
      <c r="N445" s="590"/>
      <c r="O445" s="590"/>
      <c r="P445" s="607"/>
      <c r="Q445" s="607"/>
      <c r="R445" s="595"/>
      <c r="S445" s="608"/>
    </row>
    <row r="446" spans="1:19" ht="14.4" customHeight="1" x14ac:dyDescent="0.3">
      <c r="A446" s="589" t="s">
        <v>1871</v>
      </c>
      <c r="B446" s="590" t="s">
        <v>1872</v>
      </c>
      <c r="C446" s="590" t="s">
        <v>487</v>
      </c>
      <c r="D446" s="590" t="s">
        <v>1860</v>
      </c>
      <c r="E446" s="590" t="s">
        <v>1890</v>
      </c>
      <c r="F446" s="590" t="s">
        <v>1923</v>
      </c>
      <c r="G446" s="590" t="s">
        <v>1924</v>
      </c>
      <c r="H446" s="607">
        <v>5</v>
      </c>
      <c r="I446" s="607">
        <v>5155</v>
      </c>
      <c r="J446" s="590">
        <v>0.99903100775193798</v>
      </c>
      <c r="K446" s="590">
        <v>1031</v>
      </c>
      <c r="L446" s="607">
        <v>5</v>
      </c>
      <c r="M446" s="607">
        <v>5160</v>
      </c>
      <c r="N446" s="590">
        <v>1</v>
      </c>
      <c r="O446" s="590">
        <v>1032</v>
      </c>
      <c r="P446" s="607"/>
      <c r="Q446" s="607"/>
      <c r="R446" s="595"/>
      <c r="S446" s="608"/>
    </row>
    <row r="447" spans="1:19" ht="14.4" customHeight="1" x14ac:dyDescent="0.3">
      <c r="A447" s="589" t="s">
        <v>1871</v>
      </c>
      <c r="B447" s="590" t="s">
        <v>1872</v>
      </c>
      <c r="C447" s="590" t="s">
        <v>487</v>
      </c>
      <c r="D447" s="590" t="s">
        <v>1860</v>
      </c>
      <c r="E447" s="590" t="s">
        <v>1890</v>
      </c>
      <c r="F447" s="590" t="s">
        <v>1925</v>
      </c>
      <c r="G447" s="590" t="s">
        <v>1926</v>
      </c>
      <c r="H447" s="607">
        <v>2</v>
      </c>
      <c r="I447" s="607">
        <v>4196</v>
      </c>
      <c r="J447" s="590"/>
      <c r="K447" s="590">
        <v>2098</v>
      </c>
      <c r="L447" s="607"/>
      <c r="M447" s="607"/>
      <c r="N447" s="590"/>
      <c r="O447" s="590"/>
      <c r="P447" s="607"/>
      <c r="Q447" s="607"/>
      <c r="R447" s="595"/>
      <c r="S447" s="608"/>
    </row>
    <row r="448" spans="1:19" ht="14.4" customHeight="1" x14ac:dyDescent="0.3">
      <c r="A448" s="589" t="s">
        <v>1871</v>
      </c>
      <c r="B448" s="590" t="s">
        <v>1872</v>
      </c>
      <c r="C448" s="590" t="s">
        <v>487</v>
      </c>
      <c r="D448" s="590" t="s">
        <v>1860</v>
      </c>
      <c r="E448" s="590" t="s">
        <v>1890</v>
      </c>
      <c r="F448" s="590" t="s">
        <v>1938</v>
      </c>
      <c r="G448" s="590" t="s">
        <v>1939</v>
      </c>
      <c r="H448" s="607">
        <v>15</v>
      </c>
      <c r="I448" s="607">
        <v>500</v>
      </c>
      <c r="J448" s="590">
        <v>0.39473891967852459</v>
      </c>
      <c r="K448" s="590">
        <v>33.333333333333336</v>
      </c>
      <c r="L448" s="607">
        <v>38</v>
      </c>
      <c r="M448" s="607">
        <v>1266.6600000000001</v>
      </c>
      <c r="N448" s="590">
        <v>1</v>
      </c>
      <c r="O448" s="590">
        <v>33.333157894736843</v>
      </c>
      <c r="P448" s="607"/>
      <c r="Q448" s="607"/>
      <c r="R448" s="595"/>
      <c r="S448" s="608"/>
    </row>
    <row r="449" spans="1:19" ht="14.4" customHeight="1" x14ac:dyDescent="0.3">
      <c r="A449" s="589" t="s">
        <v>1871</v>
      </c>
      <c r="B449" s="590" t="s">
        <v>1872</v>
      </c>
      <c r="C449" s="590" t="s">
        <v>487</v>
      </c>
      <c r="D449" s="590" t="s">
        <v>1860</v>
      </c>
      <c r="E449" s="590" t="s">
        <v>1890</v>
      </c>
      <c r="F449" s="590" t="s">
        <v>1938</v>
      </c>
      <c r="G449" s="590" t="s">
        <v>1940</v>
      </c>
      <c r="H449" s="607">
        <v>15</v>
      </c>
      <c r="I449" s="607">
        <v>500</v>
      </c>
      <c r="J449" s="590"/>
      <c r="K449" s="590">
        <v>33.333333333333336</v>
      </c>
      <c r="L449" s="607"/>
      <c r="M449" s="607"/>
      <c r="N449" s="590"/>
      <c r="O449" s="590"/>
      <c r="P449" s="607"/>
      <c r="Q449" s="607"/>
      <c r="R449" s="595"/>
      <c r="S449" s="608"/>
    </row>
    <row r="450" spans="1:19" ht="14.4" customHeight="1" x14ac:dyDescent="0.3">
      <c r="A450" s="589" t="s">
        <v>1871</v>
      </c>
      <c r="B450" s="590" t="s">
        <v>1872</v>
      </c>
      <c r="C450" s="590" t="s">
        <v>487</v>
      </c>
      <c r="D450" s="590" t="s">
        <v>1860</v>
      </c>
      <c r="E450" s="590" t="s">
        <v>1890</v>
      </c>
      <c r="F450" s="590" t="s">
        <v>1944</v>
      </c>
      <c r="G450" s="590" t="s">
        <v>1945</v>
      </c>
      <c r="H450" s="607">
        <v>26</v>
      </c>
      <c r="I450" s="607">
        <v>2236</v>
      </c>
      <c r="J450" s="590">
        <v>3.7142857142857144</v>
      </c>
      <c r="K450" s="590">
        <v>86</v>
      </c>
      <c r="L450" s="607">
        <v>7</v>
      </c>
      <c r="M450" s="607">
        <v>602</v>
      </c>
      <c r="N450" s="590">
        <v>1</v>
      </c>
      <c r="O450" s="590">
        <v>86</v>
      </c>
      <c r="P450" s="607"/>
      <c r="Q450" s="607"/>
      <c r="R450" s="595"/>
      <c r="S450" s="608"/>
    </row>
    <row r="451" spans="1:19" ht="14.4" customHeight="1" x14ac:dyDescent="0.3">
      <c r="A451" s="589" t="s">
        <v>1871</v>
      </c>
      <c r="B451" s="590" t="s">
        <v>1872</v>
      </c>
      <c r="C451" s="590" t="s">
        <v>487</v>
      </c>
      <c r="D451" s="590" t="s">
        <v>1860</v>
      </c>
      <c r="E451" s="590" t="s">
        <v>1890</v>
      </c>
      <c r="F451" s="590" t="s">
        <v>1944</v>
      </c>
      <c r="G451" s="590" t="s">
        <v>1946</v>
      </c>
      <c r="H451" s="607"/>
      <c r="I451" s="607"/>
      <c r="J451" s="590"/>
      <c r="K451" s="590"/>
      <c r="L451" s="607">
        <v>35</v>
      </c>
      <c r="M451" s="607">
        <v>3010</v>
      </c>
      <c r="N451" s="590">
        <v>1</v>
      </c>
      <c r="O451" s="590">
        <v>86</v>
      </c>
      <c r="P451" s="607"/>
      <c r="Q451" s="607"/>
      <c r="R451" s="595"/>
      <c r="S451" s="608"/>
    </row>
    <row r="452" spans="1:19" ht="14.4" customHeight="1" x14ac:dyDescent="0.3">
      <c r="A452" s="589" t="s">
        <v>1871</v>
      </c>
      <c r="B452" s="590" t="s">
        <v>1872</v>
      </c>
      <c r="C452" s="590" t="s">
        <v>487</v>
      </c>
      <c r="D452" s="590" t="s">
        <v>1860</v>
      </c>
      <c r="E452" s="590" t="s">
        <v>1890</v>
      </c>
      <c r="F452" s="590" t="s">
        <v>1947</v>
      </c>
      <c r="G452" s="590" t="s">
        <v>1949</v>
      </c>
      <c r="H452" s="607">
        <v>11</v>
      </c>
      <c r="I452" s="607">
        <v>352</v>
      </c>
      <c r="J452" s="590"/>
      <c r="K452" s="590">
        <v>32</v>
      </c>
      <c r="L452" s="607"/>
      <c r="M452" s="607"/>
      <c r="N452" s="590"/>
      <c r="O452" s="590"/>
      <c r="P452" s="607"/>
      <c r="Q452" s="607"/>
      <c r="R452" s="595"/>
      <c r="S452" s="608"/>
    </row>
    <row r="453" spans="1:19" ht="14.4" customHeight="1" x14ac:dyDescent="0.3">
      <c r="A453" s="589" t="s">
        <v>1871</v>
      </c>
      <c r="B453" s="590" t="s">
        <v>1872</v>
      </c>
      <c r="C453" s="590" t="s">
        <v>487</v>
      </c>
      <c r="D453" s="590" t="s">
        <v>1860</v>
      </c>
      <c r="E453" s="590" t="s">
        <v>1890</v>
      </c>
      <c r="F453" s="590" t="s">
        <v>2062</v>
      </c>
      <c r="G453" s="590" t="s">
        <v>2063</v>
      </c>
      <c r="H453" s="607">
        <v>1</v>
      </c>
      <c r="I453" s="607">
        <v>122</v>
      </c>
      <c r="J453" s="590"/>
      <c r="K453" s="590">
        <v>122</v>
      </c>
      <c r="L453" s="607"/>
      <c r="M453" s="607"/>
      <c r="N453" s="590"/>
      <c r="O453" s="590"/>
      <c r="P453" s="607"/>
      <c r="Q453" s="607"/>
      <c r="R453" s="595"/>
      <c r="S453" s="608"/>
    </row>
    <row r="454" spans="1:19" ht="14.4" customHeight="1" x14ac:dyDescent="0.3">
      <c r="A454" s="589" t="s">
        <v>1871</v>
      </c>
      <c r="B454" s="590" t="s">
        <v>1872</v>
      </c>
      <c r="C454" s="590" t="s">
        <v>487</v>
      </c>
      <c r="D454" s="590" t="s">
        <v>1860</v>
      </c>
      <c r="E454" s="590" t="s">
        <v>1890</v>
      </c>
      <c r="F454" s="590" t="s">
        <v>1957</v>
      </c>
      <c r="G454" s="590" t="s">
        <v>1958</v>
      </c>
      <c r="H454" s="607">
        <v>1</v>
      </c>
      <c r="I454" s="607">
        <v>162</v>
      </c>
      <c r="J454" s="590"/>
      <c r="K454" s="590">
        <v>162</v>
      </c>
      <c r="L454" s="607"/>
      <c r="M454" s="607"/>
      <c r="N454" s="590"/>
      <c r="O454" s="590"/>
      <c r="P454" s="607"/>
      <c r="Q454" s="607"/>
      <c r="R454" s="595"/>
      <c r="S454" s="608"/>
    </row>
    <row r="455" spans="1:19" ht="14.4" customHeight="1" x14ac:dyDescent="0.3">
      <c r="A455" s="589" t="s">
        <v>1871</v>
      </c>
      <c r="B455" s="590" t="s">
        <v>1872</v>
      </c>
      <c r="C455" s="590" t="s">
        <v>487</v>
      </c>
      <c r="D455" s="590" t="s">
        <v>1860</v>
      </c>
      <c r="E455" s="590" t="s">
        <v>1890</v>
      </c>
      <c r="F455" s="590" t="s">
        <v>1957</v>
      </c>
      <c r="G455" s="590" t="s">
        <v>1959</v>
      </c>
      <c r="H455" s="607"/>
      <c r="I455" s="607"/>
      <c r="J455" s="590"/>
      <c r="K455" s="590"/>
      <c r="L455" s="607">
        <v>1</v>
      </c>
      <c r="M455" s="607">
        <v>162</v>
      </c>
      <c r="N455" s="590">
        <v>1</v>
      </c>
      <c r="O455" s="590">
        <v>162</v>
      </c>
      <c r="P455" s="607"/>
      <c r="Q455" s="607"/>
      <c r="R455" s="595"/>
      <c r="S455" s="608"/>
    </row>
    <row r="456" spans="1:19" ht="14.4" customHeight="1" x14ac:dyDescent="0.3">
      <c r="A456" s="589" t="s">
        <v>1871</v>
      </c>
      <c r="B456" s="590" t="s">
        <v>1872</v>
      </c>
      <c r="C456" s="590" t="s">
        <v>487</v>
      </c>
      <c r="D456" s="590" t="s">
        <v>1860</v>
      </c>
      <c r="E456" s="590" t="s">
        <v>1890</v>
      </c>
      <c r="F456" s="590" t="s">
        <v>1966</v>
      </c>
      <c r="G456" s="590" t="s">
        <v>1967</v>
      </c>
      <c r="H456" s="607">
        <v>1</v>
      </c>
      <c r="I456" s="607">
        <v>721</v>
      </c>
      <c r="J456" s="590">
        <v>0.99861495844875348</v>
      </c>
      <c r="K456" s="590">
        <v>721</v>
      </c>
      <c r="L456" s="607">
        <v>1</v>
      </c>
      <c r="M456" s="607">
        <v>722</v>
      </c>
      <c r="N456" s="590">
        <v>1</v>
      </c>
      <c r="O456" s="590">
        <v>722</v>
      </c>
      <c r="P456" s="607"/>
      <c r="Q456" s="607"/>
      <c r="R456" s="595"/>
      <c r="S456" s="608"/>
    </row>
    <row r="457" spans="1:19" ht="14.4" customHeight="1" x14ac:dyDescent="0.3">
      <c r="A457" s="589" t="s">
        <v>1871</v>
      </c>
      <c r="B457" s="590" t="s">
        <v>1872</v>
      </c>
      <c r="C457" s="590" t="s">
        <v>487</v>
      </c>
      <c r="D457" s="590" t="s">
        <v>1860</v>
      </c>
      <c r="E457" s="590" t="s">
        <v>1890</v>
      </c>
      <c r="F457" s="590" t="s">
        <v>1968</v>
      </c>
      <c r="G457" s="590" t="s">
        <v>1969</v>
      </c>
      <c r="H457" s="607"/>
      <c r="I457" s="607"/>
      <c r="J457" s="590"/>
      <c r="K457" s="590"/>
      <c r="L457" s="607">
        <v>4</v>
      </c>
      <c r="M457" s="607">
        <v>4252</v>
      </c>
      <c r="N457" s="590">
        <v>1</v>
      </c>
      <c r="O457" s="590">
        <v>1063</v>
      </c>
      <c r="P457" s="607"/>
      <c r="Q457" s="607"/>
      <c r="R457" s="595"/>
      <c r="S457" s="608"/>
    </row>
    <row r="458" spans="1:19" ht="14.4" customHeight="1" x14ac:dyDescent="0.3">
      <c r="A458" s="589" t="s">
        <v>1871</v>
      </c>
      <c r="B458" s="590" t="s">
        <v>1872</v>
      </c>
      <c r="C458" s="590" t="s">
        <v>487</v>
      </c>
      <c r="D458" s="590" t="s">
        <v>1860</v>
      </c>
      <c r="E458" s="590" t="s">
        <v>1890</v>
      </c>
      <c r="F458" s="590" t="s">
        <v>1970</v>
      </c>
      <c r="G458" s="590" t="s">
        <v>1972</v>
      </c>
      <c r="H458" s="607">
        <v>1</v>
      </c>
      <c r="I458" s="607">
        <v>123</v>
      </c>
      <c r="J458" s="590">
        <v>1</v>
      </c>
      <c r="K458" s="590">
        <v>123</v>
      </c>
      <c r="L458" s="607">
        <v>1</v>
      </c>
      <c r="M458" s="607">
        <v>123</v>
      </c>
      <c r="N458" s="590">
        <v>1</v>
      </c>
      <c r="O458" s="590">
        <v>123</v>
      </c>
      <c r="P458" s="607"/>
      <c r="Q458" s="607"/>
      <c r="R458" s="595"/>
      <c r="S458" s="608"/>
    </row>
    <row r="459" spans="1:19" ht="14.4" customHeight="1" x14ac:dyDescent="0.3">
      <c r="A459" s="589" t="s">
        <v>1871</v>
      </c>
      <c r="B459" s="590" t="s">
        <v>1872</v>
      </c>
      <c r="C459" s="590" t="s">
        <v>487</v>
      </c>
      <c r="D459" s="590" t="s">
        <v>1860</v>
      </c>
      <c r="E459" s="590" t="s">
        <v>1890</v>
      </c>
      <c r="F459" s="590" t="s">
        <v>1973</v>
      </c>
      <c r="G459" s="590" t="s">
        <v>1974</v>
      </c>
      <c r="H459" s="607">
        <v>8</v>
      </c>
      <c r="I459" s="607">
        <v>5728</v>
      </c>
      <c r="J459" s="590"/>
      <c r="K459" s="590">
        <v>716</v>
      </c>
      <c r="L459" s="607"/>
      <c r="M459" s="607"/>
      <c r="N459" s="590"/>
      <c r="O459" s="590"/>
      <c r="P459" s="607"/>
      <c r="Q459" s="607"/>
      <c r="R459" s="595"/>
      <c r="S459" s="608"/>
    </row>
    <row r="460" spans="1:19" ht="14.4" customHeight="1" x14ac:dyDescent="0.3">
      <c r="A460" s="589" t="s">
        <v>1871</v>
      </c>
      <c r="B460" s="590" t="s">
        <v>1872</v>
      </c>
      <c r="C460" s="590" t="s">
        <v>487</v>
      </c>
      <c r="D460" s="590" t="s">
        <v>1860</v>
      </c>
      <c r="E460" s="590" t="s">
        <v>1890</v>
      </c>
      <c r="F460" s="590" t="s">
        <v>1978</v>
      </c>
      <c r="G460" s="590" t="s">
        <v>1980</v>
      </c>
      <c r="H460" s="607">
        <v>1</v>
      </c>
      <c r="I460" s="607">
        <v>183</v>
      </c>
      <c r="J460" s="590"/>
      <c r="K460" s="590">
        <v>183</v>
      </c>
      <c r="L460" s="607"/>
      <c r="M460" s="607"/>
      <c r="N460" s="590"/>
      <c r="O460" s="590"/>
      <c r="P460" s="607"/>
      <c r="Q460" s="607"/>
      <c r="R460" s="595"/>
      <c r="S460" s="608"/>
    </row>
    <row r="461" spans="1:19" ht="14.4" customHeight="1" x14ac:dyDescent="0.3">
      <c r="A461" s="589" t="s">
        <v>1871</v>
      </c>
      <c r="B461" s="590" t="s">
        <v>1872</v>
      </c>
      <c r="C461" s="590" t="s">
        <v>487</v>
      </c>
      <c r="D461" s="590" t="s">
        <v>1860</v>
      </c>
      <c r="E461" s="590" t="s">
        <v>1890</v>
      </c>
      <c r="F461" s="590" t="s">
        <v>1990</v>
      </c>
      <c r="G461" s="590" t="s">
        <v>1991</v>
      </c>
      <c r="H461" s="607">
        <v>1</v>
      </c>
      <c r="I461" s="607">
        <v>636</v>
      </c>
      <c r="J461" s="590">
        <v>1.2594059405940594</v>
      </c>
      <c r="K461" s="590">
        <v>636</v>
      </c>
      <c r="L461" s="607">
        <v>1</v>
      </c>
      <c r="M461" s="607">
        <v>505</v>
      </c>
      <c r="N461" s="590">
        <v>1</v>
      </c>
      <c r="O461" s="590">
        <v>505</v>
      </c>
      <c r="P461" s="607"/>
      <c r="Q461" s="607"/>
      <c r="R461" s="595"/>
      <c r="S461" s="608"/>
    </row>
    <row r="462" spans="1:19" ht="14.4" customHeight="1" x14ac:dyDescent="0.3">
      <c r="A462" s="589" t="s">
        <v>1871</v>
      </c>
      <c r="B462" s="590" t="s">
        <v>1872</v>
      </c>
      <c r="C462" s="590" t="s">
        <v>487</v>
      </c>
      <c r="D462" s="590" t="s">
        <v>1860</v>
      </c>
      <c r="E462" s="590" t="s">
        <v>1890</v>
      </c>
      <c r="F462" s="590" t="s">
        <v>1999</v>
      </c>
      <c r="G462" s="590" t="s">
        <v>2000</v>
      </c>
      <c r="H462" s="607">
        <v>7</v>
      </c>
      <c r="I462" s="607">
        <v>1729</v>
      </c>
      <c r="J462" s="590">
        <v>1.1154838709677419</v>
      </c>
      <c r="K462" s="590">
        <v>247</v>
      </c>
      <c r="L462" s="607">
        <v>5</v>
      </c>
      <c r="M462" s="607">
        <v>1550</v>
      </c>
      <c r="N462" s="590">
        <v>1</v>
      </c>
      <c r="O462" s="590">
        <v>310</v>
      </c>
      <c r="P462" s="607"/>
      <c r="Q462" s="607"/>
      <c r="R462" s="595"/>
      <c r="S462" s="608"/>
    </row>
    <row r="463" spans="1:19" ht="14.4" customHeight="1" x14ac:dyDescent="0.3">
      <c r="A463" s="589" t="s">
        <v>1871</v>
      </c>
      <c r="B463" s="590" t="s">
        <v>1872</v>
      </c>
      <c r="C463" s="590" t="s">
        <v>487</v>
      </c>
      <c r="D463" s="590" t="s">
        <v>1860</v>
      </c>
      <c r="E463" s="590" t="s">
        <v>1890</v>
      </c>
      <c r="F463" s="590" t="s">
        <v>2068</v>
      </c>
      <c r="G463" s="590" t="s">
        <v>2069</v>
      </c>
      <c r="H463" s="607">
        <v>2</v>
      </c>
      <c r="I463" s="607">
        <v>7420</v>
      </c>
      <c r="J463" s="590">
        <v>1.9983840560193913</v>
      </c>
      <c r="K463" s="590">
        <v>3710</v>
      </c>
      <c r="L463" s="607">
        <v>1</v>
      </c>
      <c r="M463" s="607">
        <v>3713</v>
      </c>
      <c r="N463" s="590">
        <v>1</v>
      </c>
      <c r="O463" s="590">
        <v>3713</v>
      </c>
      <c r="P463" s="607"/>
      <c r="Q463" s="607"/>
      <c r="R463" s="595"/>
      <c r="S463" s="608"/>
    </row>
    <row r="464" spans="1:19" ht="14.4" customHeight="1" x14ac:dyDescent="0.3">
      <c r="A464" s="589" t="s">
        <v>1871</v>
      </c>
      <c r="B464" s="590" t="s">
        <v>1872</v>
      </c>
      <c r="C464" s="590" t="s">
        <v>487</v>
      </c>
      <c r="D464" s="590" t="s">
        <v>1860</v>
      </c>
      <c r="E464" s="590" t="s">
        <v>1890</v>
      </c>
      <c r="F464" s="590" t="s">
        <v>2013</v>
      </c>
      <c r="G464" s="590" t="s">
        <v>2014</v>
      </c>
      <c r="H464" s="607">
        <v>8</v>
      </c>
      <c r="I464" s="607">
        <v>6720</v>
      </c>
      <c r="J464" s="590">
        <v>1.1428571428571428</v>
      </c>
      <c r="K464" s="590">
        <v>840</v>
      </c>
      <c r="L464" s="607">
        <v>7</v>
      </c>
      <c r="M464" s="607">
        <v>5880</v>
      </c>
      <c r="N464" s="590">
        <v>1</v>
      </c>
      <c r="O464" s="590">
        <v>840</v>
      </c>
      <c r="P464" s="607"/>
      <c r="Q464" s="607"/>
      <c r="R464" s="595"/>
      <c r="S464" s="608"/>
    </row>
    <row r="465" spans="1:19" ht="14.4" customHeight="1" x14ac:dyDescent="0.3">
      <c r="A465" s="589" t="s">
        <v>1871</v>
      </c>
      <c r="B465" s="590" t="s">
        <v>1872</v>
      </c>
      <c r="C465" s="590" t="s">
        <v>487</v>
      </c>
      <c r="D465" s="590" t="s">
        <v>1860</v>
      </c>
      <c r="E465" s="590" t="s">
        <v>1890</v>
      </c>
      <c r="F465" s="590" t="s">
        <v>2017</v>
      </c>
      <c r="G465" s="590" t="s">
        <v>2076</v>
      </c>
      <c r="H465" s="607">
        <v>4</v>
      </c>
      <c r="I465" s="607">
        <v>4800</v>
      </c>
      <c r="J465" s="590"/>
      <c r="K465" s="590">
        <v>1200</v>
      </c>
      <c r="L465" s="607"/>
      <c r="M465" s="607"/>
      <c r="N465" s="590"/>
      <c r="O465" s="590"/>
      <c r="P465" s="607"/>
      <c r="Q465" s="607"/>
      <c r="R465" s="595"/>
      <c r="S465" s="608"/>
    </row>
    <row r="466" spans="1:19" ht="14.4" customHeight="1" x14ac:dyDescent="0.3">
      <c r="A466" s="589" t="s">
        <v>1871</v>
      </c>
      <c r="B466" s="590" t="s">
        <v>1872</v>
      </c>
      <c r="C466" s="590" t="s">
        <v>487</v>
      </c>
      <c r="D466" s="590" t="s">
        <v>1860</v>
      </c>
      <c r="E466" s="590" t="s">
        <v>1890</v>
      </c>
      <c r="F466" s="590" t="s">
        <v>2017</v>
      </c>
      <c r="G466" s="590" t="s">
        <v>2018</v>
      </c>
      <c r="H466" s="607">
        <v>1</v>
      </c>
      <c r="I466" s="607">
        <v>1200</v>
      </c>
      <c r="J466" s="590">
        <v>0.49958368026644462</v>
      </c>
      <c r="K466" s="590">
        <v>1200</v>
      </c>
      <c r="L466" s="607">
        <v>2</v>
      </c>
      <c r="M466" s="607">
        <v>2402</v>
      </c>
      <c r="N466" s="590">
        <v>1</v>
      </c>
      <c r="O466" s="590">
        <v>1201</v>
      </c>
      <c r="P466" s="607"/>
      <c r="Q466" s="607"/>
      <c r="R466" s="595"/>
      <c r="S466" s="608"/>
    </row>
    <row r="467" spans="1:19" ht="14.4" customHeight="1" x14ac:dyDescent="0.3">
      <c r="A467" s="589" t="s">
        <v>1871</v>
      </c>
      <c r="B467" s="590" t="s">
        <v>1872</v>
      </c>
      <c r="C467" s="590" t="s">
        <v>487</v>
      </c>
      <c r="D467" s="590" t="s">
        <v>1860</v>
      </c>
      <c r="E467" s="590" t="s">
        <v>1890</v>
      </c>
      <c r="F467" s="590" t="s">
        <v>2023</v>
      </c>
      <c r="G467" s="590" t="s">
        <v>2004</v>
      </c>
      <c r="H467" s="607">
        <v>1</v>
      </c>
      <c r="I467" s="607">
        <v>909</v>
      </c>
      <c r="J467" s="590"/>
      <c r="K467" s="590">
        <v>909</v>
      </c>
      <c r="L467" s="607"/>
      <c r="M467" s="607"/>
      <c r="N467" s="590"/>
      <c r="O467" s="590"/>
      <c r="P467" s="607"/>
      <c r="Q467" s="607"/>
      <c r="R467" s="595"/>
      <c r="S467" s="608"/>
    </row>
    <row r="468" spans="1:19" ht="14.4" customHeight="1" x14ac:dyDescent="0.3">
      <c r="A468" s="589" t="s">
        <v>1871</v>
      </c>
      <c r="B468" s="590" t="s">
        <v>1872</v>
      </c>
      <c r="C468" s="590" t="s">
        <v>487</v>
      </c>
      <c r="D468" s="590" t="s">
        <v>618</v>
      </c>
      <c r="E468" s="590" t="s">
        <v>1890</v>
      </c>
      <c r="F468" s="590" t="s">
        <v>1920</v>
      </c>
      <c r="G468" s="590" t="s">
        <v>1921</v>
      </c>
      <c r="H468" s="607"/>
      <c r="I468" s="607"/>
      <c r="J468" s="590"/>
      <c r="K468" s="590"/>
      <c r="L468" s="607"/>
      <c r="M468" s="607"/>
      <c r="N468" s="590"/>
      <c r="O468" s="590"/>
      <c r="P468" s="607">
        <v>1</v>
      </c>
      <c r="Q468" s="607">
        <v>680</v>
      </c>
      <c r="R468" s="595"/>
      <c r="S468" s="608">
        <v>680</v>
      </c>
    </row>
    <row r="469" spans="1:19" ht="14.4" customHeight="1" x14ac:dyDescent="0.3">
      <c r="A469" s="589" t="s">
        <v>1871</v>
      </c>
      <c r="B469" s="590" t="s">
        <v>1872</v>
      </c>
      <c r="C469" s="590" t="s">
        <v>487</v>
      </c>
      <c r="D469" s="590" t="s">
        <v>618</v>
      </c>
      <c r="E469" s="590" t="s">
        <v>1890</v>
      </c>
      <c r="F469" s="590" t="s">
        <v>1944</v>
      </c>
      <c r="G469" s="590" t="s">
        <v>1946</v>
      </c>
      <c r="H469" s="607"/>
      <c r="I469" s="607"/>
      <c r="J469" s="590"/>
      <c r="K469" s="590"/>
      <c r="L469" s="607"/>
      <c r="M469" s="607"/>
      <c r="N469" s="590"/>
      <c r="O469" s="590"/>
      <c r="P469" s="607">
        <v>1</v>
      </c>
      <c r="Q469" s="607">
        <v>86</v>
      </c>
      <c r="R469" s="595"/>
      <c r="S469" s="608">
        <v>86</v>
      </c>
    </row>
    <row r="470" spans="1:19" ht="14.4" customHeight="1" x14ac:dyDescent="0.3">
      <c r="A470" s="589" t="s">
        <v>1871</v>
      </c>
      <c r="B470" s="590" t="s">
        <v>1872</v>
      </c>
      <c r="C470" s="590" t="s">
        <v>487</v>
      </c>
      <c r="D470" s="590" t="s">
        <v>618</v>
      </c>
      <c r="E470" s="590" t="s">
        <v>1890</v>
      </c>
      <c r="F470" s="590" t="s">
        <v>1968</v>
      </c>
      <c r="G470" s="590" t="s">
        <v>1969</v>
      </c>
      <c r="H470" s="607"/>
      <c r="I470" s="607"/>
      <c r="J470" s="590"/>
      <c r="K470" s="590"/>
      <c r="L470" s="607"/>
      <c r="M470" s="607"/>
      <c r="N470" s="590"/>
      <c r="O470" s="590"/>
      <c r="P470" s="607">
        <v>1</v>
      </c>
      <c r="Q470" s="607">
        <v>1064</v>
      </c>
      <c r="R470" s="595"/>
      <c r="S470" s="608">
        <v>1064</v>
      </c>
    </row>
    <row r="471" spans="1:19" ht="14.4" customHeight="1" x14ac:dyDescent="0.3">
      <c r="A471" s="589" t="s">
        <v>1871</v>
      </c>
      <c r="B471" s="590" t="s">
        <v>1872</v>
      </c>
      <c r="C471" s="590" t="s">
        <v>487</v>
      </c>
      <c r="D471" s="590" t="s">
        <v>1864</v>
      </c>
      <c r="E471" s="590" t="s">
        <v>1873</v>
      </c>
      <c r="F471" s="590" t="s">
        <v>1874</v>
      </c>
      <c r="G471" s="590" t="s">
        <v>1875</v>
      </c>
      <c r="H471" s="607">
        <v>10.200000000000001</v>
      </c>
      <c r="I471" s="607">
        <v>1184.2199999999998</v>
      </c>
      <c r="J471" s="590">
        <v>0.32380952380952371</v>
      </c>
      <c r="K471" s="590">
        <v>116.09999999999997</v>
      </c>
      <c r="L471" s="607">
        <v>31.5</v>
      </c>
      <c r="M471" s="607">
        <v>3657.1500000000005</v>
      </c>
      <c r="N471" s="590">
        <v>1</v>
      </c>
      <c r="O471" s="590">
        <v>116.10000000000002</v>
      </c>
      <c r="P471" s="607"/>
      <c r="Q471" s="607"/>
      <c r="R471" s="595"/>
      <c r="S471" s="608"/>
    </row>
    <row r="472" spans="1:19" ht="14.4" customHeight="1" x14ac:dyDescent="0.3">
      <c r="A472" s="589" t="s">
        <v>1871</v>
      </c>
      <c r="B472" s="590" t="s">
        <v>1872</v>
      </c>
      <c r="C472" s="590" t="s">
        <v>487</v>
      </c>
      <c r="D472" s="590" t="s">
        <v>1864</v>
      </c>
      <c r="E472" s="590" t="s">
        <v>1873</v>
      </c>
      <c r="F472" s="590" t="s">
        <v>1876</v>
      </c>
      <c r="G472" s="590" t="s">
        <v>1877</v>
      </c>
      <c r="H472" s="607">
        <v>10</v>
      </c>
      <c r="I472" s="607">
        <v>1510.3899999999999</v>
      </c>
      <c r="J472" s="590">
        <v>0.40688947317378049</v>
      </c>
      <c r="K472" s="590">
        <v>151.03899999999999</v>
      </c>
      <c r="L472" s="607">
        <v>26.999999999999996</v>
      </c>
      <c r="M472" s="607">
        <v>3712.0399999999995</v>
      </c>
      <c r="N472" s="590">
        <v>1</v>
      </c>
      <c r="O472" s="590">
        <v>137.48296296296297</v>
      </c>
      <c r="P472" s="607"/>
      <c r="Q472" s="607"/>
      <c r="R472" s="595"/>
      <c r="S472" s="608"/>
    </row>
    <row r="473" spans="1:19" ht="14.4" customHeight="1" x14ac:dyDescent="0.3">
      <c r="A473" s="589" t="s">
        <v>1871</v>
      </c>
      <c r="B473" s="590" t="s">
        <v>1872</v>
      </c>
      <c r="C473" s="590" t="s">
        <v>487</v>
      </c>
      <c r="D473" s="590" t="s">
        <v>1864</v>
      </c>
      <c r="E473" s="590" t="s">
        <v>1873</v>
      </c>
      <c r="F473" s="590" t="s">
        <v>1878</v>
      </c>
      <c r="G473" s="590" t="s">
        <v>1879</v>
      </c>
      <c r="H473" s="607">
        <v>1.9999999999999998</v>
      </c>
      <c r="I473" s="607">
        <v>507.09999999999997</v>
      </c>
      <c r="J473" s="590">
        <v>0.2789344275821099</v>
      </c>
      <c r="K473" s="590">
        <v>253.55</v>
      </c>
      <c r="L473" s="607">
        <v>6.9</v>
      </c>
      <c r="M473" s="607">
        <v>1817.99</v>
      </c>
      <c r="N473" s="590">
        <v>1</v>
      </c>
      <c r="O473" s="590">
        <v>263.4768115942029</v>
      </c>
      <c r="P473" s="607"/>
      <c r="Q473" s="607"/>
      <c r="R473" s="595"/>
      <c r="S473" s="608"/>
    </row>
    <row r="474" spans="1:19" ht="14.4" customHeight="1" x14ac:dyDescent="0.3">
      <c r="A474" s="589" t="s">
        <v>1871</v>
      </c>
      <c r="B474" s="590" t="s">
        <v>1872</v>
      </c>
      <c r="C474" s="590" t="s">
        <v>487</v>
      </c>
      <c r="D474" s="590" t="s">
        <v>1864</v>
      </c>
      <c r="E474" s="590" t="s">
        <v>1890</v>
      </c>
      <c r="F474" s="590" t="s">
        <v>1895</v>
      </c>
      <c r="G474" s="590" t="s">
        <v>1896</v>
      </c>
      <c r="H474" s="607">
        <v>1</v>
      </c>
      <c r="I474" s="607">
        <v>106</v>
      </c>
      <c r="J474" s="590">
        <v>0.2</v>
      </c>
      <c r="K474" s="590">
        <v>106</v>
      </c>
      <c r="L474" s="607">
        <v>5</v>
      </c>
      <c r="M474" s="607">
        <v>530</v>
      </c>
      <c r="N474" s="590">
        <v>1</v>
      </c>
      <c r="O474" s="590">
        <v>106</v>
      </c>
      <c r="P474" s="607"/>
      <c r="Q474" s="607"/>
      <c r="R474" s="595"/>
      <c r="S474" s="608"/>
    </row>
    <row r="475" spans="1:19" ht="14.4" customHeight="1" x14ac:dyDescent="0.3">
      <c r="A475" s="589" t="s">
        <v>1871</v>
      </c>
      <c r="B475" s="590" t="s">
        <v>1872</v>
      </c>
      <c r="C475" s="590" t="s">
        <v>487</v>
      </c>
      <c r="D475" s="590" t="s">
        <v>1864</v>
      </c>
      <c r="E475" s="590" t="s">
        <v>1890</v>
      </c>
      <c r="F475" s="590" t="s">
        <v>1899</v>
      </c>
      <c r="G475" s="590" t="s">
        <v>1900</v>
      </c>
      <c r="H475" s="607"/>
      <c r="I475" s="607"/>
      <c r="J475" s="590"/>
      <c r="K475" s="590"/>
      <c r="L475" s="607">
        <v>1</v>
      </c>
      <c r="M475" s="607">
        <v>37</v>
      </c>
      <c r="N475" s="590">
        <v>1</v>
      </c>
      <c r="O475" s="590">
        <v>37</v>
      </c>
      <c r="P475" s="607"/>
      <c r="Q475" s="607"/>
      <c r="R475" s="595"/>
      <c r="S475" s="608"/>
    </row>
    <row r="476" spans="1:19" ht="14.4" customHeight="1" x14ac:dyDescent="0.3">
      <c r="A476" s="589" t="s">
        <v>1871</v>
      </c>
      <c r="B476" s="590" t="s">
        <v>1872</v>
      </c>
      <c r="C476" s="590" t="s">
        <v>487</v>
      </c>
      <c r="D476" s="590" t="s">
        <v>1864</v>
      </c>
      <c r="E476" s="590" t="s">
        <v>1890</v>
      </c>
      <c r="F476" s="590" t="s">
        <v>1899</v>
      </c>
      <c r="G476" s="590" t="s">
        <v>1901</v>
      </c>
      <c r="H476" s="607"/>
      <c r="I476" s="607"/>
      <c r="J476" s="590"/>
      <c r="K476" s="590"/>
      <c r="L476" s="607">
        <v>1</v>
      </c>
      <c r="M476" s="607">
        <v>37</v>
      </c>
      <c r="N476" s="590">
        <v>1</v>
      </c>
      <c r="O476" s="590">
        <v>37</v>
      </c>
      <c r="P476" s="607"/>
      <c r="Q476" s="607"/>
      <c r="R476" s="595"/>
      <c r="S476" s="608"/>
    </row>
    <row r="477" spans="1:19" ht="14.4" customHeight="1" x14ac:dyDescent="0.3">
      <c r="A477" s="589" t="s">
        <v>1871</v>
      </c>
      <c r="B477" s="590" t="s">
        <v>1872</v>
      </c>
      <c r="C477" s="590" t="s">
        <v>487</v>
      </c>
      <c r="D477" s="590" t="s">
        <v>1864</v>
      </c>
      <c r="E477" s="590" t="s">
        <v>1890</v>
      </c>
      <c r="F477" s="590" t="s">
        <v>1906</v>
      </c>
      <c r="G477" s="590" t="s">
        <v>1907</v>
      </c>
      <c r="H477" s="607">
        <v>0</v>
      </c>
      <c r="I477" s="607">
        <v>0</v>
      </c>
      <c r="J477" s="590"/>
      <c r="K477" s="590"/>
      <c r="L477" s="607">
        <v>0</v>
      </c>
      <c r="M477" s="607">
        <v>0</v>
      </c>
      <c r="N477" s="590"/>
      <c r="O477" s="590"/>
      <c r="P477" s="607"/>
      <c r="Q477" s="607"/>
      <c r="R477" s="595"/>
      <c r="S477" s="608"/>
    </row>
    <row r="478" spans="1:19" ht="14.4" customHeight="1" x14ac:dyDescent="0.3">
      <c r="A478" s="589" t="s">
        <v>1871</v>
      </c>
      <c r="B478" s="590" t="s">
        <v>1872</v>
      </c>
      <c r="C478" s="590" t="s">
        <v>487</v>
      </c>
      <c r="D478" s="590" t="s">
        <v>1864</v>
      </c>
      <c r="E478" s="590" t="s">
        <v>1890</v>
      </c>
      <c r="F478" s="590" t="s">
        <v>1908</v>
      </c>
      <c r="G478" s="590" t="s">
        <v>1909</v>
      </c>
      <c r="H478" s="607"/>
      <c r="I478" s="607"/>
      <c r="J478" s="590"/>
      <c r="K478" s="590"/>
      <c r="L478" s="607">
        <v>2</v>
      </c>
      <c r="M478" s="607">
        <v>502</v>
      </c>
      <c r="N478" s="590">
        <v>1</v>
      </c>
      <c r="O478" s="590">
        <v>251</v>
      </c>
      <c r="P478" s="607"/>
      <c r="Q478" s="607"/>
      <c r="R478" s="595"/>
      <c r="S478" s="608"/>
    </row>
    <row r="479" spans="1:19" ht="14.4" customHeight="1" x14ac:dyDescent="0.3">
      <c r="A479" s="589" t="s">
        <v>1871</v>
      </c>
      <c r="B479" s="590" t="s">
        <v>1872</v>
      </c>
      <c r="C479" s="590" t="s">
        <v>487</v>
      </c>
      <c r="D479" s="590" t="s">
        <v>1864</v>
      </c>
      <c r="E479" s="590" t="s">
        <v>1890</v>
      </c>
      <c r="F479" s="590" t="s">
        <v>1908</v>
      </c>
      <c r="G479" s="590" t="s">
        <v>1910</v>
      </c>
      <c r="H479" s="607"/>
      <c r="I479" s="607"/>
      <c r="J479" s="590"/>
      <c r="K479" s="590"/>
      <c r="L479" s="607">
        <v>2</v>
      </c>
      <c r="M479" s="607">
        <v>502</v>
      </c>
      <c r="N479" s="590">
        <v>1</v>
      </c>
      <c r="O479" s="590">
        <v>251</v>
      </c>
      <c r="P479" s="607"/>
      <c r="Q479" s="607"/>
      <c r="R479" s="595"/>
      <c r="S479" s="608"/>
    </row>
    <row r="480" spans="1:19" ht="14.4" customHeight="1" x14ac:dyDescent="0.3">
      <c r="A480" s="589" t="s">
        <v>1871</v>
      </c>
      <c r="B480" s="590" t="s">
        <v>1872</v>
      </c>
      <c r="C480" s="590" t="s">
        <v>487</v>
      </c>
      <c r="D480" s="590" t="s">
        <v>1864</v>
      </c>
      <c r="E480" s="590" t="s">
        <v>1890</v>
      </c>
      <c r="F480" s="590" t="s">
        <v>1911</v>
      </c>
      <c r="G480" s="590" t="s">
        <v>1912</v>
      </c>
      <c r="H480" s="607">
        <v>59</v>
      </c>
      <c r="I480" s="607">
        <v>7434</v>
      </c>
      <c r="J480" s="590">
        <v>0.35119047619047616</v>
      </c>
      <c r="K480" s="590">
        <v>126</v>
      </c>
      <c r="L480" s="607">
        <v>168</v>
      </c>
      <c r="M480" s="607">
        <v>21168</v>
      </c>
      <c r="N480" s="590">
        <v>1</v>
      </c>
      <c r="O480" s="590">
        <v>126</v>
      </c>
      <c r="P480" s="607"/>
      <c r="Q480" s="607"/>
      <c r="R480" s="595"/>
      <c r="S480" s="608"/>
    </row>
    <row r="481" spans="1:19" ht="14.4" customHeight="1" x14ac:dyDescent="0.3">
      <c r="A481" s="589" t="s">
        <v>1871</v>
      </c>
      <c r="B481" s="590" t="s">
        <v>1872</v>
      </c>
      <c r="C481" s="590" t="s">
        <v>487</v>
      </c>
      <c r="D481" s="590" t="s">
        <v>1864</v>
      </c>
      <c r="E481" s="590" t="s">
        <v>1890</v>
      </c>
      <c r="F481" s="590" t="s">
        <v>1916</v>
      </c>
      <c r="G481" s="590" t="s">
        <v>1917</v>
      </c>
      <c r="H481" s="607"/>
      <c r="I481" s="607"/>
      <c r="J481" s="590"/>
      <c r="K481" s="590"/>
      <c r="L481" s="607">
        <v>2</v>
      </c>
      <c r="M481" s="607">
        <v>3088</v>
      </c>
      <c r="N481" s="590">
        <v>1</v>
      </c>
      <c r="O481" s="590">
        <v>1544</v>
      </c>
      <c r="P481" s="607"/>
      <c r="Q481" s="607"/>
      <c r="R481" s="595"/>
      <c r="S481" s="608"/>
    </row>
    <row r="482" spans="1:19" ht="14.4" customHeight="1" x14ac:dyDescent="0.3">
      <c r="A482" s="589" t="s">
        <v>1871</v>
      </c>
      <c r="B482" s="590" t="s">
        <v>1872</v>
      </c>
      <c r="C482" s="590" t="s">
        <v>487</v>
      </c>
      <c r="D482" s="590" t="s">
        <v>1864</v>
      </c>
      <c r="E482" s="590" t="s">
        <v>1890</v>
      </c>
      <c r="F482" s="590" t="s">
        <v>1918</v>
      </c>
      <c r="G482" s="590" t="s">
        <v>1919</v>
      </c>
      <c r="H482" s="607">
        <v>27</v>
      </c>
      <c r="I482" s="607">
        <v>13500</v>
      </c>
      <c r="J482" s="590">
        <v>0.40827436037016873</v>
      </c>
      <c r="K482" s="590">
        <v>500</v>
      </c>
      <c r="L482" s="607">
        <v>66</v>
      </c>
      <c r="M482" s="607">
        <v>33066</v>
      </c>
      <c r="N482" s="590">
        <v>1</v>
      </c>
      <c r="O482" s="590">
        <v>501</v>
      </c>
      <c r="P482" s="607"/>
      <c r="Q482" s="607"/>
      <c r="R482" s="595"/>
      <c r="S482" s="608"/>
    </row>
    <row r="483" spans="1:19" ht="14.4" customHeight="1" x14ac:dyDescent="0.3">
      <c r="A483" s="589" t="s">
        <v>1871</v>
      </c>
      <c r="B483" s="590" t="s">
        <v>1872</v>
      </c>
      <c r="C483" s="590" t="s">
        <v>487</v>
      </c>
      <c r="D483" s="590" t="s">
        <v>1864</v>
      </c>
      <c r="E483" s="590" t="s">
        <v>1890</v>
      </c>
      <c r="F483" s="590" t="s">
        <v>1920</v>
      </c>
      <c r="G483" s="590" t="s">
        <v>1922</v>
      </c>
      <c r="H483" s="607">
        <v>29</v>
      </c>
      <c r="I483" s="607">
        <v>19691</v>
      </c>
      <c r="J483" s="590">
        <v>0.4264705882352941</v>
      </c>
      <c r="K483" s="590">
        <v>679</v>
      </c>
      <c r="L483" s="607">
        <v>68</v>
      </c>
      <c r="M483" s="607">
        <v>46172</v>
      </c>
      <c r="N483" s="590">
        <v>1</v>
      </c>
      <c r="O483" s="590">
        <v>679</v>
      </c>
      <c r="P483" s="607"/>
      <c r="Q483" s="607"/>
      <c r="R483" s="595"/>
      <c r="S483" s="608"/>
    </row>
    <row r="484" spans="1:19" ht="14.4" customHeight="1" x14ac:dyDescent="0.3">
      <c r="A484" s="589" t="s">
        <v>1871</v>
      </c>
      <c r="B484" s="590" t="s">
        <v>1872</v>
      </c>
      <c r="C484" s="590" t="s">
        <v>487</v>
      </c>
      <c r="D484" s="590" t="s">
        <v>1864</v>
      </c>
      <c r="E484" s="590" t="s">
        <v>1890</v>
      </c>
      <c r="F484" s="590" t="s">
        <v>1923</v>
      </c>
      <c r="G484" s="590" t="s">
        <v>1924</v>
      </c>
      <c r="H484" s="607">
        <v>15</v>
      </c>
      <c r="I484" s="607">
        <v>15465</v>
      </c>
      <c r="J484" s="590">
        <v>0.31883968332508661</v>
      </c>
      <c r="K484" s="590">
        <v>1031</v>
      </c>
      <c r="L484" s="607">
        <v>47</v>
      </c>
      <c r="M484" s="607">
        <v>48504</v>
      </c>
      <c r="N484" s="590">
        <v>1</v>
      </c>
      <c r="O484" s="590">
        <v>1032</v>
      </c>
      <c r="P484" s="607"/>
      <c r="Q484" s="607"/>
      <c r="R484" s="595"/>
      <c r="S484" s="608"/>
    </row>
    <row r="485" spans="1:19" ht="14.4" customHeight="1" x14ac:dyDescent="0.3">
      <c r="A485" s="589" t="s">
        <v>1871</v>
      </c>
      <c r="B485" s="590" t="s">
        <v>1872</v>
      </c>
      <c r="C485" s="590" t="s">
        <v>487</v>
      </c>
      <c r="D485" s="590" t="s">
        <v>1864</v>
      </c>
      <c r="E485" s="590" t="s">
        <v>1890</v>
      </c>
      <c r="F485" s="590" t="s">
        <v>1925</v>
      </c>
      <c r="G485" s="590" t="s">
        <v>1926</v>
      </c>
      <c r="H485" s="607">
        <v>8</v>
      </c>
      <c r="I485" s="607">
        <v>16784</v>
      </c>
      <c r="J485" s="590">
        <v>0.31969523809523809</v>
      </c>
      <c r="K485" s="590">
        <v>2098</v>
      </c>
      <c r="L485" s="607">
        <v>25</v>
      </c>
      <c r="M485" s="607">
        <v>52500</v>
      </c>
      <c r="N485" s="590">
        <v>1</v>
      </c>
      <c r="O485" s="590">
        <v>2100</v>
      </c>
      <c r="P485" s="607"/>
      <c r="Q485" s="607"/>
      <c r="R485" s="595"/>
      <c r="S485" s="608"/>
    </row>
    <row r="486" spans="1:19" ht="14.4" customHeight="1" x14ac:dyDescent="0.3">
      <c r="A486" s="589" t="s">
        <v>1871</v>
      </c>
      <c r="B486" s="590" t="s">
        <v>1872</v>
      </c>
      <c r="C486" s="590" t="s">
        <v>487</v>
      </c>
      <c r="D486" s="590" t="s">
        <v>1864</v>
      </c>
      <c r="E486" s="590" t="s">
        <v>1890</v>
      </c>
      <c r="F486" s="590" t="s">
        <v>2042</v>
      </c>
      <c r="G486" s="590" t="s">
        <v>2043</v>
      </c>
      <c r="H486" s="607">
        <v>1</v>
      </c>
      <c r="I486" s="607">
        <v>1273</v>
      </c>
      <c r="J486" s="590"/>
      <c r="K486" s="590">
        <v>1273</v>
      </c>
      <c r="L486" s="607"/>
      <c r="M486" s="607"/>
      <c r="N486" s="590"/>
      <c r="O486" s="590"/>
      <c r="P486" s="607"/>
      <c r="Q486" s="607"/>
      <c r="R486" s="595"/>
      <c r="S486" s="608"/>
    </row>
    <row r="487" spans="1:19" ht="14.4" customHeight="1" x14ac:dyDescent="0.3">
      <c r="A487" s="589" t="s">
        <v>1871</v>
      </c>
      <c r="B487" s="590" t="s">
        <v>1872</v>
      </c>
      <c r="C487" s="590" t="s">
        <v>487</v>
      </c>
      <c r="D487" s="590" t="s">
        <v>1864</v>
      </c>
      <c r="E487" s="590" t="s">
        <v>1890</v>
      </c>
      <c r="F487" s="590" t="s">
        <v>1927</v>
      </c>
      <c r="G487" s="590" t="s">
        <v>2051</v>
      </c>
      <c r="H487" s="607"/>
      <c r="I487" s="607"/>
      <c r="J487" s="590"/>
      <c r="K487" s="590"/>
      <c r="L487" s="607">
        <v>4</v>
      </c>
      <c r="M487" s="607">
        <v>6712</v>
      </c>
      <c r="N487" s="590">
        <v>1</v>
      </c>
      <c r="O487" s="590">
        <v>1678</v>
      </c>
      <c r="P487" s="607"/>
      <c r="Q487" s="607"/>
      <c r="R487" s="595"/>
      <c r="S487" s="608"/>
    </row>
    <row r="488" spans="1:19" ht="14.4" customHeight="1" x14ac:dyDescent="0.3">
      <c r="A488" s="589" t="s">
        <v>1871</v>
      </c>
      <c r="B488" s="590" t="s">
        <v>1872</v>
      </c>
      <c r="C488" s="590" t="s">
        <v>487</v>
      </c>
      <c r="D488" s="590" t="s">
        <v>1864</v>
      </c>
      <c r="E488" s="590" t="s">
        <v>1890</v>
      </c>
      <c r="F488" s="590" t="s">
        <v>1927</v>
      </c>
      <c r="G488" s="590" t="s">
        <v>1928</v>
      </c>
      <c r="H488" s="607"/>
      <c r="I488" s="607"/>
      <c r="J488" s="590"/>
      <c r="K488" s="590"/>
      <c r="L488" s="607">
        <v>1</v>
      </c>
      <c r="M488" s="607">
        <v>1678</v>
      </c>
      <c r="N488" s="590">
        <v>1</v>
      </c>
      <c r="O488" s="590">
        <v>1678</v>
      </c>
      <c r="P488" s="607"/>
      <c r="Q488" s="607"/>
      <c r="R488" s="595"/>
      <c r="S488" s="608"/>
    </row>
    <row r="489" spans="1:19" ht="14.4" customHeight="1" x14ac:dyDescent="0.3">
      <c r="A489" s="589" t="s">
        <v>1871</v>
      </c>
      <c r="B489" s="590" t="s">
        <v>1872</v>
      </c>
      <c r="C489" s="590" t="s">
        <v>487</v>
      </c>
      <c r="D489" s="590" t="s">
        <v>1864</v>
      </c>
      <c r="E489" s="590" t="s">
        <v>1890</v>
      </c>
      <c r="F489" s="590" t="s">
        <v>2052</v>
      </c>
      <c r="G489" s="590" t="s">
        <v>2053</v>
      </c>
      <c r="H489" s="607"/>
      <c r="I489" s="607"/>
      <c r="J489" s="590"/>
      <c r="K489" s="590"/>
      <c r="L489" s="607">
        <v>2</v>
      </c>
      <c r="M489" s="607">
        <v>2790</v>
      </c>
      <c r="N489" s="590">
        <v>1</v>
      </c>
      <c r="O489" s="590">
        <v>1395</v>
      </c>
      <c r="P489" s="607"/>
      <c r="Q489" s="607"/>
      <c r="R489" s="595"/>
      <c r="S489" s="608"/>
    </row>
    <row r="490" spans="1:19" ht="14.4" customHeight="1" x14ac:dyDescent="0.3">
      <c r="A490" s="589" t="s">
        <v>1871</v>
      </c>
      <c r="B490" s="590" t="s">
        <v>1872</v>
      </c>
      <c r="C490" s="590" t="s">
        <v>487</v>
      </c>
      <c r="D490" s="590" t="s">
        <v>1864</v>
      </c>
      <c r="E490" s="590" t="s">
        <v>1890</v>
      </c>
      <c r="F490" s="590" t="s">
        <v>1929</v>
      </c>
      <c r="G490" s="590" t="s">
        <v>1930</v>
      </c>
      <c r="H490" s="607"/>
      <c r="I490" s="607"/>
      <c r="J490" s="590"/>
      <c r="K490" s="590"/>
      <c r="L490" s="607">
        <v>2</v>
      </c>
      <c r="M490" s="607">
        <v>3136</v>
      </c>
      <c r="N490" s="590">
        <v>1</v>
      </c>
      <c r="O490" s="590">
        <v>1568</v>
      </c>
      <c r="P490" s="607"/>
      <c r="Q490" s="607"/>
      <c r="R490" s="595"/>
      <c r="S490" s="608"/>
    </row>
    <row r="491" spans="1:19" ht="14.4" customHeight="1" x14ac:dyDescent="0.3">
      <c r="A491" s="589" t="s">
        <v>1871</v>
      </c>
      <c r="B491" s="590" t="s">
        <v>1872</v>
      </c>
      <c r="C491" s="590" t="s">
        <v>487</v>
      </c>
      <c r="D491" s="590" t="s">
        <v>1864</v>
      </c>
      <c r="E491" s="590" t="s">
        <v>1890</v>
      </c>
      <c r="F491" s="590" t="s">
        <v>1938</v>
      </c>
      <c r="G491" s="590" t="s">
        <v>1939</v>
      </c>
      <c r="H491" s="607">
        <v>29</v>
      </c>
      <c r="I491" s="607">
        <v>966.66</v>
      </c>
      <c r="J491" s="590"/>
      <c r="K491" s="590">
        <v>33.333103448275864</v>
      </c>
      <c r="L491" s="607"/>
      <c r="M491" s="607"/>
      <c r="N491" s="590"/>
      <c r="O491" s="590"/>
      <c r="P491" s="607"/>
      <c r="Q491" s="607"/>
      <c r="R491" s="595"/>
      <c r="S491" s="608"/>
    </row>
    <row r="492" spans="1:19" ht="14.4" customHeight="1" x14ac:dyDescent="0.3">
      <c r="A492" s="589" t="s">
        <v>1871</v>
      </c>
      <c r="B492" s="590" t="s">
        <v>1872</v>
      </c>
      <c r="C492" s="590" t="s">
        <v>487</v>
      </c>
      <c r="D492" s="590" t="s">
        <v>1864</v>
      </c>
      <c r="E492" s="590" t="s">
        <v>1890</v>
      </c>
      <c r="F492" s="590" t="s">
        <v>1938</v>
      </c>
      <c r="G492" s="590" t="s">
        <v>1940</v>
      </c>
      <c r="H492" s="607">
        <v>30</v>
      </c>
      <c r="I492" s="607">
        <v>1000</v>
      </c>
      <c r="J492" s="590">
        <v>0.19867562826200547</v>
      </c>
      <c r="K492" s="590">
        <v>33.333333333333336</v>
      </c>
      <c r="L492" s="607">
        <v>151</v>
      </c>
      <c r="M492" s="607">
        <v>5033.33</v>
      </c>
      <c r="N492" s="590">
        <v>1</v>
      </c>
      <c r="O492" s="590">
        <v>33.333311258278144</v>
      </c>
      <c r="P492" s="607"/>
      <c r="Q492" s="607"/>
      <c r="R492" s="595"/>
      <c r="S492" s="608"/>
    </row>
    <row r="493" spans="1:19" ht="14.4" customHeight="1" x14ac:dyDescent="0.3">
      <c r="A493" s="589" t="s">
        <v>1871</v>
      </c>
      <c r="B493" s="590" t="s">
        <v>1872</v>
      </c>
      <c r="C493" s="590" t="s">
        <v>487</v>
      </c>
      <c r="D493" s="590" t="s">
        <v>1864</v>
      </c>
      <c r="E493" s="590" t="s">
        <v>1890</v>
      </c>
      <c r="F493" s="590" t="s">
        <v>1944</v>
      </c>
      <c r="G493" s="590" t="s">
        <v>1945</v>
      </c>
      <c r="H493" s="607">
        <v>62</v>
      </c>
      <c r="I493" s="607">
        <v>5332</v>
      </c>
      <c r="J493" s="590">
        <v>0.35632183908045978</v>
      </c>
      <c r="K493" s="590">
        <v>86</v>
      </c>
      <c r="L493" s="607">
        <v>174</v>
      </c>
      <c r="M493" s="607">
        <v>14964</v>
      </c>
      <c r="N493" s="590">
        <v>1</v>
      </c>
      <c r="O493" s="590">
        <v>86</v>
      </c>
      <c r="P493" s="607"/>
      <c r="Q493" s="607"/>
      <c r="R493" s="595"/>
      <c r="S493" s="608"/>
    </row>
    <row r="494" spans="1:19" ht="14.4" customHeight="1" x14ac:dyDescent="0.3">
      <c r="A494" s="589" t="s">
        <v>1871</v>
      </c>
      <c r="B494" s="590" t="s">
        <v>1872</v>
      </c>
      <c r="C494" s="590" t="s">
        <v>487</v>
      </c>
      <c r="D494" s="590" t="s">
        <v>1864</v>
      </c>
      <c r="E494" s="590" t="s">
        <v>1890</v>
      </c>
      <c r="F494" s="590" t="s">
        <v>1957</v>
      </c>
      <c r="G494" s="590" t="s">
        <v>1958</v>
      </c>
      <c r="H494" s="607"/>
      <c r="I494" s="607"/>
      <c r="J494" s="590"/>
      <c r="K494" s="590"/>
      <c r="L494" s="607">
        <v>6</v>
      </c>
      <c r="M494" s="607">
        <v>972</v>
      </c>
      <c r="N494" s="590">
        <v>1</v>
      </c>
      <c r="O494" s="590">
        <v>162</v>
      </c>
      <c r="P494" s="607"/>
      <c r="Q494" s="607"/>
      <c r="R494" s="595"/>
      <c r="S494" s="608"/>
    </row>
    <row r="495" spans="1:19" ht="14.4" customHeight="1" x14ac:dyDescent="0.3">
      <c r="A495" s="589" t="s">
        <v>1871</v>
      </c>
      <c r="B495" s="590" t="s">
        <v>1872</v>
      </c>
      <c r="C495" s="590" t="s">
        <v>487</v>
      </c>
      <c r="D495" s="590" t="s">
        <v>1864</v>
      </c>
      <c r="E495" s="590" t="s">
        <v>1890</v>
      </c>
      <c r="F495" s="590" t="s">
        <v>1957</v>
      </c>
      <c r="G495" s="590" t="s">
        <v>1959</v>
      </c>
      <c r="H495" s="607">
        <v>1</v>
      </c>
      <c r="I495" s="607">
        <v>162</v>
      </c>
      <c r="J495" s="590"/>
      <c r="K495" s="590">
        <v>162</v>
      </c>
      <c r="L495" s="607"/>
      <c r="M495" s="607"/>
      <c r="N495" s="590"/>
      <c r="O495" s="590"/>
      <c r="P495" s="607"/>
      <c r="Q495" s="607"/>
      <c r="R495" s="595"/>
      <c r="S495" s="608"/>
    </row>
    <row r="496" spans="1:19" ht="14.4" customHeight="1" x14ac:dyDescent="0.3">
      <c r="A496" s="589" t="s">
        <v>1871</v>
      </c>
      <c r="B496" s="590" t="s">
        <v>1872</v>
      </c>
      <c r="C496" s="590" t="s">
        <v>487</v>
      </c>
      <c r="D496" s="590" t="s">
        <v>1864</v>
      </c>
      <c r="E496" s="590" t="s">
        <v>1890</v>
      </c>
      <c r="F496" s="590" t="s">
        <v>1964</v>
      </c>
      <c r="G496" s="590" t="s">
        <v>1965</v>
      </c>
      <c r="H496" s="607"/>
      <c r="I496" s="607"/>
      <c r="J496" s="590"/>
      <c r="K496" s="590"/>
      <c r="L496" s="607">
        <v>2</v>
      </c>
      <c r="M496" s="607">
        <v>890</v>
      </c>
      <c r="N496" s="590">
        <v>1</v>
      </c>
      <c r="O496" s="590">
        <v>445</v>
      </c>
      <c r="P496" s="607"/>
      <c r="Q496" s="607"/>
      <c r="R496" s="595"/>
      <c r="S496" s="608"/>
    </row>
    <row r="497" spans="1:19" ht="14.4" customHeight="1" x14ac:dyDescent="0.3">
      <c r="A497" s="589" t="s">
        <v>1871</v>
      </c>
      <c r="B497" s="590" t="s">
        <v>1872</v>
      </c>
      <c r="C497" s="590" t="s">
        <v>487</v>
      </c>
      <c r="D497" s="590" t="s">
        <v>1864</v>
      </c>
      <c r="E497" s="590" t="s">
        <v>1890</v>
      </c>
      <c r="F497" s="590" t="s">
        <v>1966</v>
      </c>
      <c r="G497" s="590" t="s">
        <v>1967</v>
      </c>
      <c r="H497" s="607"/>
      <c r="I497" s="607"/>
      <c r="J497" s="590"/>
      <c r="K497" s="590"/>
      <c r="L497" s="607">
        <v>1</v>
      </c>
      <c r="M497" s="607">
        <v>722</v>
      </c>
      <c r="N497" s="590">
        <v>1</v>
      </c>
      <c r="O497" s="590">
        <v>722</v>
      </c>
      <c r="P497" s="607"/>
      <c r="Q497" s="607"/>
      <c r="R497" s="595"/>
      <c r="S497" s="608"/>
    </row>
    <row r="498" spans="1:19" ht="14.4" customHeight="1" x14ac:dyDescent="0.3">
      <c r="A498" s="589" t="s">
        <v>1871</v>
      </c>
      <c r="B498" s="590" t="s">
        <v>1872</v>
      </c>
      <c r="C498" s="590" t="s">
        <v>487</v>
      </c>
      <c r="D498" s="590" t="s">
        <v>1864</v>
      </c>
      <c r="E498" s="590" t="s">
        <v>1890</v>
      </c>
      <c r="F498" s="590" t="s">
        <v>1968</v>
      </c>
      <c r="G498" s="590" t="s">
        <v>1969</v>
      </c>
      <c r="H498" s="607">
        <v>8</v>
      </c>
      <c r="I498" s="607">
        <v>8504</v>
      </c>
      <c r="J498" s="590">
        <v>0.66666666666666663</v>
      </c>
      <c r="K498" s="590">
        <v>1063</v>
      </c>
      <c r="L498" s="607">
        <v>12</v>
      </c>
      <c r="M498" s="607">
        <v>12756</v>
      </c>
      <c r="N498" s="590">
        <v>1</v>
      </c>
      <c r="O498" s="590">
        <v>1063</v>
      </c>
      <c r="P498" s="607"/>
      <c r="Q498" s="607"/>
      <c r="R498" s="595"/>
      <c r="S498" s="608"/>
    </row>
    <row r="499" spans="1:19" ht="14.4" customHeight="1" x14ac:dyDescent="0.3">
      <c r="A499" s="589" t="s">
        <v>1871</v>
      </c>
      <c r="B499" s="590" t="s">
        <v>1872</v>
      </c>
      <c r="C499" s="590" t="s">
        <v>487</v>
      </c>
      <c r="D499" s="590" t="s">
        <v>1864</v>
      </c>
      <c r="E499" s="590" t="s">
        <v>1890</v>
      </c>
      <c r="F499" s="590" t="s">
        <v>1970</v>
      </c>
      <c r="G499" s="590" t="s">
        <v>1971</v>
      </c>
      <c r="H499" s="607"/>
      <c r="I499" s="607"/>
      <c r="J499" s="590"/>
      <c r="K499" s="590"/>
      <c r="L499" s="607">
        <v>1</v>
      </c>
      <c r="M499" s="607">
        <v>123</v>
      </c>
      <c r="N499" s="590">
        <v>1</v>
      </c>
      <c r="O499" s="590">
        <v>123</v>
      </c>
      <c r="P499" s="607"/>
      <c r="Q499" s="607"/>
      <c r="R499" s="595"/>
      <c r="S499" s="608"/>
    </row>
    <row r="500" spans="1:19" ht="14.4" customHeight="1" x14ac:dyDescent="0.3">
      <c r="A500" s="589" t="s">
        <v>1871</v>
      </c>
      <c r="B500" s="590" t="s">
        <v>1872</v>
      </c>
      <c r="C500" s="590" t="s">
        <v>487</v>
      </c>
      <c r="D500" s="590" t="s">
        <v>1864</v>
      </c>
      <c r="E500" s="590" t="s">
        <v>1890</v>
      </c>
      <c r="F500" s="590" t="s">
        <v>1973</v>
      </c>
      <c r="G500" s="590" t="s">
        <v>1974</v>
      </c>
      <c r="H500" s="607">
        <v>11</v>
      </c>
      <c r="I500" s="607">
        <v>7876</v>
      </c>
      <c r="J500" s="590">
        <v>0.36666666666666664</v>
      </c>
      <c r="K500" s="590">
        <v>716</v>
      </c>
      <c r="L500" s="607">
        <v>30</v>
      </c>
      <c r="M500" s="607">
        <v>21480</v>
      </c>
      <c r="N500" s="590">
        <v>1</v>
      </c>
      <c r="O500" s="590">
        <v>716</v>
      </c>
      <c r="P500" s="607"/>
      <c r="Q500" s="607"/>
      <c r="R500" s="595"/>
      <c r="S500" s="608"/>
    </row>
    <row r="501" spans="1:19" ht="14.4" customHeight="1" x14ac:dyDescent="0.3">
      <c r="A501" s="589" t="s">
        <v>1871</v>
      </c>
      <c r="B501" s="590" t="s">
        <v>1872</v>
      </c>
      <c r="C501" s="590" t="s">
        <v>487</v>
      </c>
      <c r="D501" s="590" t="s">
        <v>1864</v>
      </c>
      <c r="E501" s="590" t="s">
        <v>1890</v>
      </c>
      <c r="F501" s="590" t="s">
        <v>1978</v>
      </c>
      <c r="G501" s="590" t="s">
        <v>1980</v>
      </c>
      <c r="H501" s="607"/>
      <c r="I501" s="607"/>
      <c r="J501" s="590"/>
      <c r="K501" s="590"/>
      <c r="L501" s="607">
        <v>1</v>
      </c>
      <c r="M501" s="607">
        <v>183</v>
      </c>
      <c r="N501" s="590">
        <v>1</v>
      </c>
      <c r="O501" s="590">
        <v>183</v>
      </c>
      <c r="P501" s="607"/>
      <c r="Q501" s="607"/>
      <c r="R501" s="595"/>
      <c r="S501" s="608"/>
    </row>
    <row r="502" spans="1:19" ht="14.4" customHeight="1" x14ac:dyDescent="0.3">
      <c r="A502" s="589" t="s">
        <v>1871</v>
      </c>
      <c r="B502" s="590" t="s">
        <v>1872</v>
      </c>
      <c r="C502" s="590" t="s">
        <v>487</v>
      </c>
      <c r="D502" s="590" t="s">
        <v>1864</v>
      </c>
      <c r="E502" s="590" t="s">
        <v>1890</v>
      </c>
      <c r="F502" s="590" t="s">
        <v>1987</v>
      </c>
      <c r="G502" s="590" t="s">
        <v>1988</v>
      </c>
      <c r="H502" s="607"/>
      <c r="I502" s="607"/>
      <c r="J502" s="590"/>
      <c r="K502" s="590"/>
      <c r="L502" s="607">
        <v>1</v>
      </c>
      <c r="M502" s="607">
        <v>390</v>
      </c>
      <c r="N502" s="590">
        <v>1</v>
      </c>
      <c r="O502" s="590">
        <v>390</v>
      </c>
      <c r="P502" s="607"/>
      <c r="Q502" s="607"/>
      <c r="R502" s="595"/>
      <c r="S502" s="608"/>
    </row>
    <row r="503" spans="1:19" ht="14.4" customHeight="1" x14ac:dyDescent="0.3">
      <c r="A503" s="589" t="s">
        <v>1871</v>
      </c>
      <c r="B503" s="590" t="s">
        <v>1872</v>
      </c>
      <c r="C503" s="590" t="s">
        <v>487</v>
      </c>
      <c r="D503" s="590" t="s">
        <v>1864</v>
      </c>
      <c r="E503" s="590" t="s">
        <v>1890</v>
      </c>
      <c r="F503" s="590" t="s">
        <v>1987</v>
      </c>
      <c r="G503" s="590" t="s">
        <v>1989</v>
      </c>
      <c r="H503" s="607">
        <v>2</v>
      </c>
      <c r="I503" s="607">
        <v>728</v>
      </c>
      <c r="J503" s="590">
        <v>0.46666666666666667</v>
      </c>
      <c r="K503" s="590">
        <v>364</v>
      </c>
      <c r="L503" s="607">
        <v>4</v>
      </c>
      <c r="M503" s="607">
        <v>1560</v>
      </c>
      <c r="N503" s="590">
        <v>1</v>
      </c>
      <c r="O503" s="590">
        <v>390</v>
      </c>
      <c r="P503" s="607"/>
      <c r="Q503" s="607"/>
      <c r="R503" s="595"/>
      <c r="S503" s="608"/>
    </row>
    <row r="504" spans="1:19" ht="14.4" customHeight="1" x14ac:dyDescent="0.3">
      <c r="A504" s="589" t="s">
        <v>1871</v>
      </c>
      <c r="B504" s="590" t="s">
        <v>1872</v>
      </c>
      <c r="C504" s="590" t="s">
        <v>487</v>
      </c>
      <c r="D504" s="590" t="s">
        <v>1864</v>
      </c>
      <c r="E504" s="590" t="s">
        <v>1890</v>
      </c>
      <c r="F504" s="590" t="s">
        <v>1994</v>
      </c>
      <c r="G504" s="590" t="s">
        <v>1995</v>
      </c>
      <c r="H504" s="607"/>
      <c r="I504" s="607"/>
      <c r="J504" s="590"/>
      <c r="K504" s="590"/>
      <c r="L504" s="607">
        <v>4</v>
      </c>
      <c r="M504" s="607">
        <v>480</v>
      </c>
      <c r="N504" s="590">
        <v>1</v>
      </c>
      <c r="O504" s="590">
        <v>120</v>
      </c>
      <c r="P504" s="607"/>
      <c r="Q504" s="607"/>
      <c r="R504" s="595"/>
      <c r="S504" s="608"/>
    </row>
    <row r="505" spans="1:19" ht="14.4" customHeight="1" x14ac:dyDescent="0.3">
      <c r="A505" s="589" t="s">
        <v>1871</v>
      </c>
      <c r="B505" s="590" t="s">
        <v>1872</v>
      </c>
      <c r="C505" s="590" t="s">
        <v>487</v>
      </c>
      <c r="D505" s="590" t="s">
        <v>1864</v>
      </c>
      <c r="E505" s="590" t="s">
        <v>1890</v>
      </c>
      <c r="F505" s="590" t="s">
        <v>1994</v>
      </c>
      <c r="G505" s="590" t="s">
        <v>1996</v>
      </c>
      <c r="H505" s="607"/>
      <c r="I505" s="607"/>
      <c r="J505" s="590"/>
      <c r="K505" s="590"/>
      <c r="L505" s="607">
        <v>3</v>
      </c>
      <c r="M505" s="607">
        <v>360</v>
      </c>
      <c r="N505" s="590">
        <v>1</v>
      </c>
      <c r="O505" s="590">
        <v>120</v>
      </c>
      <c r="P505" s="607"/>
      <c r="Q505" s="607"/>
      <c r="R505" s="595"/>
      <c r="S505" s="608"/>
    </row>
    <row r="506" spans="1:19" ht="14.4" customHeight="1" x14ac:dyDescent="0.3">
      <c r="A506" s="589" t="s">
        <v>1871</v>
      </c>
      <c r="B506" s="590" t="s">
        <v>1872</v>
      </c>
      <c r="C506" s="590" t="s">
        <v>487</v>
      </c>
      <c r="D506" s="590" t="s">
        <v>1864</v>
      </c>
      <c r="E506" s="590" t="s">
        <v>1890</v>
      </c>
      <c r="F506" s="590" t="s">
        <v>1999</v>
      </c>
      <c r="G506" s="590" t="s">
        <v>2000</v>
      </c>
      <c r="H506" s="607">
        <v>10</v>
      </c>
      <c r="I506" s="607">
        <v>2470</v>
      </c>
      <c r="J506" s="590">
        <v>0.24144672531769307</v>
      </c>
      <c r="K506" s="590">
        <v>247</v>
      </c>
      <c r="L506" s="607">
        <v>33</v>
      </c>
      <c r="M506" s="607">
        <v>10230</v>
      </c>
      <c r="N506" s="590">
        <v>1</v>
      </c>
      <c r="O506" s="590">
        <v>310</v>
      </c>
      <c r="P506" s="607"/>
      <c r="Q506" s="607"/>
      <c r="R506" s="595"/>
      <c r="S506" s="608"/>
    </row>
    <row r="507" spans="1:19" ht="14.4" customHeight="1" x14ac:dyDescent="0.3">
      <c r="A507" s="589" t="s">
        <v>1871</v>
      </c>
      <c r="B507" s="590" t="s">
        <v>1872</v>
      </c>
      <c r="C507" s="590" t="s">
        <v>487</v>
      </c>
      <c r="D507" s="590" t="s">
        <v>1864</v>
      </c>
      <c r="E507" s="590" t="s">
        <v>1890</v>
      </c>
      <c r="F507" s="590" t="s">
        <v>2068</v>
      </c>
      <c r="G507" s="590" t="s">
        <v>2069</v>
      </c>
      <c r="H507" s="607"/>
      <c r="I507" s="607"/>
      <c r="J507" s="590"/>
      <c r="K507" s="590"/>
      <c r="L507" s="607">
        <v>3</v>
      </c>
      <c r="M507" s="607">
        <v>11139</v>
      </c>
      <c r="N507" s="590">
        <v>1</v>
      </c>
      <c r="O507" s="590">
        <v>3713</v>
      </c>
      <c r="P507" s="607"/>
      <c r="Q507" s="607"/>
      <c r="R507" s="595"/>
      <c r="S507" s="608"/>
    </row>
    <row r="508" spans="1:19" ht="14.4" customHeight="1" x14ac:dyDescent="0.3">
      <c r="A508" s="589" t="s">
        <v>1871</v>
      </c>
      <c r="B508" s="590" t="s">
        <v>1872</v>
      </c>
      <c r="C508" s="590" t="s">
        <v>487</v>
      </c>
      <c r="D508" s="590" t="s">
        <v>1864</v>
      </c>
      <c r="E508" s="590" t="s">
        <v>1890</v>
      </c>
      <c r="F508" s="590" t="s">
        <v>2001</v>
      </c>
      <c r="G508" s="590" t="s">
        <v>2070</v>
      </c>
      <c r="H508" s="607">
        <v>2</v>
      </c>
      <c r="I508" s="607">
        <v>3468</v>
      </c>
      <c r="J508" s="590">
        <v>0.49971181556195965</v>
      </c>
      <c r="K508" s="590">
        <v>1734</v>
      </c>
      <c r="L508" s="607">
        <v>4</v>
      </c>
      <c r="M508" s="607">
        <v>6940</v>
      </c>
      <c r="N508" s="590">
        <v>1</v>
      </c>
      <c r="O508" s="590">
        <v>1735</v>
      </c>
      <c r="P508" s="607"/>
      <c r="Q508" s="607"/>
      <c r="R508" s="595"/>
      <c r="S508" s="608"/>
    </row>
    <row r="509" spans="1:19" ht="14.4" customHeight="1" x14ac:dyDescent="0.3">
      <c r="A509" s="589" t="s">
        <v>1871</v>
      </c>
      <c r="B509" s="590" t="s">
        <v>1872</v>
      </c>
      <c r="C509" s="590" t="s">
        <v>487</v>
      </c>
      <c r="D509" s="590" t="s">
        <v>1864</v>
      </c>
      <c r="E509" s="590" t="s">
        <v>1890</v>
      </c>
      <c r="F509" s="590" t="s">
        <v>2001</v>
      </c>
      <c r="G509" s="590" t="s">
        <v>2002</v>
      </c>
      <c r="H509" s="607"/>
      <c r="I509" s="607"/>
      <c r="J509" s="590"/>
      <c r="K509" s="590"/>
      <c r="L509" s="607">
        <v>1</v>
      </c>
      <c r="M509" s="607">
        <v>1735</v>
      </c>
      <c r="N509" s="590">
        <v>1</v>
      </c>
      <c r="O509" s="590">
        <v>1735</v>
      </c>
      <c r="P509" s="607"/>
      <c r="Q509" s="607"/>
      <c r="R509" s="595"/>
      <c r="S509" s="608"/>
    </row>
    <row r="510" spans="1:19" ht="14.4" customHeight="1" x14ac:dyDescent="0.3">
      <c r="A510" s="589" t="s">
        <v>1871</v>
      </c>
      <c r="B510" s="590" t="s">
        <v>1872</v>
      </c>
      <c r="C510" s="590" t="s">
        <v>487</v>
      </c>
      <c r="D510" s="590" t="s">
        <v>1864</v>
      </c>
      <c r="E510" s="590" t="s">
        <v>1890</v>
      </c>
      <c r="F510" s="590" t="s">
        <v>2071</v>
      </c>
      <c r="G510" s="590" t="s">
        <v>2072</v>
      </c>
      <c r="H510" s="607"/>
      <c r="I510" s="607"/>
      <c r="J510" s="590"/>
      <c r="K510" s="590"/>
      <c r="L510" s="607">
        <v>1</v>
      </c>
      <c r="M510" s="607">
        <v>1002</v>
      </c>
      <c r="N510" s="590">
        <v>1</v>
      </c>
      <c r="O510" s="590">
        <v>1002</v>
      </c>
      <c r="P510" s="607"/>
      <c r="Q510" s="607"/>
      <c r="R510" s="595"/>
      <c r="S510" s="608"/>
    </row>
    <row r="511" spans="1:19" ht="14.4" customHeight="1" x14ac:dyDescent="0.3">
      <c r="A511" s="589" t="s">
        <v>1871</v>
      </c>
      <c r="B511" s="590" t="s">
        <v>1872</v>
      </c>
      <c r="C511" s="590" t="s">
        <v>487</v>
      </c>
      <c r="D511" s="590" t="s">
        <v>1864</v>
      </c>
      <c r="E511" s="590" t="s">
        <v>1890</v>
      </c>
      <c r="F511" s="590" t="s">
        <v>2008</v>
      </c>
      <c r="G511" s="590" t="s">
        <v>2009</v>
      </c>
      <c r="H511" s="607"/>
      <c r="I511" s="607"/>
      <c r="J511" s="590"/>
      <c r="K511" s="590"/>
      <c r="L511" s="607">
        <v>3</v>
      </c>
      <c r="M511" s="607">
        <v>993</v>
      </c>
      <c r="N511" s="590">
        <v>1</v>
      </c>
      <c r="O511" s="590">
        <v>331</v>
      </c>
      <c r="P511" s="607"/>
      <c r="Q511" s="607"/>
      <c r="R511" s="595"/>
      <c r="S511" s="608"/>
    </row>
    <row r="512" spans="1:19" ht="14.4" customHeight="1" x14ac:dyDescent="0.3">
      <c r="A512" s="589" t="s">
        <v>1871</v>
      </c>
      <c r="B512" s="590" t="s">
        <v>1872</v>
      </c>
      <c r="C512" s="590" t="s">
        <v>487</v>
      </c>
      <c r="D512" s="590" t="s">
        <v>1864</v>
      </c>
      <c r="E512" s="590" t="s">
        <v>1890</v>
      </c>
      <c r="F512" s="590" t="s">
        <v>2013</v>
      </c>
      <c r="G512" s="590" t="s">
        <v>2014</v>
      </c>
      <c r="H512" s="607">
        <v>10</v>
      </c>
      <c r="I512" s="607">
        <v>8400</v>
      </c>
      <c r="J512" s="590">
        <v>0.30303030303030304</v>
      </c>
      <c r="K512" s="590">
        <v>840</v>
      </c>
      <c r="L512" s="607">
        <v>33</v>
      </c>
      <c r="M512" s="607">
        <v>27720</v>
      </c>
      <c r="N512" s="590">
        <v>1</v>
      </c>
      <c r="O512" s="590">
        <v>840</v>
      </c>
      <c r="P512" s="607"/>
      <c r="Q512" s="607"/>
      <c r="R512" s="595"/>
      <c r="S512" s="608"/>
    </row>
    <row r="513" spans="1:19" ht="14.4" customHeight="1" x14ac:dyDescent="0.3">
      <c r="A513" s="589" t="s">
        <v>1871</v>
      </c>
      <c r="B513" s="590" t="s">
        <v>1872</v>
      </c>
      <c r="C513" s="590" t="s">
        <v>487</v>
      </c>
      <c r="D513" s="590" t="s">
        <v>1864</v>
      </c>
      <c r="E513" s="590" t="s">
        <v>1890</v>
      </c>
      <c r="F513" s="590" t="s">
        <v>2017</v>
      </c>
      <c r="G513" s="590" t="s">
        <v>2076</v>
      </c>
      <c r="H513" s="607">
        <v>4</v>
      </c>
      <c r="I513" s="607">
        <v>4800</v>
      </c>
      <c r="J513" s="590">
        <v>0.57095277744736528</v>
      </c>
      <c r="K513" s="590">
        <v>1200</v>
      </c>
      <c r="L513" s="607">
        <v>7</v>
      </c>
      <c r="M513" s="607">
        <v>8407</v>
      </c>
      <c r="N513" s="590">
        <v>1</v>
      </c>
      <c r="O513" s="590">
        <v>1201</v>
      </c>
      <c r="P513" s="607"/>
      <c r="Q513" s="607"/>
      <c r="R513" s="595"/>
      <c r="S513" s="608"/>
    </row>
    <row r="514" spans="1:19" ht="14.4" customHeight="1" x14ac:dyDescent="0.3">
      <c r="A514" s="589" t="s">
        <v>1871</v>
      </c>
      <c r="B514" s="590" t="s">
        <v>1872</v>
      </c>
      <c r="C514" s="590" t="s">
        <v>487</v>
      </c>
      <c r="D514" s="590" t="s">
        <v>1864</v>
      </c>
      <c r="E514" s="590" t="s">
        <v>1890</v>
      </c>
      <c r="F514" s="590" t="s">
        <v>2077</v>
      </c>
      <c r="G514" s="590" t="s">
        <v>2078</v>
      </c>
      <c r="H514" s="607">
        <v>1</v>
      </c>
      <c r="I514" s="607">
        <v>1369</v>
      </c>
      <c r="J514" s="590"/>
      <c r="K514" s="590">
        <v>1369</v>
      </c>
      <c r="L514" s="607"/>
      <c r="M514" s="607"/>
      <c r="N514" s="590"/>
      <c r="O514" s="590"/>
      <c r="P514" s="607"/>
      <c r="Q514" s="607"/>
      <c r="R514" s="595"/>
      <c r="S514" s="608"/>
    </row>
    <row r="515" spans="1:19" ht="14.4" customHeight="1" x14ac:dyDescent="0.3">
      <c r="A515" s="589" t="s">
        <v>1871</v>
      </c>
      <c r="B515" s="590" t="s">
        <v>1872</v>
      </c>
      <c r="C515" s="590" t="s">
        <v>487</v>
      </c>
      <c r="D515" s="590" t="s">
        <v>1864</v>
      </c>
      <c r="E515" s="590" t="s">
        <v>1890</v>
      </c>
      <c r="F515" s="590" t="s">
        <v>2019</v>
      </c>
      <c r="G515" s="590" t="s">
        <v>2020</v>
      </c>
      <c r="H515" s="607"/>
      <c r="I515" s="607"/>
      <c r="J515" s="590"/>
      <c r="K515" s="590"/>
      <c r="L515" s="607">
        <v>2</v>
      </c>
      <c r="M515" s="607">
        <v>3154</v>
      </c>
      <c r="N515" s="590">
        <v>1</v>
      </c>
      <c r="O515" s="590">
        <v>1577</v>
      </c>
      <c r="P515" s="607"/>
      <c r="Q515" s="607"/>
      <c r="R515" s="595"/>
      <c r="S515" s="608"/>
    </row>
    <row r="516" spans="1:19" ht="14.4" customHeight="1" x14ac:dyDescent="0.3">
      <c r="A516" s="589" t="s">
        <v>1871</v>
      </c>
      <c r="B516" s="590" t="s">
        <v>1872</v>
      </c>
      <c r="C516" s="590" t="s">
        <v>487</v>
      </c>
      <c r="D516" s="590" t="s">
        <v>1864</v>
      </c>
      <c r="E516" s="590" t="s">
        <v>1890</v>
      </c>
      <c r="F516" s="590" t="s">
        <v>2080</v>
      </c>
      <c r="G516" s="590" t="s">
        <v>2081</v>
      </c>
      <c r="H516" s="607"/>
      <c r="I516" s="607"/>
      <c r="J516" s="590"/>
      <c r="K516" s="590"/>
      <c r="L516" s="607">
        <v>1</v>
      </c>
      <c r="M516" s="607">
        <v>589</v>
      </c>
      <c r="N516" s="590">
        <v>1</v>
      </c>
      <c r="O516" s="590">
        <v>589</v>
      </c>
      <c r="P516" s="607"/>
      <c r="Q516" s="607"/>
      <c r="R516" s="595"/>
      <c r="S516" s="608"/>
    </row>
    <row r="517" spans="1:19" ht="14.4" customHeight="1" x14ac:dyDescent="0.3">
      <c r="A517" s="589" t="s">
        <v>1871</v>
      </c>
      <c r="B517" s="590" t="s">
        <v>1872</v>
      </c>
      <c r="C517" s="590" t="s">
        <v>487</v>
      </c>
      <c r="D517" s="590" t="s">
        <v>1865</v>
      </c>
      <c r="E517" s="590" t="s">
        <v>1873</v>
      </c>
      <c r="F517" s="590" t="s">
        <v>1876</v>
      </c>
      <c r="G517" s="590" t="s">
        <v>1877</v>
      </c>
      <c r="H517" s="607">
        <v>0.6</v>
      </c>
      <c r="I517" s="607">
        <v>90.61</v>
      </c>
      <c r="J517" s="590">
        <v>0.17648662862040085</v>
      </c>
      <c r="K517" s="590">
        <v>151.01666666666668</v>
      </c>
      <c r="L517" s="607">
        <v>3.4</v>
      </c>
      <c r="M517" s="607">
        <v>513.41</v>
      </c>
      <c r="N517" s="590">
        <v>1</v>
      </c>
      <c r="O517" s="590">
        <v>151.00294117647059</v>
      </c>
      <c r="P517" s="607"/>
      <c r="Q517" s="607"/>
      <c r="R517" s="595"/>
      <c r="S517" s="608"/>
    </row>
    <row r="518" spans="1:19" ht="14.4" customHeight="1" x14ac:dyDescent="0.3">
      <c r="A518" s="589" t="s">
        <v>1871</v>
      </c>
      <c r="B518" s="590" t="s">
        <v>1872</v>
      </c>
      <c r="C518" s="590" t="s">
        <v>487</v>
      </c>
      <c r="D518" s="590" t="s">
        <v>1865</v>
      </c>
      <c r="E518" s="590" t="s">
        <v>1873</v>
      </c>
      <c r="F518" s="590" t="s">
        <v>1878</v>
      </c>
      <c r="G518" s="590" t="s">
        <v>1879</v>
      </c>
      <c r="H518" s="607">
        <v>0.5</v>
      </c>
      <c r="I518" s="607">
        <v>126.75999999999999</v>
      </c>
      <c r="J518" s="590">
        <v>0.13511410511954122</v>
      </c>
      <c r="K518" s="590">
        <v>253.51999999999998</v>
      </c>
      <c r="L518" s="607">
        <v>3.7</v>
      </c>
      <c r="M518" s="607">
        <v>938.17000000000007</v>
      </c>
      <c r="N518" s="590">
        <v>1</v>
      </c>
      <c r="O518" s="590">
        <v>253.55945945945948</v>
      </c>
      <c r="P518" s="607"/>
      <c r="Q518" s="607"/>
      <c r="R518" s="595"/>
      <c r="S518" s="608"/>
    </row>
    <row r="519" spans="1:19" ht="14.4" customHeight="1" x14ac:dyDescent="0.3">
      <c r="A519" s="589" t="s">
        <v>1871</v>
      </c>
      <c r="B519" s="590" t="s">
        <v>1872</v>
      </c>
      <c r="C519" s="590" t="s">
        <v>487</v>
      </c>
      <c r="D519" s="590" t="s">
        <v>1865</v>
      </c>
      <c r="E519" s="590" t="s">
        <v>1890</v>
      </c>
      <c r="F519" s="590" t="s">
        <v>1908</v>
      </c>
      <c r="G519" s="590" t="s">
        <v>1910</v>
      </c>
      <c r="H519" s="607">
        <v>1</v>
      </c>
      <c r="I519" s="607">
        <v>251</v>
      </c>
      <c r="J519" s="590"/>
      <c r="K519" s="590">
        <v>251</v>
      </c>
      <c r="L519" s="607"/>
      <c r="M519" s="607"/>
      <c r="N519" s="590"/>
      <c r="O519" s="590"/>
      <c r="P519" s="607"/>
      <c r="Q519" s="607"/>
      <c r="R519" s="595"/>
      <c r="S519" s="608"/>
    </row>
    <row r="520" spans="1:19" ht="14.4" customHeight="1" x14ac:dyDescent="0.3">
      <c r="A520" s="589" t="s">
        <v>1871</v>
      </c>
      <c r="B520" s="590" t="s">
        <v>1872</v>
      </c>
      <c r="C520" s="590" t="s">
        <v>487</v>
      </c>
      <c r="D520" s="590" t="s">
        <v>1865</v>
      </c>
      <c r="E520" s="590" t="s">
        <v>1890</v>
      </c>
      <c r="F520" s="590" t="s">
        <v>1911</v>
      </c>
      <c r="G520" s="590" t="s">
        <v>1912</v>
      </c>
      <c r="H520" s="607"/>
      <c r="I520" s="607"/>
      <c r="J520" s="590"/>
      <c r="K520" s="590"/>
      <c r="L520" s="607">
        <v>37</v>
      </c>
      <c r="M520" s="607">
        <v>4662</v>
      </c>
      <c r="N520" s="590">
        <v>1</v>
      </c>
      <c r="O520" s="590">
        <v>126</v>
      </c>
      <c r="P520" s="607"/>
      <c r="Q520" s="607"/>
      <c r="R520" s="595"/>
      <c r="S520" s="608"/>
    </row>
    <row r="521" spans="1:19" ht="14.4" customHeight="1" x14ac:dyDescent="0.3">
      <c r="A521" s="589" t="s">
        <v>1871</v>
      </c>
      <c r="B521" s="590" t="s">
        <v>1872</v>
      </c>
      <c r="C521" s="590" t="s">
        <v>487</v>
      </c>
      <c r="D521" s="590" t="s">
        <v>1865</v>
      </c>
      <c r="E521" s="590" t="s">
        <v>1890</v>
      </c>
      <c r="F521" s="590" t="s">
        <v>1911</v>
      </c>
      <c r="G521" s="590" t="s">
        <v>1913</v>
      </c>
      <c r="H521" s="607">
        <v>5</v>
      </c>
      <c r="I521" s="607">
        <v>630</v>
      </c>
      <c r="J521" s="590"/>
      <c r="K521" s="590">
        <v>126</v>
      </c>
      <c r="L521" s="607"/>
      <c r="M521" s="607"/>
      <c r="N521" s="590"/>
      <c r="O521" s="590"/>
      <c r="P521" s="607"/>
      <c r="Q521" s="607"/>
      <c r="R521" s="595"/>
      <c r="S521" s="608"/>
    </row>
    <row r="522" spans="1:19" ht="14.4" customHeight="1" x14ac:dyDescent="0.3">
      <c r="A522" s="589" t="s">
        <v>1871</v>
      </c>
      <c r="B522" s="590" t="s">
        <v>1872</v>
      </c>
      <c r="C522" s="590" t="s">
        <v>487</v>
      </c>
      <c r="D522" s="590" t="s">
        <v>1865</v>
      </c>
      <c r="E522" s="590" t="s">
        <v>1890</v>
      </c>
      <c r="F522" s="590" t="s">
        <v>1918</v>
      </c>
      <c r="G522" s="590" t="s">
        <v>1919</v>
      </c>
      <c r="H522" s="607">
        <v>1</v>
      </c>
      <c r="I522" s="607">
        <v>500</v>
      </c>
      <c r="J522" s="590">
        <v>0.14257199885942401</v>
      </c>
      <c r="K522" s="590">
        <v>500</v>
      </c>
      <c r="L522" s="607">
        <v>7</v>
      </c>
      <c r="M522" s="607">
        <v>3507</v>
      </c>
      <c r="N522" s="590">
        <v>1</v>
      </c>
      <c r="O522" s="590">
        <v>501</v>
      </c>
      <c r="P522" s="607"/>
      <c r="Q522" s="607"/>
      <c r="R522" s="595"/>
      <c r="S522" s="608"/>
    </row>
    <row r="523" spans="1:19" ht="14.4" customHeight="1" x14ac:dyDescent="0.3">
      <c r="A523" s="589" t="s">
        <v>1871</v>
      </c>
      <c r="B523" s="590" t="s">
        <v>1872</v>
      </c>
      <c r="C523" s="590" t="s">
        <v>487</v>
      </c>
      <c r="D523" s="590" t="s">
        <v>1865</v>
      </c>
      <c r="E523" s="590" t="s">
        <v>1890</v>
      </c>
      <c r="F523" s="590" t="s">
        <v>1920</v>
      </c>
      <c r="G523" s="590" t="s">
        <v>1921</v>
      </c>
      <c r="H523" s="607">
        <v>4</v>
      </c>
      <c r="I523" s="607">
        <v>2716</v>
      </c>
      <c r="J523" s="590"/>
      <c r="K523" s="590">
        <v>679</v>
      </c>
      <c r="L523" s="607"/>
      <c r="M523" s="607"/>
      <c r="N523" s="590"/>
      <c r="O523" s="590"/>
      <c r="P523" s="607"/>
      <c r="Q523" s="607"/>
      <c r="R523" s="595"/>
      <c r="S523" s="608"/>
    </row>
    <row r="524" spans="1:19" ht="14.4" customHeight="1" x14ac:dyDescent="0.3">
      <c r="A524" s="589" t="s">
        <v>1871</v>
      </c>
      <c r="B524" s="590" t="s">
        <v>1872</v>
      </c>
      <c r="C524" s="590" t="s">
        <v>487</v>
      </c>
      <c r="D524" s="590" t="s">
        <v>1865</v>
      </c>
      <c r="E524" s="590" t="s">
        <v>1890</v>
      </c>
      <c r="F524" s="590" t="s">
        <v>1920</v>
      </c>
      <c r="G524" s="590" t="s">
        <v>1922</v>
      </c>
      <c r="H524" s="607"/>
      <c r="I524" s="607"/>
      <c r="J524" s="590"/>
      <c r="K524" s="590"/>
      <c r="L524" s="607">
        <v>33</v>
      </c>
      <c r="M524" s="607">
        <v>22407</v>
      </c>
      <c r="N524" s="590">
        <v>1</v>
      </c>
      <c r="O524" s="590">
        <v>679</v>
      </c>
      <c r="P524" s="607"/>
      <c r="Q524" s="607"/>
      <c r="R524" s="595"/>
      <c r="S524" s="608"/>
    </row>
    <row r="525" spans="1:19" ht="14.4" customHeight="1" x14ac:dyDescent="0.3">
      <c r="A525" s="589" t="s">
        <v>1871</v>
      </c>
      <c r="B525" s="590" t="s">
        <v>1872</v>
      </c>
      <c r="C525" s="590" t="s">
        <v>487</v>
      </c>
      <c r="D525" s="590" t="s">
        <v>1865</v>
      </c>
      <c r="E525" s="590" t="s">
        <v>1890</v>
      </c>
      <c r="F525" s="590" t="s">
        <v>1923</v>
      </c>
      <c r="G525" s="590" t="s">
        <v>1924</v>
      </c>
      <c r="H525" s="607">
        <v>1</v>
      </c>
      <c r="I525" s="607">
        <v>1031</v>
      </c>
      <c r="J525" s="590">
        <v>0.49951550387596899</v>
      </c>
      <c r="K525" s="590">
        <v>1031</v>
      </c>
      <c r="L525" s="607">
        <v>2</v>
      </c>
      <c r="M525" s="607">
        <v>2064</v>
      </c>
      <c r="N525" s="590">
        <v>1</v>
      </c>
      <c r="O525" s="590">
        <v>1032</v>
      </c>
      <c r="P525" s="607"/>
      <c r="Q525" s="607"/>
      <c r="R525" s="595"/>
      <c r="S525" s="608"/>
    </row>
    <row r="526" spans="1:19" ht="14.4" customHeight="1" x14ac:dyDescent="0.3">
      <c r="A526" s="589" t="s">
        <v>1871</v>
      </c>
      <c r="B526" s="590" t="s">
        <v>1872</v>
      </c>
      <c r="C526" s="590" t="s">
        <v>487</v>
      </c>
      <c r="D526" s="590" t="s">
        <v>1865</v>
      </c>
      <c r="E526" s="590" t="s">
        <v>1890</v>
      </c>
      <c r="F526" s="590" t="s">
        <v>1938</v>
      </c>
      <c r="G526" s="590" t="s">
        <v>1939</v>
      </c>
      <c r="H526" s="607">
        <v>6</v>
      </c>
      <c r="I526" s="607">
        <v>200</v>
      </c>
      <c r="J526" s="590"/>
      <c r="K526" s="590">
        <v>33.333333333333336</v>
      </c>
      <c r="L526" s="607"/>
      <c r="M526" s="607"/>
      <c r="N526" s="590"/>
      <c r="O526" s="590"/>
      <c r="P526" s="607"/>
      <c r="Q526" s="607"/>
      <c r="R526" s="595"/>
      <c r="S526" s="608"/>
    </row>
    <row r="527" spans="1:19" ht="14.4" customHeight="1" x14ac:dyDescent="0.3">
      <c r="A527" s="589" t="s">
        <v>1871</v>
      </c>
      <c r="B527" s="590" t="s">
        <v>1872</v>
      </c>
      <c r="C527" s="590" t="s">
        <v>487</v>
      </c>
      <c r="D527" s="590" t="s">
        <v>1865</v>
      </c>
      <c r="E527" s="590" t="s">
        <v>1890</v>
      </c>
      <c r="F527" s="590" t="s">
        <v>1938</v>
      </c>
      <c r="G527" s="590" t="s">
        <v>1940</v>
      </c>
      <c r="H527" s="607"/>
      <c r="I527" s="607"/>
      <c r="J527" s="590"/>
      <c r="K527" s="590"/>
      <c r="L527" s="607">
        <v>33</v>
      </c>
      <c r="M527" s="607">
        <v>1099.99</v>
      </c>
      <c r="N527" s="590">
        <v>1</v>
      </c>
      <c r="O527" s="590">
        <v>33.333030303030306</v>
      </c>
      <c r="P527" s="607"/>
      <c r="Q527" s="607"/>
      <c r="R527" s="595"/>
      <c r="S527" s="608"/>
    </row>
    <row r="528" spans="1:19" ht="14.4" customHeight="1" x14ac:dyDescent="0.3">
      <c r="A528" s="589" t="s">
        <v>1871</v>
      </c>
      <c r="B528" s="590" t="s">
        <v>1872</v>
      </c>
      <c r="C528" s="590" t="s">
        <v>487</v>
      </c>
      <c r="D528" s="590" t="s">
        <v>1865</v>
      </c>
      <c r="E528" s="590" t="s">
        <v>1890</v>
      </c>
      <c r="F528" s="590" t="s">
        <v>1944</v>
      </c>
      <c r="G528" s="590" t="s">
        <v>1945</v>
      </c>
      <c r="H528" s="607"/>
      <c r="I528" s="607"/>
      <c r="J528" s="590"/>
      <c r="K528" s="590"/>
      <c r="L528" s="607">
        <v>37</v>
      </c>
      <c r="M528" s="607">
        <v>3182</v>
      </c>
      <c r="N528" s="590">
        <v>1</v>
      </c>
      <c r="O528" s="590">
        <v>86</v>
      </c>
      <c r="P528" s="607"/>
      <c r="Q528" s="607"/>
      <c r="R528" s="595"/>
      <c r="S528" s="608"/>
    </row>
    <row r="529" spans="1:19" ht="14.4" customHeight="1" x14ac:dyDescent="0.3">
      <c r="A529" s="589" t="s">
        <v>1871</v>
      </c>
      <c r="B529" s="590" t="s">
        <v>1872</v>
      </c>
      <c r="C529" s="590" t="s">
        <v>487</v>
      </c>
      <c r="D529" s="590" t="s">
        <v>1865</v>
      </c>
      <c r="E529" s="590" t="s">
        <v>1890</v>
      </c>
      <c r="F529" s="590" t="s">
        <v>1944</v>
      </c>
      <c r="G529" s="590" t="s">
        <v>1946</v>
      </c>
      <c r="H529" s="607">
        <v>6</v>
      </c>
      <c r="I529" s="607">
        <v>516</v>
      </c>
      <c r="J529" s="590"/>
      <c r="K529" s="590">
        <v>86</v>
      </c>
      <c r="L529" s="607"/>
      <c r="M529" s="607"/>
      <c r="N529" s="590"/>
      <c r="O529" s="590"/>
      <c r="P529" s="607"/>
      <c r="Q529" s="607"/>
      <c r="R529" s="595"/>
      <c r="S529" s="608"/>
    </row>
    <row r="530" spans="1:19" ht="14.4" customHeight="1" x14ac:dyDescent="0.3">
      <c r="A530" s="589" t="s">
        <v>1871</v>
      </c>
      <c r="B530" s="590" t="s">
        <v>1872</v>
      </c>
      <c r="C530" s="590" t="s">
        <v>487</v>
      </c>
      <c r="D530" s="590" t="s">
        <v>1865</v>
      </c>
      <c r="E530" s="590" t="s">
        <v>1890</v>
      </c>
      <c r="F530" s="590" t="s">
        <v>1968</v>
      </c>
      <c r="G530" s="590" t="s">
        <v>1969</v>
      </c>
      <c r="H530" s="607"/>
      <c r="I530" s="607"/>
      <c r="J530" s="590"/>
      <c r="K530" s="590"/>
      <c r="L530" s="607">
        <v>2</v>
      </c>
      <c r="M530" s="607">
        <v>2126</v>
      </c>
      <c r="N530" s="590">
        <v>1</v>
      </c>
      <c r="O530" s="590">
        <v>1063</v>
      </c>
      <c r="P530" s="607"/>
      <c r="Q530" s="607"/>
      <c r="R530" s="595"/>
      <c r="S530" s="608"/>
    </row>
    <row r="531" spans="1:19" ht="14.4" customHeight="1" x14ac:dyDescent="0.3">
      <c r="A531" s="589" t="s">
        <v>1871</v>
      </c>
      <c r="B531" s="590" t="s">
        <v>1872</v>
      </c>
      <c r="C531" s="590" t="s">
        <v>487</v>
      </c>
      <c r="D531" s="590" t="s">
        <v>1865</v>
      </c>
      <c r="E531" s="590" t="s">
        <v>1890</v>
      </c>
      <c r="F531" s="590" t="s">
        <v>1973</v>
      </c>
      <c r="G531" s="590" t="s">
        <v>1974</v>
      </c>
      <c r="H531" s="607"/>
      <c r="I531" s="607"/>
      <c r="J531" s="590"/>
      <c r="K531" s="590"/>
      <c r="L531" s="607">
        <v>1</v>
      </c>
      <c r="M531" s="607">
        <v>716</v>
      </c>
      <c r="N531" s="590">
        <v>1</v>
      </c>
      <c r="O531" s="590">
        <v>716</v>
      </c>
      <c r="P531" s="607"/>
      <c r="Q531" s="607"/>
      <c r="R531" s="595"/>
      <c r="S531" s="608"/>
    </row>
    <row r="532" spans="1:19" ht="14.4" customHeight="1" x14ac:dyDescent="0.3">
      <c r="A532" s="589" t="s">
        <v>1871</v>
      </c>
      <c r="B532" s="590" t="s">
        <v>1872</v>
      </c>
      <c r="C532" s="590" t="s">
        <v>487</v>
      </c>
      <c r="D532" s="590" t="s">
        <v>1865</v>
      </c>
      <c r="E532" s="590" t="s">
        <v>1890</v>
      </c>
      <c r="F532" s="590" t="s">
        <v>1975</v>
      </c>
      <c r="G532" s="590" t="s">
        <v>1977</v>
      </c>
      <c r="H532" s="607">
        <v>1</v>
      </c>
      <c r="I532" s="607">
        <v>91</v>
      </c>
      <c r="J532" s="590"/>
      <c r="K532" s="590">
        <v>91</v>
      </c>
      <c r="L532" s="607"/>
      <c r="M532" s="607"/>
      <c r="N532" s="590"/>
      <c r="O532" s="590"/>
      <c r="P532" s="607"/>
      <c r="Q532" s="607"/>
      <c r="R532" s="595"/>
      <c r="S532" s="608"/>
    </row>
    <row r="533" spans="1:19" ht="14.4" customHeight="1" x14ac:dyDescent="0.3">
      <c r="A533" s="589" t="s">
        <v>1871</v>
      </c>
      <c r="B533" s="590" t="s">
        <v>1872</v>
      </c>
      <c r="C533" s="590" t="s">
        <v>487</v>
      </c>
      <c r="D533" s="590" t="s">
        <v>1865</v>
      </c>
      <c r="E533" s="590" t="s">
        <v>1890</v>
      </c>
      <c r="F533" s="590" t="s">
        <v>1990</v>
      </c>
      <c r="G533" s="590" t="s">
        <v>1991</v>
      </c>
      <c r="H533" s="607"/>
      <c r="I533" s="607"/>
      <c r="J533" s="590"/>
      <c r="K533" s="590"/>
      <c r="L533" s="607">
        <v>1</v>
      </c>
      <c r="M533" s="607">
        <v>505</v>
      </c>
      <c r="N533" s="590">
        <v>1</v>
      </c>
      <c r="O533" s="590">
        <v>505</v>
      </c>
      <c r="P533" s="607"/>
      <c r="Q533" s="607"/>
      <c r="R533" s="595"/>
      <c r="S533" s="608"/>
    </row>
    <row r="534" spans="1:19" ht="14.4" customHeight="1" x14ac:dyDescent="0.3">
      <c r="A534" s="589" t="s">
        <v>1871</v>
      </c>
      <c r="B534" s="590" t="s">
        <v>1872</v>
      </c>
      <c r="C534" s="590" t="s">
        <v>487</v>
      </c>
      <c r="D534" s="590" t="s">
        <v>1865</v>
      </c>
      <c r="E534" s="590" t="s">
        <v>1890</v>
      </c>
      <c r="F534" s="590" t="s">
        <v>1992</v>
      </c>
      <c r="G534" s="590" t="s">
        <v>1993</v>
      </c>
      <c r="H534" s="607"/>
      <c r="I534" s="607"/>
      <c r="J534" s="590"/>
      <c r="K534" s="590"/>
      <c r="L534" s="607">
        <v>1</v>
      </c>
      <c r="M534" s="607">
        <v>1670</v>
      </c>
      <c r="N534" s="590">
        <v>1</v>
      </c>
      <c r="O534" s="590">
        <v>1670</v>
      </c>
      <c r="P534" s="607"/>
      <c r="Q534" s="607"/>
      <c r="R534" s="595"/>
      <c r="S534" s="608"/>
    </row>
    <row r="535" spans="1:19" ht="14.4" customHeight="1" x14ac:dyDescent="0.3">
      <c r="A535" s="589" t="s">
        <v>1871</v>
      </c>
      <c r="B535" s="590" t="s">
        <v>1872</v>
      </c>
      <c r="C535" s="590" t="s">
        <v>487</v>
      </c>
      <c r="D535" s="590" t="s">
        <v>1865</v>
      </c>
      <c r="E535" s="590" t="s">
        <v>1890</v>
      </c>
      <c r="F535" s="590" t="s">
        <v>1994</v>
      </c>
      <c r="G535" s="590" t="s">
        <v>1996</v>
      </c>
      <c r="H535" s="607"/>
      <c r="I535" s="607"/>
      <c r="J535" s="590"/>
      <c r="K535" s="590"/>
      <c r="L535" s="607">
        <v>1</v>
      </c>
      <c r="M535" s="607">
        <v>120</v>
      </c>
      <c r="N535" s="590">
        <v>1</v>
      </c>
      <c r="O535" s="590">
        <v>120</v>
      </c>
      <c r="P535" s="607"/>
      <c r="Q535" s="607"/>
      <c r="R535" s="595"/>
      <c r="S535" s="608"/>
    </row>
    <row r="536" spans="1:19" ht="14.4" customHeight="1" x14ac:dyDescent="0.3">
      <c r="A536" s="589" t="s">
        <v>1871</v>
      </c>
      <c r="B536" s="590" t="s">
        <v>1872</v>
      </c>
      <c r="C536" s="590" t="s">
        <v>487</v>
      </c>
      <c r="D536" s="590" t="s">
        <v>1865</v>
      </c>
      <c r="E536" s="590" t="s">
        <v>1890</v>
      </c>
      <c r="F536" s="590" t="s">
        <v>1999</v>
      </c>
      <c r="G536" s="590" t="s">
        <v>2000</v>
      </c>
      <c r="H536" s="607">
        <v>1</v>
      </c>
      <c r="I536" s="607">
        <v>247</v>
      </c>
      <c r="J536" s="590">
        <v>0.26559139784946234</v>
      </c>
      <c r="K536" s="590">
        <v>247</v>
      </c>
      <c r="L536" s="607">
        <v>3</v>
      </c>
      <c r="M536" s="607">
        <v>930</v>
      </c>
      <c r="N536" s="590">
        <v>1</v>
      </c>
      <c r="O536" s="590">
        <v>310</v>
      </c>
      <c r="P536" s="607"/>
      <c r="Q536" s="607"/>
      <c r="R536" s="595"/>
      <c r="S536" s="608"/>
    </row>
    <row r="537" spans="1:19" ht="14.4" customHeight="1" x14ac:dyDescent="0.3">
      <c r="A537" s="589" t="s">
        <v>1871</v>
      </c>
      <c r="B537" s="590" t="s">
        <v>1872</v>
      </c>
      <c r="C537" s="590" t="s">
        <v>487</v>
      </c>
      <c r="D537" s="590" t="s">
        <v>1865</v>
      </c>
      <c r="E537" s="590" t="s">
        <v>1890</v>
      </c>
      <c r="F537" s="590" t="s">
        <v>2068</v>
      </c>
      <c r="G537" s="590" t="s">
        <v>2069</v>
      </c>
      <c r="H537" s="607"/>
      <c r="I537" s="607"/>
      <c r="J537" s="590"/>
      <c r="K537" s="590"/>
      <c r="L537" s="607">
        <v>1</v>
      </c>
      <c r="M537" s="607">
        <v>3713</v>
      </c>
      <c r="N537" s="590">
        <v>1</v>
      </c>
      <c r="O537" s="590">
        <v>3713</v>
      </c>
      <c r="P537" s="607"/>
      <c r="Q537" s="607"/>
      <c r="R537" s="595"/>
      <c r="S537" s="608"/>
    </row>
    <row r="538" spans="1:19" ht="14.4" customHeight="1" x14ac:dyDescent="0.3">
      <c r="A538" s="589" t="s">
        <v>1871</v>
      </c>
      <c r="B538" s="590" t="s">
        <v>1872</v>
      </c>
      <c r="C538" s="590" t="s">
        <v>487</v>
      </c>
      <c r="D538" s="590" t="s">
        <v>1865</v>
      </c>
      <c r="E538" s="590" t="s">
        <v>1890</v>
      </c>
      <c r="F538" s="590" t="s">
        <v>2013</v>
      </c>
      <c r="G538" s="590" t="s">
        <v>2014</v>
      </c>
      <c r="H538" s="607"/>
      <c r="I538" s="607"/>
      <c r="J538" s="590"/>
      <c r="K538" s="590"/>
      <c r="L538" s="607">
        <v>4</v>
      </c>
      <c r="M538" s="607">
        <v>3360</v>
      </c>
      <c r="N538" s="590">
        <v>1</v>
      </c>
      <c r="O538" s="590">
        <v>840</v>
      </c>
      <c r="P538" s="607"/>
      <c r="Q538" s="607"/>
      <c r="R538" s="595"/>
      <c r="S538" s="608"/>
    </row>
    <row r="539" spans="1:19" ht="14.4" customHeight="1" x14ac:dyDescent="0.3">
      <c r="A539" s="589" t="s">
        <v>1871</v>
      </c>
      <c r="B539" s="590" t="s">
        <v>1872</v>
      </c>
      <c r="C539" s="590" t="s">
        <v>487</v>
      </c>
      <c r="D539" s="590" t="s">
        <v>1865</v>
      </c>
      <c r="E539" s="590" t="s">
        <v>1890</v>
      </c>
      <c r="F539" s="590" t="s">
        <v>2023</v>
      </c>
      <c r="G539" s="590" t="s">
        <v>2004</v>
      </c>
      <c r="H539" s="607"/>
      <c r="I539" s="607"/>
      <c r="J539" s="590"/>
      <c r="K539" s="590"/>
      <c r="L539" s="607">
        <v>3</v>
      </c>
      <c r="M539" s="607">
        <v>2475</v>
      </c>
      <c r="N539" s="590">
        <v>1</v>
      </c>
      <c r="O539" s="590">
        <v>825</v>
      </c>
      <c r="P539" s="607"/>
      <c r="Q539" s="607"/>
      <c r="R539" s="595"/>
      <c r="S539" s="608"/>
    </row>
    <row r="540" spans="1:19" ht="14.4" customHeight="1" x14ac:dyDescent="0.3">
      <c r="A540" s="589" t="s">
        <v>1871</v>
      </c>
      <c r="B540" s="590" t="s">
        <v>1872</v>
      </c>
      <c r="C540" s="590" t="s">
        <v>487</v>
      </c>
      <c r="D540" s="590" t="s">
        <v>1866</v>
      </c>
      <c r="E540" s="590" t="s">
        <v>1873</v>
      </c>
      <c r="F540" s="590" t="s">
        <v>1874</v>
      </c>
      <c r="G540" s="590" t="s">
        <v>1875</v>
      </c>
      <c r="H540" s="607">
        <v>0.2</v>
      </c>
      <c r="I540" s="607">
        <v>23.22</v>
      </c>
      <c r="J540" s="590"/>
      <c r="K540" s="590">
        <v>116.1</v>
      </c>
      <c r="L540" s="607"/>
      <c r="M540" s="607"/>
      <c r="N540" s="590"/>
      <c r="O540" s="590"/>
      <c r="P540" s="607"/>
      <c r="Q540" s="607"/>
      <c r="R540" s="595"/>
      <c r="S540" s="608"/>
    </row>
    <row r="541" spans="1:19" ht="14.4" customHeight="1" x14ac:dyDescent="0.3">
      <c r="A541" s="589" t="s">
        <v>1871</v>
      </c>
      <c r="B541" s="590" t="s">
        <v>1872</v>
      </c>
      <c r="C541" s="590" t="s">
        <v>487</v>
      </c>
      <c r="D541" s="590" t="s">
        <v>1866</v>
      </c>
      <c r="E541" s="590" t="s">
        <v>1873</v>
      </c>
      <c r="F541" s="590" t="s">
        <v>1876</v>
      </c>
      <c r="G541" s="590" t="s">
        <v>1877</v>
      </c>
      <c r="H541" s="607">
        <v>4.9000000000000004</v>
      </c>
      <c r="I541" s="607">
        <v>739.99</v>
      </c>
      <c r="J541" s="590"/>
      <c r="K541" s="590">
        <v>151.01836734693876</v>
      </c>
      <c r="L541" s="607"/>
      <c r="M541" s="607"/>
      <c r="N541" s="590"/>
      <c r="O541" s="590"/>
      <c r="P541" s="607"/>
      <c r="Q541" s="607"/>
      <c r="R541" s="595"/>
      <c r="S541" s="608"/>
    </row>
    <row r="542" spans="1:19" ht="14.4" customHeight="1" x14ac:dyDescent="0.3">
      <c r="A542" s="589" t="s">
        <v>1871</v>
      </c>
      <c r="B542" s="590" t="s">
        <v>1872</v>
      </c>
      <c r="C542" s="590" t="s">
        <v>487</v>
      </c>
      <c r="D542" s="590" t="s">
        <v>1866</v>
      </c>
      <c r="E542" s="590" t="s">
        <v>1873</v>
      </c>
      <c r="F542" s="590" t="s">
        <v>1878</v>
      </c>
      <c r="G542" s="590" t="s">
        <v>1879</v>
      </c>
      <c r="H542" s="607">
        <v>1.2</v>
      </c>
      <c r="I542" s="607">
        <v>304.26</v>
      </c>
      <c r="J542" s="590"/>
      <c r="K542" s="590">
        <v>253.55</v>
      </c>
      <c r="L542" s="607"/>
      <c r="M542" s="607"/>
      <c r="N542" s="590"/>
      <c r="O542" s="590"/>
      <c r="P542" s="607"/>
      <c r="Q542" s="607"/>
      <c r="R542" s="595"/>
      <c r="S542" s="608"/>
    </row>
    <row r="543" spans="1:19" ht="14.4" customHeight="1" x14ac:dyDescent="0.3">
      <c r="A543" s="589" t="s">
        <v>1871</v>
      </c>
      <c r="B543" s="590" t="s">
        <v>1872</v>
      </c>
      <c r="C543" s="590" t="s">
        <v>487</v>
      </c>
      <c r="D543" s="590" t="s">
        <v>1866</v>
      </c>
      <c r="E543" s="590" t="s">
        <v>1890</v>
      </c>
      <c r="F543" s="590" t="s">
        <v>1893</v>
      </c>
      <c r="G543" s="590" t="s">
        <v>1894</v>
      </c>
      <c r="H543" s="607">
        <v>2</v>
      </c>
      <c r="I543" s="607">
        <v>166</v>
      </c>
      <c r="J543" s="590"/>
      <c r="K543" s="590">
        <v>83</v>
      </c>
      <c r="L543" s="607"/>
      <c r="M543" s="607"/>
      <c r="N543" s="590"/>
      <c r="O543" s="590"/>
      <c r="P543" s="607"/>
      <c r="Q543" s="607"/>
      <c r="R543" s="595"/>
      <c r="S543" s="608"/>
    </row>
    <row r="544" spans="1:19" ht="14.4" customHeight="1" x14ac:dyDescent="0.3">
      <c r="A544" s="589" t="s">
        <v>1871</v>
      </c>
      <c r="B544" s="590" t="s">
        <v>1872</v>
      </c>
      <c r="C544" s="590" t="s">
        <v>487</v>
      </c>
      <c r="D544" s="590" t="s">
        <v>1866</v>
      </c>
      <c r="E544" s="590" t="s">
        <v>1890</v>
      </c>
      <c r="F544" s="590" t="s">
        <v>1911</v>
      </c>
      <c r="G544" s="590" t="s">
        <v>1912</v>
      </c>
      <c r="H544" s="607">
        <v>44</v>
      </c>
      <c r="I544" s="607">
        <v>5544</v>
      </c>
      <c r="J544" s="590"/>
      <c r="K544" s="590">
        <v>126</v>
      </c>
      <c r="L544" s="607"/>
      <c r="M544" s="607"/>
      <c r="N544" s="590"/>
      <c r="O544" s="590"/>
      <c r="P544" s="607"/>
      <c r="Q544" s="607"/>
      <c r="R544" s="595"/>
      <c r="S544" s="608"/>
    </row>
    <row r="545" spans="1:19" ht="14.4" customHeight="1" x14ac:dyDescent="0.3">
      <c r="A545" s="589" t="s">
        <v>1871</v>
      </c>
      <c r="B545" s="590" t="s">
        <v>1872</v>
      </c>
      <c r="C545" s="590" t="s">
        <v>487</v>
      </c>
      <c r="D545" s="590" t="s">
        <v>1866</v>
      </c>
      <c r="E545" s="590" t="s">
        <v>1890</v>
      </c>
      <c r="F545" s="590" t="s">
        <v>1918</v>
      </c>
      <c r="G545" s="590" t="s">
        <v>1919</v>
      </c>
      <c r="H545" s="607">
        <v>32</v>
      </c>
      <c r="I545" s="607">
        <v>16000</v>
      </c>
      <c r="J545" s="590"/>
      <c r="K545" s="590">
        <v>500</v>
      </c>
      <c r="L545" s="607"/>
      <c r="M545" s="607"/>
      <c r="N545" s="590"/>
      <c r="O545" s="590"/>
      <c r="P545" s="607"/>
      <c r="Q545" s="607"/>
      <c r="R545" s="595"/>
      <c r="S545" s="608"/>
    </row>
    <row r="546" spans="1:19" ht="14.4" customHeight="1" x14ac:dyDescent="0.3">
      <c r="A546" s="589" t="s">
        <v>1871</v>
      </c>
      <c r="B546" s="590" t="s">
        <v>1872</v>
      </c>
      <c r="C546" s="590" t="s">
        <v>487</v>
      </c>
      <c r="D546" s="590" t="s">
        <v>1866</v>
      </c>
      <c r="E546" s="590" t="s">
        <v>1890</v>
      </c>
      <c r="F546" s="590" t="s">
        <v>1920</v>
      </c>
      <c r="G546" s="590" t="s">
        <v>1922</v>
      </c>
      <c r="H546" s="607">
        <v>5</v>
      </c>
      <c r="I546" s="607">
        <v>3395</v>
      </c>
      <c r="J546" s="590"/>
      <c r="K546" s="590">
        <v>679</v>
      </c>
      <c r="L546" s="607"/>
      <c r="M546" s="607"/>
      <c r="N546" s="590"/>
      <c r="O546" s="590"/>
      <c r="P546" s="607"/>
      <c r="Q546" s="607"/>
      <c r="R546" s="595"/>
      <c r="S546" s="608"/>
    </row>
    <row r="547" spans="1:19" ht="14.4" customHeight="1" x14ac:dyDescent="0.3">
      <c r="A547" s="589" t="s">
        <v>1871</v>
      </c>
      <c r="B547" s="590" t="s">
        <v>1872</v>
      </c>
      <c r="C547" s="590" t="s">
        <v>487</v>
      </c>
      <c r="D547" s="590" t="s">
        <v>1866</v>
      </c>
      <c r="E547" s="590" t="s">
        <v>1890</v>
      </c>
      <c r="F547" s="590" t="s">
        <v>1923</v>
      </c>
      <c r="G547" s="590" t="s">
        <v>1924</v>
      </c>
      <c r="H547" s="607">
        <v>22</v>
      </c>
      <c r="I547" s="607">
        <v>22682</v>
      </c>
      <c r="J547" s="590"/>
      <c r="K547" s="590">
        <v>1031</v>
      </c>
      <c r="L547" s="607"/>
      <c r="M547" s="607"/>
      <c r="N547" s="590"/>
      <c r="O547" s="590"/>
      <c r="P547" s="607"/>
      <c r="Q547" s="607"/>
      <c r="R547" s="595"/>
      <c r="S547" s="608"/>
    </row>
    <row r="548" spans="1:19" ht="14.4" customHeight="1" x14ac:dyDescent="0.3">
      <c r="A548" s="589" t="s">
        <v>1871</v>
      </c>
      <c r="B548" s="590" t="s">
        <v>1872</v>
      </c>
      <c r="C548" s="590" t="s">
        <v>487</v>
      </c>
      <c r="D548" s="590" t="s">
        <v>1866</v>
      </c>
      <c r="E548" s="590" t="s">
        <v>1890</v>
      </c>
      <c r="F548" s="590" t="s">
        <v>1925</v>
      </c>
      <c r="G548" s="590" t="s">
        <v>1926</v>
      </c>
      <c r="H548" s="607">
        <v>2</v>
      </c>
      <c r="I548" s="607">
        <v>4196</v>
      </c>
      <c r="J548" s="590"/>
      <c r="K548" s="590">
        <v>2098</v>
      </c>
      <c r="L548" s="607"/>
      <c r="M548" s="607"/>
      <c r="N548" s="590"/>
      <c r="O548" s="590"/>
      <c r="P548" s="607"/>
      <c r="Q548" s="607"/>
      <c r="R548" s="595"/>
      <c r="S548" s="608"/>
    </row>
    <row r="549" spans="1:19" ht="14.4" customHeight="1" x14ac:dyDescent="0.3">
      <c r="A549" s="589" t="s">
        <v>1871</v>
      </c>
      <c r="B549" s="590" t="s">
        <v>1872</v>
      </c>
      <c r="C549" s="590" t="s">
        <v>487</v>
      </c>
      <c r="D549" s="590" t="s">
        <v>1866</v>
      </c>
      <c r="E549" s="590" t="s">
        <v>1890</v>
      </c>
      <c r="F549" s="590" t="s">
        <v>1938</v>
      </c>
      <c r="G549" s="590" t="s">
        <v>1940</v>
      </c>
      <c r="H549" s="607">
        <v>41</v>
      </c>
      <c r="I549" s="607">
        <v>1366.67</v>
      </c>
      <c r="J549" s="590"/>
      <c r="K549" s="590">
        <v>33.333414634146344</v>
      </c>
      <c r="L549" s="607"/>
      <c r="M549" s="607"/>
      <c r="N549" s="590"/>
      <c r="O549" s="590"/>
      <c r="P549" s="607"/>
      <c r="Q549" s="607"/>
      <c r="R549" s="595"/>
      <c r="S549" s="608"/>
    </row>
    <row r="550" spans="1:19" ht="14.4" customHeight="1" x14ac:dyDescent="0.3">
      <c r="A550" s="589" t="s">
        <v>1871</v>
      </c>
      <c r="B550" s="590" t="s">
        <v>1872</v>
      </c>
      <c r="C550" s="590" t="s">
        <v>487</v>
      </c>
      <c r="D550" s="590" t="s">
        <v>1866</v>
      </c>
      <c r="E550" s="590" t="s">
        <v>1890</v>
      </c>
      <c r="F550" s="590" t="s">
        <v>1944</v>
      </c>
      <c r="G550" s="590" t="s">
        <v>1945</v>
      </c>
      <c r="H550" s="607">
        <v>42</v>
      </c>
      <c r="I550" s="607">
        <v>3612</v>
      </c>
      <c r="J550" s="590"/>
      <c r="K550" s="590">
        <v>86</v>
      </c>
      <c r="L550" s="607"/>
      <c r="M550" s="607"/>
      <c r="N550" s="590"/>
      <c r="O550" s="590"/>
      <c r="P550" s="607"/>
      <c r="Q550" s="607"/>
      <c r="R550" s="595"/>
      <c r="S550" s="608"/>
    </row>
    <row r="551" spans="1:19" ht="14.4" customHeight="1" x14ac:dyDescent="0.3">
      <c r="A551" s="589" t="s">
        <v>1871</v>
      </c>
      <c r="B551" s="590" t="s">
        <v>1872</v>
      </c>
      <c r="C551" s="590" t="s">
        <v>487</v>
      </c>
      <c r="D551" s="590" t="s">
        <v>1866</v>
      </c>
      <c r="E551" s="590" t="s">
        <v>1890</v>
      </c>
      <c r="F551" s="590" t="s">
        <v>1968</v>
      </c>
      <c r="G551" s="590" t="s">
        <v>1969</v>
      </c>
      <c r="H551" s="607">
        <v>3</v>
      </c>
      <c r="I551" s="607">
        <v>3189</v>
      </c>
      <c r="J551" s="590"/>
      <c r="K551" s="590">
        <v>1063</v>
      </c>
      <c r="L551" s="607"/>
      <c r="M551" s="607"/>
      <c r="N551" s="590"/>
      <c r="O551" s="590"/>
      <c r="P551" s="607"/>
      <c r="Q551" s="607"/>
      <c r="R551" s="595"/>
      <c r="S551" s="608"/>
    </row>
    <row r="552" spans="1:19" ht="14.4" customHeight="1" x14ac:dyDescent="0.3">
      <c r="A552" s="589" t="s">
        <v>1871</v>
      </c>
      <c r="B552" s="590" t="s">
        <v>1872</v>
      </c>
      <c r="C552" s="590" t="s">
        <v>487</v>
      </c>
      <c r="D552" s="590" t="s">
        <v>1866</v>
      </c>
      <c r="E552" s="590" t="s">
        <v>1890</v>
      </c>
      <c r="F552" s="590" t="s">
        <v>1973</v>
      </c>
      <c r="G552" s="590" t="s">
        <v>1974</v>
      </c>
      <c r="H552" s="607">
        <v>3</v>
      </c>
      <c r="I552" s="607">
        <v>2148</v>
      </c>
      <c r="J552" s="590"/>
      <c r="K552" s="590">
        <v>716</v>
      </c>
      <c r="L552" s="607"/>
      <c r="M552" s="607"/>
      <c r="N552" s="590"/>
      <c r="O552" s="590"/>
      <c r="P552" s="607"/>
      <c r="Q552" s="607"/>
      <c r="R552" s="595"/>
      <c r="S552" s="608"/>
    </row>
    <row r="553" spans="1:19" ht="14.4" customHeight="1" x14ac:dyDescent="0.3">
      <c r="A553" s="589" t="s">
        <v>1871</v>
      </c>
      <c r="B553" s="590" t="s">
        <v>1872</v>
      </c>
      <c r="C553" s="590" t="s">
        <v>487</v>
      </c>
      <c r="D553" s="590" t="s">
        <v>1866</v>
      </c>
      <c r="E553" s="590" t="s">
        <v>1890</v>
      </c>
      <c r="F553" s="590" t="s">
        <v>1994</v>
      </c>
      <c r="G553" s="590" t="s">
        <v>1996</v>
      </c>
      <c r="H553" s="607">
        <v>1</v>
      </c>
      <c r="I553" s="607">
        <v>120</v>
      </c>
      <c r="J553" s="590"/>
      <c r="K553" s="590">
        <v>120</v>
      </c>
      <c r="L553" s="607"/>
      <c r="M553" s="607"/>
      <c r="N553" s="590"/>
      <c r="O553" s="590"/>
      <c r="P553" s="607"/>
      <c r="Q553" s="607"/>
      <c r="R553" s="595"/>
      <c r="S553" s="608"/>
    </row>
    <row r="554" spans="1:19" ht="14.4" customHeight="1" x14ac:dyDescent="0.3">
      <c r="A554" s="589" t="s">
        <v>1871</v>
      </c>
      <c r="B554" s="590" t="s">
        <v>1872</v>
      </c>
      <c r="C554" s="590" t="s">
        <v>487</v>
      </c>
      <c r="D554" s="590" t="s">
        <v>1866</v>
      </c>
      <c r="E554" s="590" t="s">
        <v>1890</v>
      </c>
      <c r="F554" s="590" t="s">
        <v>1999</v>
      </c>
      <c r="G554" s="590" t="s">
        <v>2000</v>
      </c>
      <c r="H554" s="607">
        <v>6</v>
      </c>
      <c r="I554" s="607">
        <v>1482</v>
      </c>
      <c r="J554" s="590"/>
      <c r="K554" s="590">
        <v>247</v>
      </c>
      <c r="L554" s="607"/>
      <c r="M554" s="607"/>
      <c r="N554" s="590"/>
      <c r="O554" s="590"/>
      <c r="P554" s="607"/>
      <c r="Q554" s="607"/>
      <c r="R554" s="595"/>
      <c r="S554" s="608"/>
    </row>
    <row r="555" spans="1:19" ht="14.4" customHeight="1" x14ac:dyDescent="0.3">
      <c r="A555" s="589" t="s">
        <v>1871</v>
      </c>
      <c r="B555" s="590" t="s">
        <v>1872</v>
      </c>
      <c r="C555" s="590" t="s">
        <v>487</v>
      </c>
      <c r="D555" s="590" t="s">
        <v>1866</v>
      </c>
      <c r="E555" s="590" t="s">
        <v>1890</v>
      </c>
      <c r="F555" s="590" t="s">
        <v>2001</v>
      </c>
      <c r="G555" s="590" t="s">
        <v>2070</v>
      </c>
      <c r="H555" s="607">
        <v>1</v>
      </c>
      <c r="I555" s="607">
        <v>1734</v>
      </c>
      <c r="J555" s="590"/>
      <c r="K555" s="590">
        <v>1734</v>
      </c>
      <c r="L555" s="607"/>
      <c r="M555" s="607"/>
      <c r="N555" s="590"/>
      <c r="O555" s="590"/>
      <c r="P555" s="607"/>
      <c r="Q555" s="607"/>
      <c r="R555" s="595"/>
      <c r="S555" s="608"/>
    </row>
    <row r="556" spans="1:19" ht="14.4" customHeight="1" x14ac:dyDescent="0.3">
      <c r="A556" s="589" t="s">
        <v>1871</v>
      </c>
      <c r="B556" s="590" t="s">
        <v>1872</v>
      </c>
      <c r="C556" s="590" t="s">
        <v>487</v>
      </c>
      <c r="D556" s="590" t="s">
        <v>1866</v>
      </c>
      <c r="E556" s="590" t="s">
        <v>1890</v>
      </c>
      <c r="F556" s="590" t="s">
        <v>2011</v>
      </c>
      <c r="G556" s="590" t="s">
        <v>2012</v>
      </c>
      <c r="H556" s="607">
        <v>1</v>
      </c>
      <c r="I556" s="607">
        <v>1033</v>
      </c>
      <c r="J556" s="590"/>
      <c r="K556" s="590">
        <v>1033</v>
      </c>
      <c r="L556" s="607"/>
      <c r="M556" s="607"/>
      <c r="N556" s="590"/>
      <c r="O556" s="590"/>
      <c r="P556" s="607"/>
      <c r="Q556" s="607"/>
      <c r="R556" s="595"/>
      <c r="S556" s="608"/>
    </row>
    <row r="557" spans="1:19" ht="14.4" customHeight="1" x14ac:dyDescent="0.3">
      <c r="A557" s="589" t="s">
        <v>1871</v>
      </c>
      <c r="B557" s="590" t="s">
        <v>1872</v>
      </c>
      <c r="C557" s="590" t="s">
        <v>487</v>
      </c>
      <c r="D557" s="590" t="s">
        <v>1866</v>
      </c>
      <c r="E557" s="590" t="s">
        <v>1890</v>
      </c>
      <c r="F557" s="590" t="s">
        <v>2013</v>
      </c>
      <c r="G557" s="590" t="s">
        <v>2014</v>
      </c>
      <c r="H557" s="607">
        <v>6</v>
      </c>
      <c r="I557" s="607">
        <v>5040</v>
      </c>
      <c r="J557" s="590"/>
      <c r="K557" s="590">
        <v>840</v>
      </c>
      <c r="L557" s="607"/>
      <c r="M557" s="607"/>
      <c r="N557" s="590"/>
      <c r="O557" s="590"/>
      <c r="P557" s="607"/>
      <c r="Q557" s="607"/>
      <c r="R557" s="595"/>
      <c r="S557" s="608"/>
    </row>
    <row r="558" spans="1:19" ht="14.4" customHeight="1" x14ac:dyDescent="0.3">
      <c r="A558" s="589" t="s">
        <v>1871</v>
      </c>
      <c r="B558" s="590" t="s">
        <v>1872</v>
      </c>
      <c r="C558" s="590" t="s">
        <v>487</v>
      </c>
      <c r="D558" s="590" t="s">
        <v>1866</v>
      </c>
      <c r="E558" s="590" t="s">
        <v>1890</v>
      </c>
      <c r="F558" s="590" t="s">
        <v>2028</v>
      </c>
      <c r="G558" s="590" t="s">
        <v>2029</v>
      </c>
      <c r="H558" s="607">
        <v>1</v>
      </c>
      <c r="I558" s="607">
        <v>111</v>
      </c>
      <c r="J558" s="590"/>
      <c r="K558" s="590">
        <v>111</v>
      </c>
      <c r="L558" s="607"/>
      <c r="M558" s="607"/>
      <c r="N558" s="590"/>
      <c r="O558" s="590"/>
      <c r="P558" s="607"/>
      <c r="Q558" s="607"/>
      <c r="R558" s="595"/>
      <c r="S558" s="608"/>
    </row>
    <row r="559" spans="1:19" ht="14.4" customHeight="1" x14ac:dyDescent="0.3">
      <c r="A559" s="589" t="s">
        <v>1871</v>
      </c>
      <c r="B559" s="590" t="s">
        <v>1872</v>
      </c>
      <c r="C559" s="590" t="s">
        <v>487</v>
      </c>
      <c r="D559" s="590" t="s">
        <v>622</v>
      </c>
      <c r="E559" s="590" t="s">
        <v>1873</v>
      </c>
      <c r="F559" s="590" t="s">
        <v>1876</v>
      </c>
      <c r="G559" s="590" t="s">
        <v>1877</v>
      </c>
      <c r="H559" s="607">
        <v>20.399999999999999</v>
      </c>
      <c r="I559" s="607">
        <v>3081.21</v>
      </c>
      <c r="J559" s="590">
        <v>1.2768732206424127</v>
      </c>
      <c r="K559" s="590">
        <v>151.03970588235296</v>
      </c>
      <c r="L559" s="607">
        <v>17.7</v>
      </c>
      <c r="M559" s="607">
        <v>2413.09</v>
      </c>
      <c r="N559" s="590">
        <v>1</v>
      </c>
      <c r="O559" s="590">
        <v>136.33276836158194</v>
      </c>
      <c r="P559" s="607">
        <v>22.6</v>
      </c>
      <c r="Q559" s="607">
        <v>1575.22</v>
      </c>
      <c r="R559" s="595">
        <v>0.65278128872110031</v>
      </c>
      <c r="S559" s="608">
        <v>69.7</v>
      </c>
    </row>
    <row r="560" spans="1:19" ht="14.4" customHeight="1" x14ac:dyDescent="0.3">
      <c r="A560" s="589" t="s">
        <v>1871</v>
      </c>
      <c r="B560" s="590" t="s">
        <v>1872</v>
      </c>
      <c r="C560" s="590" t="s">
        <v>487</v>
      </c>
      <c r="D560" s="590" t="s">
        <v>622</v>
      </c>
      <c r="E560" s="590" t="s">
        <v>1890</v>
      </c>
      <c r="F560" s="590" t="s">
        <v>1899</v>
      </c>
      <c r="G560" s="590" t="s">
        <v>1900</v>
      </c>
      <c r="H560" s="607"/>
      <c r="I560" s="607"/>
      <c r="J560" s="590"/>
      <c r="K560" s="590"/>
      <c r="L560" s="607">
        <v>5</v>
      </c>
      <c r="M560" s="607">
        <v>185</v>
      </c>
      <c r="N560" s="590">
        <v>1</v>
      </c>
      <c r="O560" s="590">
        <v>37</v>
      </c>
      <c r="P560" s="607"/>
      <c r="Q560" s="607"/>
      <c r="R560" s="595"/>
      <c r="S560" s="608"/>
    </row>
    <row r="561" spans="1:19" ht="14.4" customHeight="1" x14ac:dyDescent="0.3">
      <c r="A561" s="589" t="s">
        <v>1871</v>
      </c>
      <c r="B561" s="590" t="s">
        <v>1872</v>
      </c>
      <c r="C561" s="590" t="s">
        <v>487</v>
      </c>
      <c r="D561" s="590" t="s">
        <v>622</v>
      </c>
      <c r="E561" s="590" t="s">
        <v>1890</v>
      </c>
      <c r="F561" s="590" t="s">
        <v>1908</v>
      </c>
      <c r="G561" s="590" t="s">
        <v>1910</v>
      </c>
      <c r="H561" s="607"/>
      <c r="I561" s="607"/>
      <c r="J561" s="590"/>
      <c r="K561" s="590"/>
      <c r="L561" s="607">
        <v>1</v>
      </c>
      <c r="M561" s="607">
        <v>251</v>
      </c>
      <c r="N561" s="590">
        <v>1</v>
      </c>
      <c r="O561" s="590">
        <v>251</v>
      </c>
      <c r="P561" s="607">
        <v>1</v>
      </c>
      <c r="Q561" s="607">
        <v>252</v>
      </c>
      <c r="R561" s="595">
        <v>1.0039840637450199</v>
      </c>
      <c r="S561" s="608">
        <v>252</v>
      </c>
    </row>
    <row r="562" spans="1:19" ht="14.4" customHeight="1" x14ac:dyDescent="0.3">
      <c r="A562" s="589" t="s">
        <v>1871</v>
      </c>
      <c r="B562" s="590" t="s">
        <v>1872</v>
      </c>
      <c r="C562" s="590" t="s">
        <v>487</v>
      </c>
      <c r="D562" s="590" t="s">
        <v>622</v>
      </c>
      <c r="E562" s="590" t="s">
        <v>1890</v>
      </c>
      <c r="F562" s="590" t="s">
        <v>1911</v>
      </c>
      <c r="G562" s="590" t="s">
        <v>1912</v>
      </c>
      <c r="H562" s="607">
        <v>39</v>
      </c>
      <c r="I562" s="607">
        <v>4914</v>
      </c>
      <c r="J562" s="590">
        <v>0.88636363636363635</v>
      </c>
      <c r="K562" s="590">
        <v>126</v>
      </c>
      <c r="L562" s="607">
        <v>44</v>
      </c>
      <c r="M562" s="607">
        <v>5544</v>
      </c>
      <c r="N562" s="590">
        <v>1</v>
      </c>
      <c r="O562" s="590">
        <v>126</v>
      </c>
      <c r="P562" s="607">
        <v>66</v>
      </c>
      <c r="Q562" s="607">
        <v>8382</v>
      </c>
      <c r="R562" s="595">
        <v>1.5119047619047619</v>
      </c>
      <c r="S562" s="608">
        <v>127</v>
      </c>
    </row>
    <row r="563" spans="1:19" ht="14.4" customHeight="1" x14ac:dyDescent="0.3">
      <c r="A563" s="589" t="s">
        <v>1871</v>
      </c>
      <c r="B563" s="590" t="s">
        <v>1872</v>
      </c>
      <c r="C563" s="590" t="s">
        <v>487</v>
      </c>
      <c r="D563" s="590" t="s">
        <v>622</v>
      </c>
      <c r="E563" s="590" t="s">
        <v>1890</v>
      </c>
      <c r="F563" s="590" t="s">
        <v>1911</v>
      </c>
      <c r="G563" s="590" t="s">
        <v>1913</v>
      </c>
      <c r="H563" s="607">
        <v>2</v>
      </c>
      <c r="I563" s="607">
        <v>252</v>
      </c>
      <c r="J563" s="590">
        <v>0.5</v>
      </c>
      <c r="K563" s="590">
        <v>126</v>
      </c>
      <c r="L563" s="607">
        <v>4</v>
      </c>
      <c r="M563" s="607">
        <v>504</v>
      </c>
      <c r="N563" s="590">
        <v>1</v>
      </c>
      <c r="O563" s="590">
        <v>126</v>
      </c>
      <c r="P563" s="607">
        <v>1</v>
      </c>
      <c r="Q563" s="607">
        <v>127</v>
      </c>
      <c r="R563" s="595">
        <v>0.25198412698412698</v>
      </c>
      <c r="S563" s="608">
        <v>127</v>
      </c>
    </row>
    <row r="564" spans="1:19" ht="14.4" customHeight="1" x14ac:dyDescent="0.3">
      <c r="A564" s="589" t="s">
        <v>1871</v>
      </c>
      <c r="B564" s="590" t="s">
        <v>1872</v>
      </c>
      <c r="C564" s="590" t="s">
        <v>487</v>
      </c>
      <c r="D564" s="590" t="s">
        <v>622</v>
      </c>
      <c r="E564" s="590" t="s">
        <v>1890</v>
      </c>
      <c r="F564" s="590" t="s">
        <v>1914</v>
      </c>
      <c r="G564" s="590" t="s">
        <v>1915</v>
      </c>
      <c r="H564" s="607"/>
      <c r="I564" s="607"/>
      <c r="J564" s="590"/>
      <c r="K564" s="590"/>
      <c r="L564" s="607">
        <v>1</v>
      </c>
      <c r="M564" s="607">
        <v>541</v>
      </c>
      <c r="N564" s="590">
        <v>1</v>
      </c>
      <c r="O564" s="590">
        <v>541</v>
      </c>
      <c r="P564" s="607"/>
      <c r="Q564" s="607"/>
      <c r="R564" s="595"/>
      <c r="S564" s="608"/>
    </row>
    <row r="565" spans="1:19" ht="14.4" customHeight="1" x14ac:dyDescent="0.3">
      <c r="A565" s="589" t="s">
        <v>1871</v>
      </c>
      <c r="B565" s="590" t="s">
        <v>1872</v>
      </c>
      <c r="C565" s="590" t="s">
        <v>487</v>
      </c>
      <c r="D565" s="590" t="s">
        <v>622</v>
      </c>
      <c r="E565" s="590" t="s">
        <v>1890</v>
      </c>
      <c r="F565" s="590" t="s">
        <v>1916</v>
      </c>
      <c r="G565" s="590" t="s">
        <v>1917</v>
      </c>
      <c r="H565" s="607">
        <v>1</v>
      </c>
      <c r="I565" s="607">
        <v>1543</v>
      </c>
      <c r="J565" s="590"/>
      <c r="K565" s="590">
        <v>1543</v>
      </c>
      <c r="L565" s="607"/>
      <c r="M565" s="607"/>
      <c r="N565" s="590"/>
      <c r="O565" s="590"/>
      <c r="P565" s="607"/>
      <c r="Q565" s="607"/>
      <c r="R565" s="595"/>
      <c r="S565" s="608"/>
    </row>
    <row r="566" spans="1:19" ht="14.4" customHeight="1" x14ac:dyDescent="0.3">
      <c r="A566" s="589" t="s">
        <v>1871</v>
      </c>
      <c r="B566" s="590" t="s">
        <v>1872</v>
      </c>
      <c r="C566" s="590" t="s">
        <v>487</v>
      </c>
      <c r="D566" s="590" t="s">
        <v>622</v>
      </c>
      <c r="E566" s="590" t="s">
        <v>1890</v>
      </c>
      <c r="F566" s="590" t="s">
        <v>1918</v>
      </c>
      <c r="G566" s="590" t="s">
        <v>1919</v>
      </c>
      <c r="H566" s="607">
        <v>24</v>
      </c>
      <c r="I566" s="607">
        <v>12000</v>
      </c>
      <c r="J566" s="590">
        <v>0.95808383233532934</v>
      </c>
      <c r="K566" s="590">
        <v>500</v>
      </c>
      <c r="L566" s="607">
        <v>25</v>
      </c>
      <c r="M566" s="607">
        <v>12525</v>
      </c>
      <c r="N566" s="590">
        <v>1</v>
      </c>
      <c r="O566" s="590">
        <v>501</v>
      </c>
      <c r="P566" s="607">
        <v>28</v>
      </c>
      <c r="Q566" s="607">
        <v>14056</v>
      </c>
      <c r="R566" s="595">
        <v>1.1222355289421158</v>
      </c>
      <c r="S566" s="608">
        <v>502</v>
      </c>
    </row>
    <row r="567" spans="1:19" ht="14.4" customHeight="1" x14ac:dyDescent="0.3">
      <c r="A567" s="589" t="s">
        <v>1871</v>
      </c>
      <c r="B567" s="590" t="s">
        <v>1872</v>
      </c>
      <c r="C567" s="590" t="s">
        <v>487</v>
      </c>
      <c r="D567" s="590" t="s">
        <v>622</v>
      </c>
      <c r="E567" s="590" t="s">
        <v>1890</v>
      </c>
      <c r="F567" s="590" t="s">
        <v>1920</v>
      </c>
      <c r="G567" s="590" t="s">
        <v>1921</v>
      </c>
      <c r="H567" s="607">
        <v>3</v>
      </c>
      <c r="I567" s="607">
        <v>2037</v>
      </c>
      <c r="J567" s="590">
        <v>3</v>
      </c>
      <c r="K567" s="590">
        <v>679</v>
      </c>
      <c r="L567" s="607">
        <v>1</v>
      </c>
      <c r="M567" s="607">
        <v>679</v>
      </c>
      <c r="N567" s="590">
        <v>1</v>
      </c>
      <c r="O567" s="590">
        <v>679</v>
      </c>
      <c r="P567" s="607">
        <v>2</v>
      </c>
      <c r="Q567" s="607">
        <v>1360</v>
      </c>
      <c r="R567" s="595">
        <v>2.0029455081001473</v>
      </c>
      <c r="S567" s="608">
        <v>680</v>
      </c>
    </row>
    <row r="568" spans="1:19" ht="14.4" customHeight="1" x14ac:dyDescent="0.3">
      <c r="A568" s="589" t="s">
        <v>1871</v>
      </c>
      <c r="B568" s="590" t="s">
        <v>1872</v>
      </c>
      <c r="C568" s="590" t="s">
        <v>487</v>
      </c>
      <c r="D568" s="590" t="s">
        <v>622</v>
      </c>
      <c r="E568" s="590" t="s">
        <v>1890</v>
      </c>
      <c r="F568" s="590" t="s">
        <v>1920</v>
      </c>
      <c r="G568" s="590" t="s">
        <v>1922</v>
      </c>
      <c r="H568" s="607">
        <v>51</v>
      </c>
      <c r="I568" s="607">
        <v>34629</v>
      </c>
      <c r="J568" s="590">
        <v>0.82258064516129037</v>
      </c>
      <c r="K568" s="590">
        <v>679</v>
      </c>
      <c r="L568" s="607">
        <v>62</v>
      </c>
      <c r="M568" s="607">
        <v>42098</v>
      </c>
      <c r="N568" s="590">
        <v>1</v>
      </c>
      <c r="O568" s="590">
        <v>679</v>
      </c>
      <c r="P568" s="607">
        <v>75</v>
      </c>
      <c r="Q568" s="607">
        <v>51000</v>
      </c>
      <c r="R568" s="595">
        <v>1.2114589766734762</v>
      </c>
      <c r="S568" s="608">
        <v>680</v>
      </c>
    </row>
    <row r="569" spans="1:19" ht="14.4" customHeight="1" x14ac:dyDescent="0.3">
      <c r="A569" s="589" t="s">
        <v>1871</v>
      </c>
      <c r="B569" s="590" t="s">
        <v>1872</v>
      </c>
      <c r="C569" s="590" t="s">
        <v>487</v>
      </c>
      <c r="D569" s="590" t="s">
        <v>622</v>
      </c>
      <c r="E569" s="590" t="s">
        <v>1890</v>
      </c>
      <c r="F569" s="590" t="s">
        <v>1923</v>
      </c>
      <c r="G569" s="590" t="s">
        <v>1924</v>
      </c>
      <c r="H569" s="607">
        <v>9</v>
      </c>
      <c r="I569" s="607">
        <v>9279</v>
      </c>
      <c r="J569" s="590">
        <v>0.52889876880984954</v>
      </c>
      <c r="K569" s="590">
        <v>1031</v>
      </c>
      <c r="L569" s="607">
        <v>17</v>
      </c>
      <c r="M569" s="607">
        <v>17544</v>
      </c>
      <c r="N569" s="590">
        <v>1</v>
      </c>
      <c r="O569" s="590">
        <v>1032</v>
      </c>
      <c r="P569" s="607">
        <v>17</v>
      </c>
      <c r="Q569" s="607">
        <v>17578</v>
      </c>
      <c r="R569" s="595">
        <v>1.001937984496124</v>
      </c>
      <c r="S569" s="608">
        <v>1034</v>
      </c>
    </row>
    <row r="570" spans="1:19" ht="14.4" customHeight="1" x14ac:dyDescent="0.3">
      <c r="A570" s="589" t="s">
        <v>1871</v>
      </c>
      <c r="B570" s="590" t="s">
        <v>1872</v>
      </c>
      <c r="C570" s="590" t="s">
        <v>487</v>
      </c>
      <c r="D570" s="590" t="s">
        <v>622</v>
      </c>
      <c r="E570" s="590" t="s">
        <v>1890</v>
      </c>
      <c r="F570" s="590" t="s">
        <v>1925</v>
      </c>
      <c r="G570" s="590" t="s">
        <v>1926</v>
      </c>
      <c r="H570" s="607">
        <v>3</v>
      </c>
      <c r="I570" s="607">
        <v>6294</v>
      </c>
      <c r="J570" s="590"/>
      <c r="K570" s="590">
        <v>2098</v>
      </c>
      <c r="L570" s="607"/>
      <c r="M570" s="607"/>
      <c r="N570" s="590"/>
      <c r="O570" s="590"/>
      <c r="P570" s="607"/>
      <c r="Q570" s="607"/>
      <c r="R570" s="595"/>
      <c r="S570" s="608"/>
    </row>
    <row r="571" spans="1:19" ht="14.4" customHeight="1" x14ac:dyDescent="0.3">
      <c r="A571" s="589" t="s">
        <v>1871</v>
      </c>
      <c r="B571" s="590" t="s">
        <v>1872</v>
      </c>
      <c r="C571" s="590" t="s">
        <v>487</v>
      </c>
      <c r="D571" s="590" t="s">
        <v>622</v>
      </c>
      <c r="E571" s="590" t="s">
        <v>1890</v>
      </c>
      <c r="F571" s="590" t="s">
        <v>2042</v>
      </c>
      <c r="G571" s="590" t="s">
        <v>2043</v>
      </c>
      <c r="H571" s="607">
        <v>4</v>
      </c>
      <c r="I571" s="607">
        <v>5092</v>
      </c>
      <c r="J571" s="590">
        <v>3.9937254901960784</v>
      </c>
      <c r="K571" s="590">
        <v>1273</v>
      </c>
      <c r="L571" s="607">
        <v>1</v>
      </c>
      <c r="M571" s="607">
        <v>1275</v>
      </c>
      <c r="N571" s="590">
        <v>1</v>
      </c>
      <c r="O571" s="590">
        <v>1275</v>
      </c>
      <c r="P571" s="607">
        <v>1</v>
      </c>
      <c r="Q571" s="607">
        <v>1278</v>
      </c>
      <c r="R571" s="595">
        <v>1.0023529411764707</v>
      </c>
      <c r="S571" s="608">
        <v>1278</v>
      </c>
    </row>
    <row r="572" spans="1:19" ht="14.4" customHeight="1" x14ac:dyDescent="0.3">
      <c r="A572" s="589" t="s">
        <v>1871</v>
      </c>
      <c r="B572" s="590" t="s">
        <v>1872</v>
      </c>
      <c r="C572" s="590" t="s">
        <v>487</v>
      </c>
      <c r="D572" s="590" t="s">
        <v>622</v>
      </c>
      <c r="E572" s="590" t="s">
        <v>1890</v>
      </c>
      <c r="F572" s="590" t="s">
        <v>2042</v>
      </c>
      <c r="G572" s="590" t="s">
        <v>2044</v>
      </c>
      <c r="H572" s="607"/>
      <c r="I572" s="607"/>
      <c r="J572" s="590"/>
      <c r="K572" s="590"/>
      <c r="L572" s="607">
        <v>1</v>
      </c>
      <c r="M572" s="607">
        <v>1275</v>
      </c>
      <c r="N572" s="590">
        <v>1</v>
      </c>
      <c r="O572" s="590">
        <v>1275</v>
      </c>
      <c r="P572" s="607"/>
      <c r="Q572" s="607"/>
      <c r="R572" s="595"/>
      <c r="S572" s="608"/>
    </row>
    <row r="573" spans="1:19" ht="14.4" customHeight="1" x14ac:dyDescent="0.3">
      <c r="A573" s="589" t="s">
        <v>1871</v>
      </c>
      <c r="B573" s="590" t="s">
        <v>1872</v>
      </c>
      <c r="C573" s="590" t="s">
        <v>487</v>
      </c>
      <c r="D573" s="590" t="s">
        <v>622</v>
      </c>
      <c r="E573" s="590" t="s">
        <v>1890</v>
      </c>
      <c r="F573" s="590" t="s">
        <v>2045</v>
      </c>
      <c r="G573" s="590" t="s">
        <v>2046</v>
      </c>
      <c r="H573" s="607">
        <v>1</v>
      </c>
      <c r="I573" s="607">
        <v>971</v>
      </c>
      <c r="J573" s="590"/>
      <c r="K573" s="590">
        <v>971</v>
      </c>
      <c r="L573" s="607"/>
      <c r="M573" s="607"/>
      <c r="N573" s="590"/>
      <c r="O573" s="590"/>
      <c r="P573" s="607">
        <v>1</v>
      </c>
      <c r="Q573" s="607">
        <v>975</v>
      </c>
      <c r="R573" s="595"/>
      <c r="S573" s="608">
        <v>975</v>
      </c>
    </row>
    <row r="574" spans="1:19" ht="14.4" customHeight="1" x14ac:dyDescent="0.3">
      <c r="A574" s="589" t="s">
        <v>1871</v>
      </c>
      <c r="B574" s="590" t="s">
        <v>1872</v>
      </c>
      <c r="C574" s="590" t="s">
        <v>487</v>
      </c>
      <c r="D574" s="590" t="s">
        <v>622</v>
      </c>
      <c r="E574" s="590" t="s">
        <v>1890</v>
      </c>
      <c r="F574" s="590" t="s">
        <v>2045</v>
      </c>
      <c r="G574" s="590" t="s">
        <v>2047</v>
      </c>
      <c r="H574" s="607">
        <v>2</v>
      </c>
      <c r="I574" s="607">
        <v>1942</v>
      </c>
      <c r="J574" s="590">
        <v>1.9979423868312758</v>
      </c>
      <c r="K574" s="590">
        <v>971</v>
      </c>
      <c r="L574" s="607">
        <v>1</v>
      </c>
      <c r="M574" s="607">
        <v>972</v>
      </c>
      <c r="N574" s="590">
        <v>1</v>
      </c>
      <c r="O574" s="590">
        <v>972</v>
      </c>
      <c r="P574" s="607"/>
      <c r="Q574" s="607"/>
      <c r="R574" s="595"/>
      <c r="S574" s="608"/>
    </row>
    <row r="575" spans="1:19" ht="14.4" customHeight="1" x14ac:dyDescent="0.3">
      <c r="A575" s="589" t="s">
        <v>1871</v>
      </c>
      <c r="B575" s="590" t="s">
        <v>1872</v>
      </c>
      <c r="C575" s="590" t="s">
        <v>487</v>
      </c>
      <c r="D575" s="590" t="s">
        <v>622</v>
      </c>
      <c r="E575" s="590" t="s">
        <v>1890</v>
      </c>
      <c r="F575" s="590" t="s">
        <v>2048</v>
      </c>
      <c r="G575" s="590" t="s">
        <v>2049</v>
      </c>
      <c r="H575" s="607">
        <v>1</v>
      </c>
      <c r="I575" s="607">
        <v>844</v>
      </c>
      <c r="J575" s="590"/>
      <c r="K575" s="590">
        <v>844</v>
      </c>
      <c r="L575" s="607"/>
      <c r="M575" s="607"/>
      <c r="N575" s="590"/>
      <c r="O575" s="590"/>
      <c r="P575" s="607"/>
      <c r="Q575" s="607"/>
      <c r="R575" s="595"/>
      <c r="S575" s="608"/>
    </row>
    <row r="576" spans="1:19" ht="14.4" customHeight="1" x14ac:dyDescent="0.3">
      <c r="A576" s="589" t="s">
        <v>1871</v>
      </c>
      <c r="B576" s="590" t="s">
        <v>1872</v>
      </c>
      <c r="C576" s="590" t="s">
        <v>487</v>
      </c>
      <c r="D576" s="590" t="s">
        <v>622</v>
      </c>
      <c r="E576" s="590" t="s">
        <v>1890</v>
      </c>
      <c r="F576" s="590" t="s">
        <v>2048</v>
      </c>
      <c r="G576" s="590" t="s">
        <v>2050</v>
      </c>
      <c r="H576" s="607">
        <v>1</v>
      </c>
      <c r="I576" s="607">
        <v>844</v>
      </c>
      <c r="J576" s="590"/>
      <c r="K576" s="590">
        <v>844</v>
      </c>
      <c r="L576" s="607"/>
      <c r="M576" s="607"/>
      <c r="N576" s="590"/>
      <c r="O576" s="590"/>
      <c r="P576" s="607">
        <v>1</v>
      </c>
      <c r="Q576" s="607">
        <v>847</v>
      </c>
      <c r="R576" s="595"/>
      <c r="S576" s="608">
        <v>847</v>
      </c>
    </row>
    <row r="577" spans="1:19" ht="14.4" customHeight="1" x14ac:dyDescent="0.3">
      <c r="A577" s="589" t="s">
        <v>1871</v>
      </c>
      <c r="B577" s="590" t="s">
        <v>1872</v>
      </c>
      <c r="C577" s="590" t="s">
        <v>487</v>
      </c>
      <c r="D577" s="590" t="s">
        <v>622</v>
      </c>
      <c r="E577" s="590" t="s">
        <v>1890</v>
      </c>
      <c r="F577" s="590" t="s">
        <v>1927</v>
      </c>
      <c r="G577" s="590" t="s">
        <v>2051</v>
      </c>
      <c r="H577" s="607">
        <v>3</v>
      </c>
      <c r="I577" s="607">
        <v>5031</v>
      </c>
      <c r="J577" s="590">
        <v>2.9982121573301548</v>
      </c>
      <c r="K577" s="590">
        <v>1677</v>
      </c>
      <c r="L577" s="607">
        <v>1</v>
      </c>
      <c r="M577" s="607">
        <v>1678</v>
      </c>
      <c r="N577" s="590">
        <v>1</v>
      </c>
      <c r="O577" s="590">
        <v>1678</v>
      </c>
      <c r="P577" s="607">
        <v>6</v>
      </c>
      <c r="Q577" s="607">
        <v>10080</v>
      </c>
      <c r="R577" s="595">
        <v>6.00715137067938</v>
      </c>
      <c r="S577" s="608">
        <v>1680</v>
      </c>
    </row>
    <row r="578" spans="1:19" ht="14.4" customHeight="1" x14ac:dyDescent="0.3">
      <c r="A578" s="589" t="s">
        <v>1871</v>
      </c>
      <c r="B578" s="590" t="s">
        <v>1872</v>
      </c>
      <c r="C578" s="590" t="s">
        <v>487</v>
      </c>
      <c r="D578" s="590" t="s">
        <v>622</v>
      </c>
      <c r="E578" s="590" t="s">
        <v>1890</v>
      </c>
      <c r="F578" s="590" t="s">
        <v>1927</v>
      </c>
      <c r="G578" s="590" t="s">
        <v>1928</v>
      </c>
      <c r="H578" s="607">
        <v>1</v>
      </c>
      <c r="I578" s="607">
        <v>1677</v>
      </c>
      <c r="J578" s="590"/>
      <c r="K578" s="590">
        <v>1677</v>
      </c>
      <c r="L578" s="607"/>
      <c r="M578" s="607"/>
      <c r="N578" s="590"/>
      <c r="O578" s="590"/>
      <c r="P578" s="607"/>
      <c r="Q578" s="607"/>
      <c r="R578" s="595"/>
      <c r="S578" s="608"/>
    </row>
    <row r="579" spans="1:19" ht="14.4" customHeight="1" x14ac:dyDescent="0.3">
      <c r="A579" s="589" t="s">
        <v>1871</v>
      </c>
      <c r="B579" s="590" t="s">
        <v>1872</v>
      </c>
      <c r="C579" s="590" t="s">
        <v>487</v>
      </c>
      <c r="D579" s="590" t="s">
        <v>622</v>
      </c>
      <c r="E579" s="590" t="s">
        <v>1890</v>
      </c>
      <c r="F579" s="590" t="s">
        <v>2052</v>
      </c>
      <c r="G579" s="590" t="s">
        <v>2053</v>
      </c>
      <c r="H579" s="607">
        <v>7</v>
      </c>
      <c r="I579" s="607">
        <v>9751</v>
      </c>
      <c r="J579" s="590">
        <v>0.99856630824372761</v>
      </c>
      <c r="K579" s="590">
        <v>1393</v>
      </c>
      <c r="L579" s="607">
        <v>7</v>
      </c>
      <c r="M579" s="607">
        <v>9765</v>
      </c>
      <c r="N579" s="590">
        <v>1</v>
      </c>
      <c r="O579" s="590">
        <v>1395</v>
      </c>
      <c r="P579" s="607">
        <v>14</v>
      </c>
      <c r="Q579" s="607">
        <v>19572</v>
      </c>
      <c r="R579" s="595">
        <v>2.0043010752688173</v>
      </c>
      <c r="S579" s="608">
        <v>1398</v>
      </c>
    </row>
    <row r="580" spans="1:19" ht="14.4" customHeight="1" x14ac:dyDescent="0.3">
      <c r="A580" s="589" t="s">
        <v>1871</v>
      </c>
      <c r="B580" s="590" t="s">
        <v>1872</v>
      </c>
      <c r="C580" s="590" t="s">
        <v>487</v>
      </c>
      <c r="D580" s="590" t="s">
        <v>622</v>
      </c>
      <c r="E580" s="590" t="s">
        <v>1890</v>
      </c>
      <c r="F580" s="590" t="s">
        <v>1929</v>
      </c>
      <c r="G580" s="590" t="s">
        <v>2054</v>
      </c>
      <c r="H580" s="607">
        <v>2</v>
      </c>
      <c r="I580" s="607">
        <v>3134</v>
      </c>
      <c r="J580" s="590">
        <v>0.99936224489795922</v>
      </c>
      <c r="K580" s="590">
        <v>1567</v>
      </c>
      <c r="L580" s="607">
        <v>2</v>
      </c>
      <c r="M580" s="607">
        <v>3136</v>
      </c>
      <c r="N580" s="590">
        <v>1</v>
      </c>
      <c r="O580" s="590">
        <v>1568</v>
      </c>
      <c r="P580" s="607">
        <v>5</v>
      </c>
      <c r="Q580" s="607">
        <v>7850</v>
      </c>
      <c r="R580" s="595">
        <v>2.5031887755102042</v>
      </c>
      <c r="S580" s="608">
        <v>1570</v>
      </c>
    </row>
    <row r="581" spans="1:19" ht="14.4" customHeight="1" x14ac:dyDescent="0.3">
      <c r="A581" s="589" t="s">
        <v>1871</v>
      </c>
      <c r="B581" s="590" t="s">
        <v>1872</v>
      </c>
      <c r="C581" s="590" t="s">
        <v>487</v>
      </c>
      <c r="D581" s="590" t="s">
        <v>622</v>
      </c>
      <c r="E581" s="590" t="s">
        <v>1890</v>
      </c>
      <c r="F581" s="590" t="s">
        <v>2055</v>
      </c>
      <c r="G581" s="590" t="s">
        <v>2056</v>
      </c>
      <c r="H581" s="607">
        <v>1</v>
      </c>
      <c r="I581" s="607">
        <v>2117</v>
      </c>
      <c r="J581" s="590"/>
      <c r="K581" s="590">
        <v>2117</v>
      </c>
      <c r="L581" s="607"/>
      <c r="M581" s="607"/>
      <c r="N581" s="590"/>
      <c r="O581" s="590"/>
      <c r="P581" s="607"/>
      <c r="Q581" s="607"/>
      <c r="R581" s="595"/>
      <c r="S581" s="608"/>
    </row>
    <row r="582" spans="1:19" ht="14.4" customHeight="1" x14ac:dyDescent="0.3">
      <c r="A582" s="589" t="s">
        <v>1871</v>
      </c>
      <c r="B582" s="590" t="s">
        <v>1872</v>
      </c>
      <c r="C582" s="590" t="s">
        <v>487</v>
      </c>
      <c r="D582" s="590" t="s">
        <v>622</v>
      </c>
      <c r="E582" s="590" t="s">
        <v>1890</v>
      </c>
      <c r="F582" s="590" t="s">
        <v>1938</v>
      </c>
      <c r="G582" s="590" t="s">
        <v>1939</v>
      </c>
      <c r="H582" s="607">
        <v>5</v>
      </c>
      <c r="I582" s="607">
        <v>166.66</v>
      </c>
      <c r="J582" s="590">
        <v>1.6665999999999999</v>
      </c>
      <c r="K582" s="590">
        <v>33.332000000000001</v>
      </c>
      <c r="L582" s="607">
        <v>3</v>
      </c>
      <c r="M582" s="607">
        <v>100</v>
      </c>
      <c r="N582" s="590">
        <v>1</v>
      </c>
      <c r="O582" s="590">
        <v>33.333333333333336</v>
      </c>
      <c r="P582" s="607">
        <v>1</v>
      </c>
      <c r="Q582" s="607">
        <v>33.33</v>
      </c>
      <c r="R582" s="595">
        <v>0.33329999999999999</v>
      </c>
      <c r="S582" s="608">
        <v>33.33</v>
      </c>
    </row>
    <row r="583" spans="1:19" ht="14.4" customHeight="1" x14ac:dyDescent="0.3">
      <c r="A583" s="589" t="s">
        <v>1871</v>
      </c>
      <c r="B583" s="590" t="s">
        <v>1872</v>
      </c>
      <c r="C583" s="590" t="s">
        <v>487</v>
      </c>
      <c r="D583" s="590" t="s">
        <v>622</v>
      </c>
      <c r="E583" s="590" t="s">
        <v>1890</v>
      </c>
      <c r="F583" s="590" t="s">
        <v>1938</v>
      </c>
      <c r="G583" s="590" t="s">
        <v>1940</v>
      </c>
      <c r="H583" s="607">
        <v>29</v>
      </c>
      <c r="I583" s="607">
        <v>966.67000000000007</v>
      </c>
      <c r="J583" s="590">
        <v>0.80555833333333338</v>
      </c>
      <c r="K583" s="590">
        <v>33.333448275862068</v>
      </c>
      <c r="L583" s="607">
        <v>36</v>
      </c>
      <c r="M583" s="607">
        <v>1200</v>
      </c>
      <c r="N583" s="590">
        <v>1</v>
      </c>
      <c r="O583" s="590">
        <v>33.333333333333336</v>
      </c>
      <c r="P583" s="607">
        <v>40</v>
      </c>
      <c r="Q583" s="607">
        <v>1333.34</v>
      </c>
      <c r="R583" s="595">
        <v>1.1111166666666665</v>
      </c>
      <c r="S583" s="608">
        <v>33.333500000000001</v>
      </c>
    </row>
    <row r="584" spans="1:19" ht="14.4" customHeight="1" x14ac:dyDescent="0.3">
      <c r="A584" s="589" t="s">
        <v>1871</v>
      </c>
      <c r="B584" s="590" t="s">
        <v>1872</v>
      </c>
      <c r="C584" s="590" t="s">
        <v>487</v>
      </c>
      <c r="D584" s="590" t="s">
        <v>622</v>
      </c>
      <c r="E584" s="590" t="s">
        <v>1890</v>
      </c>
      <c r="F584" s="590" t="s">
        <v>1944</v>
      </c>
      <c r="G584" s="590" t="s">
        <v>1945</v>
      </c>
      <c r="H584" s="607">
        <v>135</v>
      </c>
      <c r="I584" s="607">
        <v>11610</v>
      </c>
      <c r="J584" s="590">
        <v>1.0227272727272727</v>
      </c>
      <c r="K584" s="590">
        <v>86</v>
      </c>
      <c r="L584" s="607">
        <v>132</v>
      </c>
      <c r="M584" s="607">
        <v>11352</v>
      </c>
      <c r="N584" s="590">
        <v>1</v>
      </c>
      <c r="O584" s="590">
        <v>86</v>
      </c>
      <c r="P584" s="607">
        <v>172</v>
      </c>
      <c r="Q584" s="607">
        <v>14792</v>
      </c>
      <c r="R584" s="595">
        <v>1.303030303030303</v>
      </c>
      <c r="S584" s="608">
        <v>86</v>
      </c>
    </row>
    <row r="585" spans="1:19" ht="14.4" customHeight="1" x14ac:dyDescent="0.3">
      <c r="A585" s="589" t="s">
        <v>1871</v>
      </c>
      <c r="B585" s="590" t="s">
        <v>1872</v>
      </c>
      <c r="C585" s="590" t="s">
        <v>487</v>
      </c>
      <c r="D585" s="590" t="s">
        <v>622</v>
      </c>
      <c r="E585" s="590" t="s">
        <v>1890</v>
      </c>
      <c r="F585" s="590" t="s">
        <v>1944</v>
      </c>
      <c r="G585" s="590" t="s">
        <v>1946</v>
      </c>
      <c r="H585" s="607">
        <v>2</v>
      </c>
      <c r="I585" s="607">
        <v>172</v>
      </c>
      <c r="J585" s="590"/>
      <c r="K585" s="590">
        <v>86</v>
      </c>
      <c r="L585" s="607"/>
      <c r="M585" s="607"/>
      <c r="N585" s="590"/>
      <c r="O585" s="590"/>
      <c r="P585" s="607"/>
      <c r="Q585" s="607"/>
      <c r="R585" s="595"/>
      <c r="S585" s="608"/>
    </row>
    <row r="586" spans="1:19" ht="14.4" customHeight="1" x14ac:dyDescent="0.3">
      <c r="A586" s="589" t="s">
        <v>1871</v>
      </c>
      <c r="B586" s="590" t="s">
        <v>1872</v>
      </c>
      <c r="C586" s="590" t="s">
        <v>487</v>
      </c>
      <c r="D586" s="590" t="s">
        <v>622</v>
      </c>
      <c r="E586" s="590" t="s">
        <v>1890</v>
      </c>
      <c r="F586" s="590" t="s">
        <v>1956</v>
      </c>
      <c r="G586" s="590" t="s">
        <v>1915</v>
      </c>
      <c r="H586" s="607">
        <v>2</v>
      </c>
      <c r="I586" s="607">
        <v>1376</v>
      </c>
      <c r="J586" s="590"/>
      <c r="K586" s="590">
        <v>688</v>
      </c>
      <c r="L586" s="607"/>
      <c r="M586" s="607"/>
      <c r="N586" s="590"/>
      <c r="O586" s="590"/>
      <c r="P586" s="607">
        <v>3</v>
      </c>
      <c r="Q586" s="607">
        <v>2067</v>
      </c>
      <c r="R586" s="595"/>
      <c r="S586" s="608">
        <v>689</v>
      </c>
    </row>
    <row r="587" spans="1:19" ht="14.4" customHeight="1" x14ac:dyDescent="0.3">
      <c r="A587" s="589" t="s">
        <v>1871</v>
      </c>
      <c r="B587" s="590" t="s">
        <v>1872</v>
      </c>
      <c r="C587" s="590" t="s">
        <v>487</v>
      </c>
      <c r="D587" s="590" t="s">
        <v>622</v>
      </c>
      <c r="E587" s="590" t="s">
        <v>1890</v>
      </c>
      <c r="F587" s="590" t="s">
        <v>1957</v>
      </c>
      <c r="G587" s="590" t="s">
        <v>1958</v>
      </c>
      <c r="H587" s="607">
        <v>15</v>
      </c>
      <c r="I587" s="607">
        <v>2430</v>
      </c>
      <c r="J587" s="590">
        <v>15</v>
      </c>
      <c r="K587" s="590">
        <v>162</v>
      </c>
      <c r="L587" s="607">
        <v>1</v>
      </c>
      <c r="M587" s="607">
        <v>162</v>
      </c>
      <c r="N587" s="590">
        <v>1</v>
      </c>
      <c r="O587" s="590">
        <v>162</v>
      </c>
      <c r="P587" s="607">
        <v>11</v>
      </c>
      <c r="Q587" s="607">
        <v>1738</v>
      </c>
      <c r="R587" s="595">
        <v>10.728395061728396</v>
      </c>
      <c r="S587" s="608">
        <v>158</v>
      </c>
    </row>
    <row r="588" spans="1:19" ht="14.4" customHeight="1" x14ac:dyDescent="0.3">
      <c r="A588" s="589" t="s">
        <v>1871</v>
      </c>
      <c r="B588" s="590" t="s">
        <v>1872</v>
      </c>
      <c r="C588" s="590" t="s">
        <v>487</v>
      </c>
      <c r="D588" s="590" t="s">
        <v>622</v>
      </c>
      <c r="E588" s="590" t="s">
        <v>1890</v>
      </c>
      <c r="F588" s="590" t="s">
        <v>1957</v>
      </c>
      <c r="G588" s="590" t="s">
        <v>1959</v>
      </c>
      <c r="H588" s="607">
        <v>1</v>
      </c>
      <c r="I588" s="607">
        <v>162</v>
      </c>
      <c r="J588" s="590"/>
      <c r="K588" s="590">
        <v>162</v>
      </c>
      <c r="L588" s="607"/>
      <c r="M588" s="607"/>
      <c r="N588" s="590"/>
      <c r="O588" s="590"/>
      <c r="P588" s="607"/>
      <c r="Q588" s="607"/>
      <c r="R588" s="595"/>
      <c r="S588" s="608"/>
    </row>
    <row r="589" spans="1:19" ht="14.4" customHeight="1" x14ac:dyDescent="0.3">
      <c r="A589" s="589" t="s">
        <v>1871</v>
      </c>
      <c r="B589" s="590" t="s">
        <v>1872</v>
      </c>
      <c r="C589" s="590" t="s">
        <v>487</v>
      </c>
      <c r="D589" s="590" t="s">
        <v>622</v>
      </c>
      <c r="E589" s="590" t="s">
        <v>1890</v>
      </c>
      <c r="F589" s="590" t="s">
        <v>1966</v>
      </c>
      <c r="G589" s="590" t="s">
        <v>2064</v>
      </c>
      <c r="H589" s="607">
        <v>5</v>
      </c>
      <c r="I589" s="607">
        <v>3605</v>
      </c>
      <c r="J589" s="590">
        <v>0.83217913204062788</v>
      </c>
      <c r="K589" s="590">
        <v>721</v>
      </c>
      <c r="L589" s="607">
        <v>6</v>
      </c>
      <c r="M589" s="607">
        <v>4332</v>
      </c>
      <c r="N589" s="590">
        <v>1</v>
      </c>
      <c r="O589" s="590">
        <v>722</v>
      </c>
      <c r="P589" s="607">
        <v>8</v>
      </c>
      <c r="Q589" s="607">
        <v>5784</v>
      </c>
      <c r="R589" s="595">
        <v>1.335180055401662</v>
      </c>
      <c r="S589" s="608">
        <v>723</v>
      </c>
    </row>
    <row r="590" spans="1:19" ht="14.4" customHeight="1" x14ac:dyDescent="0.3">
      <c r="A590" s="589" t="s">
        <v>1871</v>
      </c>
      <c r="B590" s="590" t="s">
        <v>1872</v>
      </c>
      <c r="C590" s="590" t="s">
        <v>487</v>
      </c>
      <c r="D590" s="590" t="s">
        <v>622</v>
      </c>
      <c r="E590" s="590" t="s">
        <v>1890</v>
      </c>
      <c r="F590" s="590" t="s">
        <v>1968</v>
      </c>
      <c r="G590" s="590" t="s">
        <v>1969</v>
      </c>
      <c r="H590" s="607">
        <v>14</v>
      </c>
      <c r="I590" s="607">
        <v>14882</v>
      </c>
      <c r="J590" s="590">
        <v>1.5555555555555556</v>
      </c>
      <c r="K590" s="590">
        <v>1063</v>
      </c>
      <c r="L590" s="607">
        <v>9</v>
      </c>
      <c r="M590" s="607">
        <v>9567</v>
      </c>
      <c r="N590" s="590">
        <v>1</v>
      </c>
      <c r="O590" s="590">
        <v>1063</v>
      </c>
      <c r="P590" s="607">
        <v>13</v>
      </c>
      <c r="Q590" s="607">
        <v>13832</v>
      </c>
      <c r="R590" s="595">
        <v>1.4458032821156057</v>
      </c>
      <c r="S590" s="608">
        <v>1064</v>
      </c>
    </row>
    <row r="591" spans="1:19" ht="14.4" customHeight="1" x14ac:dyDescent="0.3">
      <c r="A591" s="589" t="s">
        <v>1871</v>
      </c>
      <c r="B591" s="590" t="s">
        <v>1872</v>
      </c>
      <c r="C591" s="590" t="s">
        <v>487</v>
      </c>
      <c r="D591" s="590" t="s">
        <v>622</v>
      </c>
      <c r="E591" s="590" t="s">
        <v>1890</v>
      </c>
      <c r="F591" s="590" t="s">
        <v>1973</v>
      </c>
      <c r="G591" s="590" t="s">
        <v>1974</v>
      </c>
      <c r="H591" s="607">
        <v>2</v>
      </c>
      <c r="I591" s="607">
        <v>1432</v>
      </c>
      <c r="J591" s="590">
        <v>0.33333333333333331</v>
      </c>
      <c r="K591" s="590">
        <v>716</v>
      </c>
      <c r="L591" s="607">
        <v>6</v>
      </c>
      <c r="M591" s="607">
        <v>4296</v>
      </c>
      <c r="N591" s="590">
        <v>1</v>
      </c>
      <c r="O591" s="590">
        <v>716</v>
      </c>
      <c r="P591" s="607">
        <v>10</v>
      </c>
      <c r="Q591" s="607">
        <v>7170</v>
      </c>
      <c r="R591" s="595">
        <v>1.6689944134078212</v>
      </c>
      <c r="S591" s="608">
        <v>717</v>
      </c>
    </row>
    <row r="592" spans="1:19" ht="14.4" customHeight="1" x14ac:dyDescent="0.3">
      <c r="A592" s="589" t="s">
        <v>1871</v>
      </c>
      <c r="B592" s="590" t="s">
        <v>1872</v>
      </c>
      <c r="C592" s="590" t="s">
        <v>487</v>
      </c>
      <c r="D592" s="590" t="s">
        <v>622</v>
      </c>
      <c r="E592" s="590" t="s">
        <v>1890</v>
      </c>
      <c r="F592" s="590" t="s">
        <v>1987</v>
      </c>
      <c r="G592" s="590" t="s">
        <v>1988</v>
      </c>
      <c r="H592" s="607"/>
      <c r="I592" s="607"/>
      <c r="J592" s="590"/>
      <c r="K592" s="590"/>
      <c r="L592" s="607">
        <v>1</v>
      </c>
      <c r="M592" s="607">
        <v>390</v>
      </c>
      <c r="N592" s="590">
        <v>1</v>
      </c>
      <c r="O592" s="590">
        <v>390</v>
      </c>
      <c r="P592" s="607">
        <v>1</v>
      </c>
      <c r="Q592" s="607">
        <v>391</v>
      </c>
      <c r="R592" s="595">
        <v>1.0025641025641026</v>
      </c>
      <c r="S592" s="608">
        <v>391</v>
      </c>
    </row>
    <row r="593" spans="1:19" ht="14.4" customHeight="1" x14ac:dyDescent="0.3">
      <c r="A593" s="589" t="s">
        <v>1871</v>
      </c>
      <c r="B593" s="590" t="s">
        <v>1872</v>
      </c>
      <c r="C593" s="590" t="s">
        <v>487</v>
      </c>
      <c r="D593" s="590" t="s">
        <v>622</v>
      </c>
      <c r="E593" s="590" t="s">
        <v>1890</v>
      </c>
      <c r="F593" s="590" t="s">
        <v>1990</v>
      </c>
      <c r="G593" s="590" t="s">
        <v>1991</v>
      </c>
      <c r="H593" s="607">
        <v>10</v>
      </c>
      <c r="I593" s="607">
        <v>6360</v>
      </c>
      <c r="J593" s="590">
        <v>1.1449144914491449</v>
      </c>
      <c r="K593" s="590">
        <v>636</v>
      </c>
      <c r="L593" s="607">
        <v>11</v>
      </c>
      <c r="M593" s="607">
        <v>5555</v>
      </c>
      <c r="N593" s="590">
        <v>1</v>
      </c>
      <c r="O593" s="590">
        <v>505</v>
      </c>
      <c r="P593" s="607">
        <v>10</v>
      </c>
      <c r="Q593" s="607">
        <v>5060</v>
      </c>
      <c r="R593" s="595">
        <v>0.91089108910891092</v>
      </c>
      <c r="S593" s="608">
        <v>506</v>
      </c>
    </row>
    <row r="594" spans="1:19" ht="14.4" customHeight="1" x14ac:dyDescent="0.3">
      <c r="A594" s="589" t="s">
        <v>1871</v>
      </c>
      <c r="B594" s="590" t="s">
        <v>1872</v>
      </c>
      <c r="C594" s="590" t="s">
        <v>487</v>
      </c>
      <c r="D594" s="590" t="s">
        <v>622</v>
      </c>
      <c r="E594" s="590" t="s">
        <v>1890</v>
      </c>
      <c r="F594" s="590" t="s">
        <v>1992</v>
      </c>
      <c r="G594" s="590" t="s">
        <v>2067</v>
      </c>
      <c r="H594" s="607">
        <v>1</v>
      </c>
      <c r="I594" s="607">
        <v>1668</v>
      </c>
      <c r="J594" s="590">
        <v>0.2497005988023952</v>
      </c>
      <c r="K594" s="590">
        <v>1668</v>
      </c>
      <c r="L594" s="607">
        <v>4</v>
      </c>
      <c r="M594" s="607">
        <v>6680</v>
      </c>
      <c r="N594" s="590">
        <v>1</v>
      </c>
      <c r="O594" s="590">
        <v>1670</v>
      </c>
      <c r="P594" s="607">
        <v>2</v>
      </c>
      <c r="Q594" s="607">
        <v>3346</v>
      </c>
      <c r="R594" s="595">
        <v>0.50089820359281434</v>
      </c>
      <c r="S594" s="608">
        <v>1673</v>
      </c>
    </row>
    <row r="595" spans="1:19" ht="14.4" customHeight="1" x14ac:dyDescent="0.3">
      <c r="A595" s="589" t="s">
        <v>1871</v>
      </c>
      <c r="B595" s="590" t="s">
        <v>1872</v>
      </c>
      <c r="C595" s="590" t="s">
        <v>487</v>
      </c>
      <c r="D595" s="590" t="s">
        <v>622</v>
      </c>
      <c r="E595" s="590" t="s">
        <v>1890</v>
      </c>
      <c r="F595" s="590" t="s">
        <v>1992</v>
      </c>
      <c r="G595" s="590" t="s">
        <v>1993</v>
      </c>
      <c r="H595" s="607"/>
      <c r="I595" s="607"/>
      <c r="J595" s="590"/>
      <c r="K595" s="590"/>
      <c r="L595" s="607"/>
      <c r="M595" s="607"/>
      <c r="N595" s="590"/>
      <c r="O595" s="590"/>
      <c r="P595" s="607">
        <v>1</v>
      </c>
      <c r="Q595" s="607">
        <v>1673</v>
      </c>
      <c r="R595" s="595"/>
      <c r="S595" s="608">
        <v>1673</v>
      </c>
    </row>
    <row r="596" spans="1:19" ht="14.4" customHeight="1" x14ac:dyDescent="0.3">
      <c r="A596" s="589" t="s">
        <v>1871</v>
      </c>
      <c r="B596" s="590" t="s">
        <v>1872</v>
      </c>
      <c r="C596" s="590" t="s">
        <v>487</v>
      </c>
      <c r="D596" s="590" t="s">
        <v>622</v>
      </c>
      <c r="E596" s="590" t="s">
        <v>1890</v>
      </c>
      <c r="F596" s="590" t="s">
        <v>1994</v>
      </c>
      <c r="G596" s="590" t="s">
        <v>1995</v>
      </c>
      <c r="H596" s="607">
        <v>1</v>
      </c>
      <c r="I596" s="607">
        <v>120</v>
      </c>
      <c r="J596" s="590"/>
      <c r="K596" s="590">
        <v>120</v>
      </c>
      <c r="L596" s="607"/>
      <c r="M596" s="607"/>
      <c r="N596" s="590"/>
      <c r="O596" s="590"/>
      <c r="P596" s="607">
        <v>1</v>
      </c>
      <c r="Q596" s="607">
        <v>181</v>
      </c>
      <c r="R596" s="595"/>
      <c r="S596" s="608">
        <v>181</v>
      </c>
    </row>
    <row r="597" spans="1:19" ht="14.4" customHeight="1" x14ac:dyDescent="0.3">
      <c r="A597" s="589" t="s">
        <v>1871</v>
      </c>
      <c r="B597" s="590" t="s">
        <v>1872</v>
      </c>
      <c r="C597" s="590" t="s">
        <v>487</v>
      </c>
      <c r="D597" s="590" t="s">
        <v>622</v>
      </c>
      <c r="E597" s="590" t="s">
        <v>1890</v>
      </c>
      <c r="F597" s="590" t="s">
        <v>1994</v>
      </c>
      <c r="G597" s="590" t="s">
        <v>1996</v>
      </c>
      <c r="H597" s="607"/>
      <c r="I597" s="607"/>
      <c r="J597" s="590"/>
      <c r="K597" s="590"/>
      <c r="L597" s="607"/>
      <c r="M597" s="607"/>
      <c r="N597" s="590"/>
      <c r="O597" s="590"/>
      <c r="P597" s="607">
        <v>3</v>
      </c>
      <c r="Q597" s="607">
        <v>543</v>
      </c>
      <c r="R597" s="595"/>
      <c r="S597" s="608">
        <v>181</v>
      </c>
    </row>
    <row r="598" spans="1:19" ht="14.4" customHeight="1" x14ac:dyDescent="0.3">
      <c r="A598" s="589" t="s">
        <v>1871</v>
      </c>
      <c r="B598" s="590" t="s">
        <v>1872</v>
      </c>
      <c r="C598" s="590" t="s">
        <v>487</v>
      </c>
      <c r="D598" s="590" t="s">
        <v>622</v>
      </c>
      <c r="E598" s="590" t="s">
        <v>1890</v>
      </c>
      <c r="F598" s="590" t="s">
        <v>1999</v>
      </c>
      <c r="G598" s="590" t="s">
        <v>2000</v>
      </c>
      <c r="H598" s="607">
        <v>10</v>
      </c>
      <c r="I598" s="607">
        <v>2470</v>
      </c>
      <c r="J598" s="590">
        <v>0.61290322580645162</v>
      </c>
      <c r="K598" s="590">
        <v>247</v>
      </c>
      <c r="L598" s="607">
        <v>13</v>
      </c>
      <c r="M598" s="607">
        <v>4030</v>
      </c>
      <c r="N598" s="590">
        <v>1</v>
      </c>
      <c r="O598" s="590">
        <v>310</v>
      </c>
      <c r="P598" s="607">
        <v>10</v>
      </c>
      <c r="Q598" s="607">
        <v>3110</v>
      </c>
      <c r="R598" s="595">
        <v>0.77171215880893296</v>
      </c>
      <c r="S598" s="608">
        <v>311</v>
      </c>
    </row>
    <row r="599" spans="1:19" ht="14.4" customHeight="1" x14ac:dyDescent="0.3">
      <c r="A599" s="589" t="s">
        <v>1871</v>
      </c>
      <c r="B599" s="590" t="s">
        <v>1872</v>
      </c>
      <c r="C599" s="590" t="s">
        <v>487</v>
      </c>
      <c r="D599" s="590" t="s">
        <v>622</v>
      </c>
      <c r="E599" s="590" t="s">
        <v>1890</v>
      </c>
      <c r="F599" s="590" t="s">
        <v>2068</v>
      </c>
      <c r="G599" s="590" t="s">
        <v>2069</v>
      </c>
      <c r="H599" s="607">
        <v>9</v>
      </c>
      <c r="I599" s="607">
        <v>33390</v>
      </c>
      <c r="J599" s="590">
        <v>8.9927282520872609</v>
      </c>
      <c r="K599" s="590">
        <v>3710</v>
      </c>
      <c r="L599" s="607">
        <v>1</v>
      </c>
      <c r="M599" s="607">
        <v>3713</v>
      </c>
      <c r="N599" s="590">
        <v>1</v>
      </c>
      <c r="O599" s="590">
        <v>3713</v>
      </c>
      <c r="P599" s="607">
        <v>3</v>
      </c>
      <c r="Q599" s="607">
        <v>11157</v>
      </c>
      <c r="R599" s="595">
        <v>3.0048478319418259</v>
      </c>
      <c r="S599" s="608">
        <v>3719</v>
      </c>
    </row>
    <row r="600" spans="1:19" ht="14.4" customHeight="1" x14ac:dyDescent="0.3">
      <c r="A600" s="589" t="s">
        <v>1871</v>
      </c>
      <c r="B600" s="590" t="s">
        <v>1872</v>
      </c>
      <c r="C600" s="590" t="s">
        <v>487</v>
      </c>
      <c r="D600" s="590" t="s">
        <v>622</v>
      </c>
      <c r="E600" s="590" t="s">
        <v>1890</v>
      </c>
      <c r="F600" s="590" t="s">
        <v>2001</v>
      </c>
      <c r="G600" s="590" t="s">
        <v>2002</v>
      </c>
      <c r="H600" s="607"/>
      <c r="I600" s="607"/>
      <c r="J600" s="590"/>
      <c r="K600" s="590"/>
      <c r="L600" s="607">
        <v>4</v>
      </c>
      <c r="M600" s="607">
        <v>6940</v>
      </c>
      <c r="N600" s="590">
        <v>1</v>
      </c>
      <c r="O600" s="590">
        <v>1735</v>
      </c>
      <c r="P600" s="607">
        <v>2</v>
      </c>
      <c r="Q600" s="607">
        <v>3476</v>
      </c>
      <c r="R600" s="595">
        <v>0.50086455331412105</v>
      </c>
      <c r="S600" s="608">
        <v>1738</v>
      </c>
    </row>
    <row r="601" spans="1:19" ht="14.4" customHeight="1" x14ac:dyDescent="0.3">
      <c r="A601" s="589" t="s">
        <v>1871</v>
      </c>
      <c r="B601" s="590" t="s">
        <v>1872</v>
      </c>
      <c r="C601" s="590" t="s">
        <v>487</v>
      </c>
      <c r="D601" s="590" t="s">
        <v>622</v>
      </c>
      <c r="E601" s="590" t="s">
        <v>1890</v>
      </c>
      <c r="F601" s="590" t="s">
        <v>2003</v>
      </c>
      <c r="G601" s="590" t="s">
        <v>2004</v>
      </c>
      <c r="H601" s="607">
        <v>1</v>
      </c>
      <c r="I601" s="607">
        <v>500</v>
      </c>
      <c r="J601" s="590"/>
      <c r="K601" s="590">
        <v>500</v>
      </c>
      <c r="L601" s="607"/>
      <c r="M601" s="607"/>
      <c r="N601" s="590"/>
      <c r="O601" s="590"/>
      <c r="P601" s="607"/>
      <c r="Q601" s="607"/>
      <c r="R601" s="595"/>
      <c r="S601" s="608"/>
    </row>
    <row r="602" spans="1:19" ht="14.4" customHeight="1" x14ac:dyDescent="0.3">
      <c r="A602" s="589" t="s">
        <v>1871</v>
      </c>
      <c r="B602" s="590" t="s">
        <v>1872</v>
      </c>
      <c r="C602" s="590" t="s">
        <v>487</v>
      </c>
      <c r="D602" s="590" t="s">
        <v>622</v>
      </c>
      <c r="E602" s="590" t="s">
        <v>1890</v>
      </c>
      <c r="F602" s="590" t="s">
        <v>2071</v>
      </c>
      <c r="G602" s="590" t="s">
        <v>2072</v>
      </c>
      <c r="H602" s="607"/>
      <c r="I602" s="607"/>
      <c r="J602" s="590"/>
      <c r="K602" s="590"/>
      <c r="L602" s="607"/>
      <c r="M602" s="607"/>
      <c r="N602" s="590"/>
      <c r="O602" s="590"/>
      <c r="P602" s="607">
        <v>2</v>
      </c>
      <c r="Q602" s="607">
        <v>2010</v>
      </c>
      <c r="R602" s="595"/>
      <c r="S602" s="608">
        <v>1005</v>
      </c>
    </row>
    <row r="603" spans="1:19" ht="14.4" customHeight="1" x14ac:dyDescent="0.3">
      <c r="A603" s="589" t="s">
        <v>1871</v>
      </c>
      <c r="B603" s="590" t="s">
        <v>1872</v>
      </c>
      <c r="C603" s="590" t="s">
        <v>487</v>
      </c>
      <c r="D603" s="590" t="s">
        <v>622</v>
      </c>
      <c r="E603" s="590" t="s">
        <v>1890</v>
      </c>
      <c r="F603" s="590" t="s">
        <v>2008</v>
      </c>
      <c r="G603" s="590" t="s">
        <v>2009</v>
      </c>
      <c r="H603" s="607"/>
      <c r="I603" s="607"/>
      <c r="J603" s="590"/>
      <c r="K603" s="590"/>
      <c r="L603" s="607">
        <v>3</v>
      </c>
      <c r="M603" s="607">
        <v>993</v>
      </c>
      <c r="N603" s="590">
        <v>1</v>
      </c>
      <c r="O603" s="590">
        <v>331</v>
      </c>
      <c r="P603" s="607">
        <v>2</v>
      </c>
      <c r="Q603" s="607">
        <v>664</v>
      </c>
      <c r="R603" s="595">
        <v>0.66868076535750254</v>
      </c>
      <c r="S603" s="608">
        <v>332</v>
      </c>
    </row>
    <row r="604" spans="1:19" ht="14.4" customHeight="1" x14ac:dyDescent="0.3">
      <c r="A604" s="589" t="s">
        <v>1871</v>
      </c>
      <c r="B604" s="590" t="s">
        <v>1872</v>
      </c>
      <c r="C604" s="590" t="s">
        <v>487</v>
      </c>
      <c r="D604" s="590" t="s">
        <v>622</v>
      </c>
      <c r="E604" s="590" t="s">
        <v>1890</v>
      </c>
      <c r="F604" s="590" t="s">
        <v>2011</v>
      </c>
      <c r="G604" s="590" t="s">
        <v>2012</v>
      </c>
      <c r="H604" s="607"/>
      <c r="I604" s="607"/>
      <c r="J604" s="590"/>
      <c r="K604" s="590"/>
      <c r="L604" s="607"/>
      <c r="M604" s="607"/>
      <c r="N604" s="590"/>
      <c r="O604" s="590"/>
      <c r="P604" s="607">
        <v>1</v>
      </c>
      <c r="Q604" s="607">
        <v>1037</v>
      </c>
      <c r="R604" s="595"/>
      <c r="S604" s="608">
        <v>1037</v>
      </c>
    </row>
    <row r="605" spans="1:19" ht="14.4" customHeight="1" x14ac:dyDescent="0.3">
      <c r="A605" s="589" t="s">
        <v>1871</v>
      </c>
      <c r="B605" s="590" t="s">
        <v>1872</v>
      </c>
      <c r="C605" s="590" t="s">
        <v>487</v>
      </c>
      <c r="D605" s="590" t="s">
        <v>622</v>
      </c>
      <c r="E605" s="590" t="s">
        <v>1890</v>
      </c>
      <c r="F605" s="590" t="s">
        <v>2013</v>
      </c>
      <c r="G605" s="590" t="s">
        <v>2014</v>
      </c>
      <c r="H605" s="607">
        <v>2</v>
      </c>
      <c r="I605" s="607">
        <v>1680</v>
      </c>
      <c r="J605" s="590">
        <v>0.2857142857142857</v>
      </c>
      <c r="K605" s="590">
        <v>840</v>
      </c>
      <c r="L605" s="607">
        <v>7</v>
      </c>
      <c r="M605" s="607">
        <v>5880</v>
      </c>
      <c r="N605" s="590">
        <v>1</v>
      </c>
      <c r="O605" s="590">
        <v>840</v>
      </c>
      <c r="P605" s="607">
        <v>10</v>
      </c>
      <c r="Q605" s="607">
        <v>8410</v>
      </c>
      <c r="R605" s="595">
        <v>1.4302721088435375</v>
      </c>
      <c r="S605" s="608">
        <v>841</v>
      </c>
    </row>
    <row r="606" spans="1:19" ht="14.4" customHeight="1" x14ac:dyDescent="0.3">
      <c r="A606" s="589" t="s">
        <v>1871</v>
      </c>
      <c r="B606" s="590" t="s">
        <v>1872</v>
      </c>
      <c r="C606" s="590" t="s">
        <v>487</v>
      </c>
      <c r="D606" s="590" t="s">
        <v>622</v>
      </c>
      <c r="E606" s="590" t="s">
        <v>1890</v>
      </c>
      <c r="F606" s="590" t="s">
        <v>2017</v>
      </c>
      <c r="G606" s="590" t="s">
        <v>2076</v>
      </c>
      <c r="H606" s="607">
        <v>10</v>
      </c>
      <c r="I606" s="607">
        <v>12000</v>
      </c>
      <c r="J606" s="590">
        <v>1.2489592006661117</v>
      </c>
      <c r="K606" s="590">
        <v>1200</v>
      </c>
      <c r="L606" s="607">
        <v>8</v>
      </c>
      <c r="M606" s="607">
        <v>9608</v>
      </c>
      <c r="N606" s="590">
        <v>1</v>
      </c>
      <c r="O606" s="590">
        <v>1201</v>
      </c>
      <c r="P606" s="607">
        <v>8</v>
      </c>
      <c r="Q606" s="607">
        <v>9624</v>
      </c>
      <c r="R606" s="595">
        <v>1.0016652789342215</v>
      </c>
      <c r="S606" s="608">
        <v>1203</v>
      </c>
    </row>
    <row r="607" spans="1:19" ht="14.4" customHeight="1" x14ac:dyDescent="0.3">
      <c r="A607" s="589" t="s">
        <v>1871</v>
      </c>
      <c r="B607" s="590" t="s">
        <v>1872</v>
      </c>
      <c r="C607" s="590" t="s">
        <v>487</v>
      </c>
      <c r="D607" s="590" t="s">
        <v>622</v>
      </c>
      <c r="E607" s="590" t="s">
        <v>1890</v>
      </c>
      <c r="F607" s="590" t="s">
        <v>2017</v>
      </c>
      <c r="G607" s="590" t="s">
        <v>2018</v>
      </c>
      <c r="H607" s="607">
        <v>1</v>
      </c>
      <c r="I607" s="607">
        <v>1200</v>
      </c>
      <c r="J607" s="590"/>
      <c r="K607" s="590">
        <v>1200</v>
      </c>
      <c r="L607" s="607"/>
      <c r="M607" s="607"/>
      <c r="N607" s="590"/>
      <c r="O607" s="590"/>
      <c r="P607" s="607">
        <v>3</v>
      </c>
      <c r="Q607" s="607">
        <v>3609</v>
      </c>
      <c r="R607" s="595"/>
      <c r="S607" s="608">
        <v>1203</v>
      </c>
    </row>
    <row r="608" spans="1:19" ht="14.4" customHeight="1" x14ac:dyDescent="0.3">
      <c r="A608" s="589" t="s">
        <v>1871</v>
      </c>
      <c r="B608" s="590" t="s">
        <v>1872</v>
      </c>
      <c r="C608" s="590" t="s">
        <v>487</v>
      </c>
      <c r="D608" s="590" t="s">
        <v>622</v>
      </c>
      <c r="E608" s="590" t="s">
        <v>1890</v>
      </c>
      <c r="F608" s="590" t="s">
        <v>2019</v>
      </c>
      <c r="G608" s="590" t="s">
        <v>2020</v>
      </c>
      <c r="H608" s="607"/>
      <c r="I608" s="607"/>
      <c r="J608" s="590"/>
      <c r="K608" s="590"/>
      <c r="L608" s="607">
        <v>1</v>
      </c>
      <c r="M608" s="607">
        <v>1577</v>
      </c>
      <c r="N608" s="590">
        <v>1</v>
      </c>
      <c r="O608" s="590">
        <v>1577</v>
      </c>
      <c r="P608" s="607"/>
      <c r="Q608" s="607"/>
      <c r="R608" s="595"/>
      <c r="S608" s="608"/>
    </row>
    <row r="609" spans="1:19" ht="14.4" customHeight="1" x14ac:dyDescent="0.3">
      <c r="A609" s="589" t="s">
        <v>1871</v>
      </c>
      <c r="B609" s="590" t="s">
        <v>1872</v>
      </c>
      <c r="C609" s="590" t="s">
        <v>487</v>
      </c>
      <c r="D609" s="590" t="s">
        <v>622</v>
      </c>
      <c r="E609" s="590" t="s">
        <v>1890</v>
      </c>
      <c r="F609" s="590" t="s">
        <v>2023</v>
      </c>
      <c r="G609" s="590" t="s">
        <v>2004</v>
      </c>
      <c r="H609" s="607"/>
      <c r="I609" s="607"/>
      <c r="J609" s="590"/>
      <c r="K609" s="590"/>
      <c r="L609" s="607">
        <v>3</v>
      </c>
      <c r="M609" s="607">
        <v>2475</v>
      </c>
      <c r="N609" s="590">
        <v>1</v>
      </c>
      <c r="O609" s="590">
        <v>825</v>
      </c>
      <c r="P609" s="607"/>
      <c r="Q609" s="607"/>
      <c r="R609" s="595"/>
      <c r="S609" s="608"/>
    </row>
    <row r="610" spans="1:19" ht="14.4" customHeight="1" x14ac:dyDescent="0.3">
      <c r="A610" s="589" t="s">
        <v>1871</v>
      </c>
      <c r="B610" s="590" t="s">
        <v>1872</v>
      </c>
      <c r="C610" s="590" t="s">
        <v>487</v>
      </c>
      <c r="D610" s="590" t="s">
        <v>622</v>
      </c>
      <c r="E610" s="590" t="s">
        <v>1890</v>
      </c>
      <c r="F610" s="590" t="s">
        <v>2082</v>
      </c>
      <c r="G610" s="590" t="s">
        <v>2084</v>
      </c>
      <c r="H610" s="607"/>
      <c r="I610" s="607"/>
      <c r="J610" s="590"/>
      <c r="K610" s="590"/>
      <c r="L610" s="607">
        <v>1</v>
      </c>
      <c r="M610" s="607">
        <v>2222</v>
      </c>
      <c r="N610" s="590">
        <v>1</v>
      </c>
      <c r="O610" s="590">
        <v>2222</v>
      </c>
      <c r="P610" s="607">
        <v>1</v>
      </c>
      <c r="Q610" s="607">
        <v>2225</v>
      </c>
      <c r="R610" s="595">
        <v>1.0013501350135015</v>
      </c>
      <c r="S610" s="608">
        <v>2225</v>
      </c>
    </row>
    <row r="611" spans="1:19" ht="14.4" customHeight="1" x14ac:dyDescent="0.3">
      <c r="A611" s="589" t="s">
        <v>1871</v>
      </c>
      <c r="B611" s="590" t="s">
        <v>1872</v>
      </c>
      <c r="C611" s="590" t="s">
        <v>487</v>
      </c>
      <c r="D611" s="590" t="s">
        <v>622</v>
      </c>
      <c r="E611" s="590" t="s">
        <v>1890</v>
      </c>
      <c r="F611" s="590" t="s">
        <v>2085</v>
      </c>
      <c r="G611" s="590" t="s">
        <v>2086</v>
      </c>
      <c r="H611" s="607">
        <v>1</v>
      </c>
      <c r="I611" s="607">
        <v>815</v>
      </c>
      <c r="J611" s="590"/>
      <c r="K611" s="590">
        <v>815</v>
      </c>
      <c r="L611" s="607"/>
      <c r="M611" s="607"/>
      <c r="N611" s="590"/>
      <c r="O611" s="590"/>
      <c r="P611" s="607">
        <v>1</v>
      </c>
      <c r="Q611" s="607">
        <v>819</v>
      </c>
      <c r="R611" s="595"/>
      <c r="S611" s="608">
        <v>819</v>
      </c>
    </row>
    <row r="612" spans="1:19" ht="14.4" customHeight="1" x14ac:dyDescent="0.3">
      <c r="A612" s="589" t="s">
        <v>1871</v>
      </c>
      <c r="B612" s="590" t="s">
        <v>1872</v>
      </c>
      <c r="C612" s="590" t="s">
        <v>487</v>
      </c>
      <c r="D612" s="590" t="s">
        <v>623</v>
      </c>
      <c r="E612" s="590" t="s">
        <v>1873</v>
      </c>
      <c r="F612" s="590" t="s">
        <v>1876</v>
      </c>
      <c r="G612" s="590" t="s">
        <v>1877</v>
      </c>
      <c r="H612" s="607">
        <v>0.6</v>
      </c>
      <c r="I612" s="607">
        <v>90.61999999999999</v>
      </c>
      <c r="J612" s="590"/>
      <c r="K612" s="590">
        <v>151.03333333333333</v>
      </c>
      <c r="L612" s="607"/>
      <c r="M612" s="607"/>
      <c r="N612" s="590"/>
      <c r="O612" s="590"/>
      <c r="P612" s="607">
        <v>0.70000000000000007</v>
      </c>
      <c r="Q612" s="607">
        <v>48.79</v>
      </c>
      <c r="R612" s="595"/>
      <c r="S612" s="608">
        <v>69.699999999999989</v>
      </c>
    </row>
    <row r="613" spans="1:19" ht="14.4" customHeight="1" x14ac:dyDescent="0.3">
      <c r="A613" s="589" t="s">
        <v>1871</v>
      </c>
      <c r="B613" s="590" t="s">
        <v>1872</v>
      </c>
      <c r="C613" s="590" t="s">
        <v>487</v>
      </c>
      <c r="D613" s="590" t="s">
        <v>623</v>
      </c>
      <c r="E613" s="590" t="s">
        <v>1873</v>
      </c>
      <c r="F613" s="590" t="s">
        <v>1878</v>
      </c>
      <c r="G613" s="590" t="s">
        <v>1879</v>
      </c>
      <c r="H613" s="607"/>
      <c r="I613" s="607"/>
      <c r="J613" s="590"/>
      <c r="K613" s="590"/>
      <c r="L613" s="607"/>
      <c r="M613" s="607"/>
      <c r="N613" s="590"/>
      <c r="O613" s="590"/>
      <c r="P613" s="607">
        <v>0.4</v>
      </c>
      <c r="Q613" s="607">
        <v>130.56</v>
      </c>
      <c r="R613" s="595"/>
      <c r="S613" s="608">
        <v>326.39999999999998</v>
      </c>
    </row>
    <row r="614" spans="1:19" ht="14.4" customHeight="1" x14ac:dyDescent="0.3">
      <c r="A614" s="589" t="s">
        <v>1871</v>
      </c>
      <c r="B614" s="590" t="s">
        <v>1872</v>
      </c>
      <c r="C614" s="590" t="s">
        <v>487</v>
      </c>
      <c r="D614" s="590" t="s">
        <v>623</v>
      </c>
      <c r="E614" s="590" t="s">
        <v>1873</v>
      </c>
      <c r="F614" s="590" t="s">
        <v>2034</v>
      </c>
      <c r="G614" s="590" t="s">
        <v>1879</v>
      </c>
      <c r="H614" s="607"/>
      <c r="I614" s="607"/>
      <c r="J614" s="590"/>
      <c r="K614" s="590"/>
      <c r="L614" s="607"/>
      <c r="M614" s="607"/>
      <c r="N614" s="590"/>
      <c r="O614" s="590"/>
      <c r="P614" s="607">
        <v>0.2</v>
      </c>
      <c r="Q614" s="607">
        <v>73.540000000000006</v>
      </c>
      <c r="R614" s="595"/>
      <c r="S614" s="608">
        <v>367.7</v>
      </c>
    </row>
    <row r="615" spans="1:19" ht="14.4" customHeight="1" x14ac:dyDescent="0.3">
      <c r="A615" s="589" t="s">
        <v>1871</v>
      </c>
      <c r="B615" s="590" t="s">
        <v>1872</v>
      </c>
      <c r="C615" s="590" t="s">
        <v>487</v>
      </c>
      <c r="D615" s="590" t="s">
        <v>623</v>
      </c>
      <c r="E615" s="590" t="s">
        <v>1890</v>
      </c>
      <c r="F615" s="590" t="s">
        <v>1899</v>
      </c>
      <c r="G615" s="590" t="s">
        <v>1900</v>
      </c>
      <c r="H615" s="607">
        <v>5</v>
      </c>
      <c r="I615" s="607">
        <v>185</v>
      </c>
      <c r="J615" s="590"/>
      <c r="K615" s="590">
        <v>37</v>
      </c>
      <c r="L615" s="607"/>
      <c r="M615" s="607"/>
      <c r="N615" s="590"/>
      <c r="O615" s="590"/>
      <c r="P615" s="607">
        <v>3</v>
      </c>
      <c r="Q615" s="607">
        <v>111</v>
      </c>
      <c r="R615" s="595"/>
      <c r="S615" s="608">
        <v>37</v>
      </c>
    </row>
    <row r="616" spans="1:19" ht="14.4" customHeight="1" x14ac:dyDescent="0.3">
      <c r="A616" s="589" t="s">
        <v>1871</v>
      </c>
      <c r="B616" s="590" t="s">
        <v>1872</v>
      </c>
      <c r="C616" s="590" t="s">
        <v>487</v>
      </c>
      <c r="D616" s="590" t="s">
        <v>623</v>
      </c>
      <c r="E616" s="590" t="s">
        <v>1890</v>
      </c>
      <c r="F616" s="590" t="s">
        <v>1899</v>
      </c>
      <c r="G616" s="590" t="s">
        <v>1901</v>
      </c>
      <c r="H616" s="607"/>
      <c r="I616" s="607"/>
      <c r="J616" s="590"/>
      <c r="K616" s="590"/>
      <c r="L616" s="607"/>
      <c r="M616" s="607"/>
      <c r="N616" s="590"/>
      <c r="O616" s="590"/>
      <c r="P616" s="607">
        <v>2</v>
      </c>
      <c r="Q616" s="607">
        <v>74</v>
      </c>
      <c r="R616" s="595"/>
      <c r="S616" s="608">
        <v>37</v>
      </c>
    </row>
    <row r="617" spans="1:19" ht="14.4" customHeight="1" x14ac:dyDescent="0.3">
      <c r="A617" s="589" t="s">
        <v>1871</v>
      </c>
      <c r="B617" s="590" t="s">
        <v>1872</v>
      </c>
      <c r="C617" s="590" t="s">
        <v>487</v>
      </c>
      <c r="D617" s="590" t="s">
        <v>623</v>
      </c>
      <c r="E617" s="590" t="s">
        <v>1890</v>
      </c>
      <c r="F617" s="590" t="s">
        <v>1918</v>
      </c>
      <c r="G617" s="590" t="s">
        <v>1919</v>
      </c>
      <c r="H617" s="607">
        <v>1</v>
      </c>
      <c r="I617" s="607">
        <v>500</v>
      </c>
      <c r="J617" s="590"/>
      <c r="K617" s="590">
        <v>500</v>
      </c>
      <c r="L617" s="607"/>
      <c r="M617" s="607"/>
      <c r="N617" s="590"/>
      <c r="O617" s="590"/>
      <c r="P617" s="607">
        <v>2</v>
      </c>
      <c r="Q617" s="607">
        <v>1004</v>
      </c>
      <c r="R617" s="595"/>
      <c r="S617" s="608">
        <v>502</v>
      </c>
    </row>
    <row r="618" spans="1:19" ht="14.4" customHeight="1" x14ac:dyDescent="0.3">
      <c r="A618" s="589" t="s">
        <v>1871</v>
      </c>
      <c r="B618" s="590" t="s">
        <v>1872</v>
      </c>
      <c r="C618" s="590" t="s">
        <v>487</v>
      </c>
      <c r="D618" s="590" t="s">
        <v>623</v>
      </c>
      <c r="E618" s="590" t="s">
        <v>1890</v>
      </c>
      <c r="F618" s="590" t="s">
        <v>1920</v>
      </c>
      <c r="G618" s="590" t="s">
        <v>1921</v>
      </c>
      <c r="H618" s="607"/>
      <c r="I618" s="607"/>
      <c r="J618" s="590"/>
      <c r="K618" s="590"/>
      <c r="L618" s="607"/>
      <c r="M618" s="607"/>
      <c r="N618" s="590"/>
      <c r="O618" s="590"/>
      <c r="P618" s="607">
        <v>2</v>
      </c>
      <c r="Q618" s="607">
        <v>1360</v>
      </c>
      <c r="R618" s="595"/>
      <c r="S618" s="608">
        <v>680</v>
      </c>
    </row>
    <row r="619" spans="1:19" ht="14.4" customHeight="1" x14ac:dyDescent="0.3">
      <c r="A619" s="589" t="s">
        <v>1871</v>
      </c>
      <c r="B619" s="590" t="s">
        <v>1872</v>
      </c>
      <c r="C619" s="590" t="s">
        <v>487</v>
      </c>
      <c r="D619" s="590" t="s">
        <v>623</v>
      </c>
      <c r="E619" s="590" t="s">
        <v>1890</v>
      </c>
      <c r="F619" s="590" t="s">
        <v>1920</v>
      </c>
      <c r="G619" s="590" t="s">
        <v>1922</v>
      </c>
      <c r="H619" s="607">
        <v>7</v>
      </c>
      <c r="I619" s="607">
        <v>4753</v>
      </c>
      <c r="J619" s="590"/>
      <c r="K619" s="590">
        <v>679</v>
      </c>
      <c r="L619" s="607"/>
      <c r="M619" s="607"/>
      <c r="N619" s="590"/>
      <c r="O619" s="590"/>
      <c r="P619" s="607">
        <v>2</v>
      </c>
      <c r="Q619" s="607">
        <v>1360</v>
      </c>
      <c r="R619" s="595"/>
      <c r="S619" s="608">
        <v>680</v>
      </c>
    </row>
    <row r="620" spans="1:19" ht="14.4" customHeight="1" x14ac:dyDescent="0.3">
      <c r="A620" s="589" t="s">
        <v>1871</v>
      </c>
      <c r="B620" s="590" t="s">
        <v>1872</v>
      </c>
      <c r="C620" s="590" t="s">
        <v>487</v>
      </c>
      <c r="D620" s="590" t="s">
        <v>623</v>
      </c>
      <c r="E620" s="590" t="s">
        <v>1890</v>
      </c>
      <c r="F620" s="590" t="s">
        <v>1923</v>
      </c>
      <c r="G620" s="590" t="s">
        <v>1924</v>
      </c>
      <c r="H620" s="607">
        <v>1</v>
      </c>
      <c r="I620" s="607">
        <v>1031</v>
      </c>
      <c r="J620" s="590"/>
      <c r="K620" s="590">
        <v>1031</v>
      </c>
      <c r="L620" s="607"/>
      <c r="M620" s="607"/>
      <c r="N620" s="590"/>
      <c r="O620" s="590"/>
      <c r="P620" s="607">
        <v>3</v>
      </c>
      <c r="Q620" s="607">
        <v>3102</v>
      </c>
      <c r="R620" s="595"/>
      <c r="S620" s="608">
        <v>1034</v>
      </c>
    </row>
    <row r="621" spans="1:19" ht="14.4" customHeight="1" x14ac:dyDescent="0.3">
      <c r="A621" s="589" t="s">
        <v>1871</v>
      </c>
      <c r="B621" s="590" t="s">
        <v>1872</v>
      </c>
      <c r="C621" s="590" t="s">
        <v>487</v>
      </c>
      <c r="D621" s="590" t="s">
        <v>623</v>
      </c>
      <c r="E621" s="590" t="s">
        <v>1890</v>
      </c>
      <c r="F621" s="590" t="s">
        <v>1925</v>
      </c>
      <c r="G621" s="590" t="s">
        <v>1926</v>
      </c>
      <c r="H621" s="607"/>
      <c r="I621" s="607"/>
      <c r="J621" s="590"/>
      <c r="K621" s="590"/>
      <c r="L621" s="607"/>
      <c r="M621" s="607"/>
      <c r="N621" s="590"/>
      <c r="O621" s="590"/>
      <c r="P621" s="607">
        <v>2</v>
      </c>
      <c r="Q621" s="607">
        <v>4206</v>
      </c>
      <c r="R621" s="595"/>
      <c r="S621" s="608">
        <v>2103</v>
      </c>
    </row>
    <row r="622" spans="1:19" ht="14.4" customHeight="1" x14ac:dyDescent="0.3">
      <c r="A622" s="589" t="s">
        <v>1871</v>
      </c>
      <c r="B622" s="590" t="s">
        <v>1872</v>
      </c>
      <c r="C622" s="590" t="s">
        <v>487</v>
      </c>
      <c r="D622" s="590" t="s">
        <v>623</v>
      </c>
      <c r="E622" s="590" t="s">
        <v>1890</v>
      </c>
      <c r="F622" s="590" t="s">
        <v>2042</v>
      </c>
      <c r="G622" s="590" t="s">
        <v>2043</v>
      </c>
      <c r="H622" s="607"/>
      <c r="I622" s="607"/>
      <c r="J622" s="590"/>
      <c r="K622" s="590"/>
      <c r="L622" s="607"/>
      <c r="M622" s="607"/>
      <c r="N622" s="590"/>
      <c r="O622" s="590"/>
      <c r="P622" s="607">
        <v>1</v>
      </c>
      <c r="Q622" s="607">
        <v>1278</v>
      </c>
      <c r="R622" s="595"/>
      <c r="S622" s="608">
        <v>1278</v>
      </c>
    </row>
    <row r="623" spans="1:19" ht="14.4" customHeight="1" x14ac:dyDescent="0.3">
      <c r="A623" s="589" t="s">
        <v>1871</v>
      </c>
      <c r="B623" s="590" t="s">
        <v>1872</v>
      </c>
      <c r="C623" s="590" t="s">
        <v>487</v>
      </c>
      <c r="D623" s="590" t="s">
        <v>623</v>
      </c>
      <c r="E623" s="590" t="s">
        <v>1890</v>
      </c>
      <c r="F623" s="590" t="s">
        <v>2045</v>
      </c>
      <c r="G623" s="590" t="s">
        <v>2047</v>
      </c>
      <c r="H623" s="607"/>
      <c r="I623" s="607"/>
      <c r="J623" s="590"/>
      <c r="K623" s="590"/>
      <c r="L623" s="607"/>
      <c r="M623" s="607"/>
      <c r="N623" s="590"/>
      <c r="O623" s="590"/>
      <c r="P623" s="607">
        <v>1</v>
      </c>
      <c r="Q623" s="607">
        <v>975</v>
      </c>
      <c r="R623" s="595"/>
      <c r="S623" s="608">
        <v>975</v>
      </c>
    </row>
    <row r="624" spans="1:19" ht="14.4" customHeight="1" x14ac:dyDescent="0.3">
      <c r="A624" s="589" t="s">
        <v>1871</v>
      </c>
      <c r="B624" s="590" t="s">
        <v>1872</v>
      </c>
      <c r="C624" s="590" t="s">
        <v>487</v>
      </c>
      <c r="D624" s="590" t="s">
        <v>623</v>
      </c>
      <c r="E624" s="590" t="s">
        <v>1890</v>
      </c>
      <c r="F624" s="590" t="s">
        <v>1944</v>
      </c>
      <c r="G624" s="590" t="s">
        <v>1945</v>
      </c>
      <c r="H624" s="607">
        <v>5</v>
      </c>
      <c r="I624" s="607">
        <v>430</v>
      </c>
      <c r="J624" s="590"/>
      <c r="K624" s="590">
        <v>86</v>
      </c>
      <c r="L624" s="607"/>
      <c r="M624" s="607"/>
      <c r="N624" s="590"/>
      <c r="O624" s="590"/>
      <c r="P624" s="607">
        <v>4</v>
      </c>
      <c r="Q624" s="607">
        <v>344</v>
      </c>
      <c r="R624" s="595"/>
      <c r="S624" s="608">
        <v>86</v>
      </c>
    </row>
    <row r="625" spans="1:19" ht="14.4" customHeight="1" x14ac:dyDescent="0.3">
      <c r="A625" s="589" t="s">
        <v>1871</v>
      </c>
      <c r="B625" s="590" t="s">
        <v>1872</v>
      </c>
      <c r="C625" s="590" t="s">
        <v>487</v>
      </c>
      <c r="D625" s="590" t="s">
        <v>623</v>
      </c>
      <c r="E625" s="590" t="s">
        <v>1890</v>
      </c>
      <c r="F625" s="590" t="s">
        <v>1944</v>
      </c>
      <c r="G625" s="590" t="s">
        <v>1946</v>
      </c>
      <c r="H625" s="607"/>
      <c r="I625" s="607"/>
      <c r="J625" s="590"/>
      <c r="K625" s="590"/>
      <c r="L625" s="607"/>
      <c r="M625" s="607"/>
      <c r="N625" s="590"/>
      <c r="O625" s="590"/>
      <c r="P625" s="607">
        <v>2</v>
      </c>
      <c r="Q625" s="607">
        <v>172</v>
      </c>
      <c r="R625" s="595"/>
      <c r="S625" s="608">
        <v>86</v>
      </c>
    </row>
    <row r="626" spans="1:19" ht="14.4" customHeight="1" x14ac:dyDescent="0.3">
      <c r="A626" s="589" t="s">
        <v>1871</v>
      </c>
      <c r="B626" s="590" t="s">
        <v>1872</v>
      </c>
      <c r="C626" s="590" t="s">
        <v>487</v>
      </c>
      <c r="D626" s="590" t="s">
        <v>623</v>
      </c>
      <c r="E626" s="590" t="s">
        <v>1890</v>
      </c>
      <c r="F626" s="590" t="s">
        <v>1957</v>
      </c>
      <c r="G626" s="590" t="s">
        <v>1958</v>
      </c>
      <c r="H626" s="607"/>
      <c r="I626" s="607"/>
      <c r="J626" s="590"/>
      <c r="K626" s="590"/>
      <c r="L626" s="607"/>
      <c r="M626" s="607"/>
      <c r="N626" s="590"/>
      <c r="O626" s="590"/>
      <c r="P626" s="607">
        <v>2</v>
      </c>
      <c r="Q626" s="607">
        <v>316</v>
      </c>
      <c r="R626" s="595"/>
      <c r="S626" s="608">
        <v>158</v>
      </c>
    </row>
    <row r="627" spans="1:19" ht="14.4" customHeight="1" x14ac:dyDescent="0.3">
      <c r="A627" s="589" t="s">
        <v>1871</v>
      </c>
      <c r="B627" s="590" t="s">
        <v>1872</v>
      </c>
      <c r="C627" s="590" t="s">
        <v>487</v>
      </c>
      <c r="D627" s="590" t="s">
        <v>623</v>
      </c>
      <c r="E627" s="590" t="s">
        <v>1890</v>
      </c>
      <c r="F627" s="590" t="s">
        <v>1968</v>
      </c>
      <c r="G627" s="590" t="s">
        <v>1969</v>
      </c>
      <c r="H627" s="607"/>
      <c r="I627" s="607"/>
      <c r="J627" s="590"/>
      <c r="K627" s="590"/>
      <c r="L627" s="607"/>
      <c r="M627" s="607"/>
      <c r="N627" s="590"/>
      <c r="O627" s="590"/>
      <c r="P627" s="607">
        <v>1</v>
      </c>
      <c r="Q627" s="607">
        <v>1064</v>
      </c>
      <c r="R627" s="595"/>
      <c r="S627" s="608">
        <v>1064</v>
      </c>
    </row>
    <row r="628" spans="1:19" ht="14.4" customHeight="1" x14ac:dyDescent="0.3">
      <c r="A628" s="589" t="s">
        <v>1871</v>
      </c>
      <c r="B628" s="590" t="s">
        <v>1872</v>
      </c>
      <c r="C628" s="590" t="s">
        <v>487</v>
      </c>
      <c r="D628" s="590" t="s">
        <v>623</v>
      </c>
      <c r="E628" s="590" t="s">
        <v>1890</v>
      </c>
      <c r="F628" s="590" t="s">
        <v>1990</v>
      </c>
      <c r="G628" s="590" t="s">
        <v>1991</v>
      </c>
      <c r="H628" s="607"/>
      <c r="I628" s="607"/>
      <c r="J628" s="590"/>
      <c r="K628" s="590"/>
      <c r="L628" s="607"/>
      <c r="M628" s="607"/>
      <c r="N628" s="590"/>
      <c r="O628" s="590"/>
      <c r="P628" s="607">
        <v>1</v>
      </c>
      <c r="Q628" s="607">
        <v>506</v>
      </c>
      <c r="R628" s="595"/>
      <c r="S628" s="608">
        <v>506</v>
      </c>
    </row>
    <row r="629" spans="1:19" ht="14.4" customHeight="1" x14ac:dyDescent="0.3">
      <c r="A629" s="589" t="s">
        <v>1871</v>
      </c>
      <c r="B629" s="590" t="s">
        <v>1872</v>
      </c>
      <c r="C629" s="590" t="s">
        <v>487</v>
      </c>
      <c r="D629" s="590" t="s">
        <v>623</v>
      </c>
      <c r="E629" s="590" t="s">
        <v>1890</v>
      </c>
      <c r="F629" s="590" t="s">
        <v>1994</v>
      </c>
      <c r="G629" s="590" t="s">
        <v>1996</v>
      </c>
      <c r="H629" s="607"/>
      <c r="I629" s="607"/>
      <c r="J629" s="590"/>
      <c r="K629" s="590"/>
      <c r="L629" s="607"/>
      <c r="M629" s="607"/>
      <c r="N629" s="590"/>
      <c r="O629" s="590"/>
      <c r="P629" s="607">
        <v>1</v>
      </c>
      <c r="Q629" s="607">
        <v>181</v>
      </c>
      <c r="R629" s="595"/>
      <c r="S629" s="608">
        <v>181</v>
      </c>
    </row>
    <row r="630" spans="1:19" ht="14.4" customHeight="1" x14ac:dyDescent="0.3">
      <c r="A630" s="589" t="s">
        <v>1871</v>
      </c>
      <c r="B630" s="590" t="s">
        <v>1872</v>
      </c>
      <c r="C630" s="590" t="s">
        <v>487</v>
      </c>
      <c r="D630" s="590" t="s">
        <v>1867</v>
      </c>
      <c r="E630" s="590" t="s">
        <v>1873</v>
      </c>
      <c r="F630" s="590" t="s">
        <v>1874</v>
      </c>
      <c r="G630" s="590" t="s">
        <v>1875</v>
      </c>
      <c r="H630" s="607">
        <v>7.6</v>
      </c>
      <c r="I630" s="607">
        <v>882.3599999999999</v>
      </c>
      <c r="J630" s="590">
        <v>0.65517241379310343</v>
      </c>
      <c r="K630" s="590">
        <v>116.1</v>
      </c>
      <c r="L630" s="607">
        <v>11.600000000000001</v>
      </c>
      <c r="M630" s="607">
        <v>1346.76</v>
      </c>
      <c r="N630" s="590">
        <v>1</v>
      </c>
      <c r="O630" s="590">
        <v>116.09999999999998</v>
      </c>
      <c r="P630" s="607"/>
      <c r="Q630" s="607"/>
      <c r="R630" s="595"/>
      <c r="S630" s="608"/>
    </row>
    <row r="631" spans="1:19" ht="14.4" customHeight="1" x14ac:dyDescent="0.3">
      <c r="A631" s="589" t="s">
        <v>1871</v>
      </c>
      <c r="B631" s="590" t="s">
        <v>1872</v>
      </c>
      <c r="C631" s="590" t="s">
        <v>487</v>
      </c>
      <c r="D631" s="590" t="s">
        <v>1867</v>
      </c>
      <c r="E631" s="590" t="s">
        <v>1873</v>
      </c>
      <c r="F631" s="590" t="s">
        <v>1876</v>
      </c>
      <c r="G631" s="590" t="s">
        <v>1877</v>
      </c>
      <c r="H631" s="607">
        <v>21.200000000000003</v>
      </c>
      <c r="I631" s="607">
        <v>3202.15</v>
      </c>
      <c r="J631" s="590">
        <v>0.91728231320773113</v>
      </c>
      <c r="K631" s="590">
        <v>151.04481132075469</v>
      </c>
      <c r="L631" s="607">
        <v>25.7</v>
      </c>
      <c r="M631" s="607">
        <v>3490.9099999999994</v>
      </c>
      <c r="N631" s="590">
        <v>1</v>
      </c>
      <c r="O631" s="590">
        <v>135.83307392996107</v>
      </c>
      <c r="P631" s="607"/>
      <c r="Q631" s="607"/>
      <c r="R631" s="595"/>
      <c r="S631" s="608"/>
    </row>
    <row r="632" spans="1:19" ht="14.4" customHeight="1" x14ac:dyDescent="0.3">
      <c r="A632" s="589" t="s">
        <v>1871</v>
      </c>
      <c r="B632" s="590" t="s">
        <v>1872</v>
      </c>
      <c r="C632" s="590" t="s">
        <v>487</v>
      </c>
      <c r="D632" s="590" t="s">
        <v>1867</v>
      </c>
      <c r="E632" s="590" t="s">
        <v>1873</v>
      </c>
      <c r="F632" s="590" t="s">
        <v>1878</v>
      </c>
      <c r="G632" s="590" t="s">
        <v>1879</v>
      </c>
      <c r="H632" s="607">
        <v>11</v>
      </c>
      <c r="I632" s="607">
        <v>2789.1000000000004</v>
      </c>
      <c r="J632" s="590">
        <v>0.69885791317333779</v>
      </c>
      <c r="K632" s="590">
        <v>253.55454545454549</v>
      </c>
      <c r="L632" s="607">
        <v>15.2</v>
      </c>
      <c r="M632" s="607">
        <v>3990.9399999999996</v>
      </c>
      <c r="N632" s="590">
        <v>1</v>
      </c>
      <c r="O632" s="590">
        <v>262.56184210526317</v>
      </c>
      <c r="P632" s="607"/>
      <c r="Q632" s="607"/>
      <c r="R632" s="595"/>
      <c r="S632" s="608"/>
    </row>
    <row r="633" spans="1:19" ht="14.4" customHeight="1" x14ac:dyDescent="0.3">
      <c r="A633" s="589" t="s">
        <v>1871</v>
      </c>
      <c r="B633" s="590" t="s">
        <v>1872</v>
      </c>
      <c r="C633" s="590" t="s">
        <v>487</v>
      </c>
      <c r="D633" s="590" t="s">
        <v>1867</v>
      </c>
      <c r="E633" s="590" t="s">
        <v>1873</v>
      </c>
      <c r="F633" s="590" t="s">
        <v>1883</v>
      </c>
      <c r="G633" s="590" t="s">
        <v>540</v>
      </c>
      <c r="H633" s="607"/>
      <c r="I633" s="607"/>
      <c r="J633" s="590"/>
      <c r="K633" s="590"/>
      <c r="L633" s="607">
        <v>0.1</v>
      </c>
      <c r="M633" s="607">
        <v>13.55</v>
      </c>
      <c r="N633" s="590">
        <v>1</v>
      </c>
      <c r="O633" s="590">
        <v>135.5</v>
      </c>
      <c r="P633" s="607"/>
      <c r="Q633" s="607"/>
      <c r="R633" s="595"/>
      <c r="S633" s="608"/>
    </row>
    <row r="634" spans="1:19" ht="14.4" customHeight="1" x14ac:dyDescent="0.3">
      <c r="A634" s="589" t="s">
        <v>1871</v>
      </c>
      <c r="B634" s="590" t="s">
        <v>1872</v>
      </c>
      <c r="C634" s="590" t="s">
        <v>487</v>
      </c>
      <c r="D634" s="590" t="s">
        <v>1867</v>
      </c>
      <c r="E634" s="590" t="s">
        <v>1890</v>
      </c>
      <c r="F634" s="590" t="s">
        <v>2037</v>
      </c>
      <c r="G634" s="590" t="s">
        <v>2038</v>
      </c>
      <c r="H634" s="607"/>
      <c r="I634" s="607"/>
      <c r="J634" s="590"/>
      <c r="K634" s="590"/>
      <c r="L634" s="607">
        <v>1</v>
      </c>
      <c r="M634" s="607">
        <v>137</v>
      </c>
      <c r="N634" s="590">
        <v>1</v>
      </c>
      <c r="O634" s="590">
        <v>137</v>
      </c>
      <c r="P634" s="607"/>
      <c r="Q634" s="607"/>
      <c r="R634" s="595"/>
      <c r="S634" s="608"/>
    </row>
    <row r="635" spans="1:19" ht="14.4" customHeight="1" x14ac:dyDescent="0.3">
      <c r="A635" s="589" t="s">
        <v>1871</v>
      </c>
      <c r="B635" s="590" t="s">
        <v>1872</v>
      </c>
      <c r="C635" s="590" t="s">
        <v>487</v>
      </c>
      <c r="D635" s="590" t="s">
        <v>1867</v>
      </c>
      <c r="E635" s="590" t="s">
        <v>1890</v>
      </c>
      <c r="F635" s="590" t="s">
        <v>1899</v>
      </c>
      <c r="G635" s="590" t="s">
        <v>1900</v>
      </c>
      <c r="H635" s="607"/>
      <c r="I635" s="607"/>
      <c r="J635" s="590"/>
      <c r="K635" s="590"/>
      <c r="L635" s="607">
        <v>3</v>
      </c>
      <c r="M635" s="607">
        <v>111</v>
      </c>
      <c r="N635" s="590">
        <v>1</v>
      </c>
      <c r="O635" s="590">
        <v>37</v>
      </c>
      <c r="P635" s="607"/>
      <c r="Q635" s="607"/>
      <c r="R635" s="595"/>
      <c r="S635" s="608"/>
    </row>
    <row r="636" spans="1:19" ht="14.4" customHeight="1" x14ac:dyDescent="0.3">
      <c r="A636" s="589" t="s">
        <v>1871</v>
      </c>
      <c r="B636" s="590" t="s">
        <v>1872</v>
      </c>
      <c r="C636" s="590" t="s">
        <v>487</v>
      </c>
      <c r="D636" s="590" t="s">
        <v>1867</v>
      </c>
      <c r="E636" s="590" t="s">
        <v>1890</v>
      </c>
      <c r="F636" s="590" t="s">
        <v>1899</v>
      </c>
      <c r="G636" s="590" t="s">
        <v>1901</v>
      </c>
      <c r="H636" s="607">
        <v>1</v>
      </c>
      <c r="I636" s="607">
        <v>37</v>
      </c>
      <c r="J636" s="590">
        <v>0.2</v>
      </c>
      <c r="K636" s="590">
        <v>37</v>
      </c>
      <c r="L636" s="607">
        <v>5</v>
      </c>
      <c r="M636" s="607">
        <v>185</v>
      </c>
      <c r="N636" s="590">
        <v>1</v>
      </c>
      <c r="O636" s="590">
        <v>37</v>
      </c>
      <c r="P636" s="607"/>
      <c r="Q636" s="607"/>
      <c r="R636" s="595"/>
      <c r="S636" s="608"/>
    </row>
    <row r="637" spans="1:19" ht="14.4" customHeight="1" x14ac:dyDescent="0.3">
      <c r="A637" s="589" t="s">
        <v>1871</v>
      </c>
      <c r="B637" s="590" t="s">
        <v>1872</v>
      </c>
      <c r="C637" s="590" t="s">
        <v>487</v>
      </c>
      <c r="D637" s="590" t="s">
        <v>1867</v>
      </c>
      <c r="E637" s="590" t="s">
        <v>1890</v>
      </c>
      <c r="F637" s="590" t="s">
        <v>1902</v>
      </c>
      <c r="G637" s="590" t="s">
        <v>1903</v>
      </c>
      <c r="H637" s="607">
        <v>1</v>
      </c>
      <c r="I637" s="607">
        <v>5</v>
      </c>
      <c r="J637" s="590">
        <v>1</v>
      </c>
      <c r="K637" s="590">
        <v>5</v>
      </c>
      <c r="L637" s="607">
        <v>1</v>
      </c>
      <c r="M637" s="607">
        <v>5</v>
      </c>
      <c r="N637" s="590">
        <v>1</v>
      </c>
      <c r="O637" s="590">
        <v>5</v>
      </c>
      <c r="P637" s="607"/>
      <c r="Q637" s="607"/>
      <c r="R637" s="595"/>
      <c r="S637" s="608"/>
    </row>
    <row r="638" spans="1:19" ht="14.4" customHeight="1" x14ac:dyDescent="0.3">
      <c r="A638" s="589" t="s">
        <v>1871</v>
      </c>
      <c r="B638" s="590" t="s">
        <v>1872</v>
      </c>
      <c r="C638" s="590" t="s">
        <v>487</v>
      </c>
      <c r="D638" s="590" t="s">
        <v>1867</v>
      </c>
      <c r="E638" s="590" t="s">
        <v>1890</v>
      </c>
      <c r="F638" s="590" t="s">
        <v>1906</v>
      </c>
      <c r="G638" s="590" t="s">
        <v>1907</v>
      </c>
      <c r="H638" s="607">
        <v>1</v>
      </c>
      <c r="I638" s="607">
        <v>665</v>
      </c>
      <c r="J638" s="590">
        <v>0.14264264264264265</v>
      </c>
      <c r="K638" s="590">
        <v>665</v>
      </c>
      <c r="L638" s="607">
        <v>7</v>
      </c>
      <c r="M638" s="607">
        <v>4662</v>
      </c>
      <c r="N638" s="590">
        <v>1</v>
      </c>
      <c r="O638" s="590">
        <v>666</v>
      </c>
      <c r="P638" s="607"/>
      <c r="Q638" s="607"/>
      <c r="R638" s="595"/>
      <c r="S638" s="608"/>
    </row>
    <row r="639" spans="1:19" ht="14.4" customHeight="1" x14ac:dyDescent="0.3">
      <c r="A639" s="589" t="s">
        <v>1871</v>
      </c>
      <c r="B639" s="590" t="s">
        <v>1872</v>
      </c>
      <c r="C639" s="590" t="s">
        <v>487</v>
      </c>
      <c r="D639" s="590" t="s">
        <v>1867</v>
      </c>
      <c r="E639" s="590" t="s">
        <v>1890</v>
      </c>
      <c r="F639" s="590" t="s">
        <v>1908</v>
      </c>
      <c r="G639" s="590" t="s">
        <v>1909</v>
      </c>
      <c r="H639" s="607">
        <v>1</v>
      </c>
      <c r="I639" s="607">
        <v>251</v>
      </c>
      <c r="J639" s="590">
        <v>0.16666666666666666</v>
      </c>
      <c r="K639" s="590">
        <v>251</v>
      </c>
      <c r="L639" s="607">
        <v>6</v>
      </c>
      <c r="M639" s="607">
        <v>1506</v>
      </c>
      <c r="N639" s="590">
        <v>1</v>
      </c>
      <c r="O639" s="590">
        <v>251</v>
      </c>
      <c r="P639" s="607"/>
      <c r="Q639" s="607"/>
      <c r="R639" s="595"/>
      <c r="S639" s="608"/>
    </row>
    <row r="640" spans="1:19" ht="14.4" customHeight="1" x14ac:dyDescent="0.3">
      <c r="A640" s="589" t="s">
        <v>1871</v>
      </c>
      <c r="B640" s="590" t="s">
        <v>1872</v>
      </c>
      <c r="C640" s="590" t="s">
        <v>487</v>
      </c>
      <c r="D640" s="590" t="s">
        <v>1867</v>
      </c>
      <c r="E640" s="590" t="s">
        <v>1890</v>
      </c>
      <c r="F640" s="590" t="s">
        <v>1908</v>
      </c>
      <c r="G640" s="590" t="s">
        <v>1910</v>
      </c>
      <c r="H640" s="607"/>
      <c r="I640" s="607"/>
      <c r="J640" s="590"/>
      <c r="K640" s="590"/>
      <c r="L640" s="607">
        <v>1</v>
      </c>
      <c r="M640" s="607">
        <v>251</v>
      </c>
      <c r="N640" s="590">
        <v>1</v>
      </c>
      <c r="O640" s="590">
        <v>251</v>
      </c>
      <c r="P640" s="607"/>
      <c r="Q640" s="607"/>
      <c r="R640" s="595"/>
      <c r="S640" s="608"/>
    </row>
    <row r="641" spans="1:19" ht="14.4" customHeight="1" x14ac:dyDescent="0.3">
      <c r="A641" s="589" t="s">
        <v>1871</v>
      </c>
      <c r="B641" s="590" t="s">
        <v>1872</v>
      </c>
      <c r="C641" s="590" t="s">
        <v>487</v>
      </c>
      <c r="D641" s="590" t="s">
        <v>1867</v>
      </c>
      <c r="E641" s="590" t="s">
        <v>1890</v>
      </c>
      <c r="F641" s="590" t="s">
        <v>1911</v>
      </c>
      <c r="G641" s="590" t="s">
        <v>1912</v>
      </c>
      <c r="H641" s="607">
        <v>107</v>
      </c>
      <c r="I641" s="607">
        <v>13482</v>
      </c>
      <c r="J641" s="590">
        <v>0.78676470588235292</v>
      </c>
      <c r="K641" s="590">
        <v>126</v>
      </c>
      <c r="L641" s="607">
        <v>136</v>
      </c>
      <c r="M641" s="607">
        <v>17136</v>
      </c>
      <c r="N641" s="590">
        <v>1</v>
      </c>
      <c r="O641" s="590">
        <v>126</v>
      </c>
      <c r="P641" s="607"/>
      <c r="Q641" s="607"/>
      <c r="R641" s="595"/>
      <c r="S641" s="608"/>
    </row>
    <row r="642" spans="1:19" ht="14.4" customHeight="1" x14ac:dyDescent="0.3">
      <c r="A642" s="589" t="s">
        <v>1871</v>
      </c>
      <c r="B642" s="590" t="s">
        <v>1872</v>
      </c>
      <c r="C642" s="590" t="s">
        <v>487</v>
      </c>
      <c r="D642" s="590" t="s">
        <v>1867</v>
      </c>
      <c r="E642" s="590" t="s">
        <v>1890</v>
      </c>
      <c r="F642" s="590" t="s">
        <v>1911</v>
      </c>
      <c r="G642" s="590" t="s">
        <v>1913</v>
      </c>
      <c r="H642" s="607">
        <v>6</v>
      </c>
      <c r="I642" s="607">
        <v>756</v>
      </c>
      <c r="J642" s="590"/>
      <c r="K642" s="590">
        <v>126</v>
      </c>
      <c r="L642" s="607"/>
      <c r="M642" s="607"/>
      <c r="N642" s="590"/>
      <c r="O642" s="590"/>
      <c r="P642" s="607"/>
      <c r="Q642" s="607"/>
      <c r="R642" s="595"/>
      <c r="S642" s="608"/>
    </row>
    <row r="643" spans="1:19" ht="14.4" customHeight="1" x14ac:dyDescent="0.3">
      <c r="A643" s="589" t="s">
        <v>1871</v>
      </c>
      <c r="B643" s="590" t="s">
        <v>1872</v>
      </c>
      <c r="C643" s="590" t="s">
        <v>487</v>
      </c>
      <c r="D643" s="590" t="s">
        <v>1867</v>
      </c>
      <c r="E643" s="590" t="s">
        <v>1890</v>
      </c>
      <c r="F643" s="590" t="s">
        <v>1914</v>
      </c>
      <c r="G643" s="590" t="s">
        <v>1915</v>
      </c>
      <c r="H643" s="607"/>
      <c r="I643" s="607"/>
      <c r="J643" s="590"/>
      <c r="K643" s="590"/>
      <c r="L643" s="607">
        <v>2</v>
      </c>
      <c r="M643" s="607">
        <v>1082</v>
      </c>
      <c r="N643" s="590">
        <v>1</v>
      </c>
      <c r="O643" s="590">
        <v>541</v>
      </c>
      <c r="P643" s="607"/>
      <c r="Q643" s="607"/>
      <c r="R643" s="595"/>
      <c r="S643" s="608"/>
    </row>
    <row r="644" spans="1:19" ht="14.4" customHeight="1" x14ac:dyDescent="0.3">
      <c r="A644" s="589" t="s">
        <v>1871</v>
      </c>
      <c r="B644" s="590" t="s">
        <v>1872</v>
      </c>
      <c r="C644" s="590" t="s">
        <v>487</v>
      </c>
      <c r="D644" s="590" t="s">
        <v>1867</v>
      </c>
      <c r="E644" s="590" t="s">
        <v>1890</v>
      </c>
      <c r="F644" s="590" t="s">
        <v>1920</v>
      </c>
      <c r="G644" s="590" t="s">
        <v>1921</v>
      </c>
      <c r="H644" s="607">
        <v>1</v>
      </c>
      <c r="I644" s="607">
        <v>679</v>
      </c>
      <c r="J644" s="590"/>
      <c r="K644" s="590">
        <v>679</v>
      </c>
      <c r="L644" s="607"/>
      <c r="M644" s="607"/>
      <c r="N644" s="590"/>
      <c r="O644" s="590"/>
      <c r="P644" s="607"/>
      <c r="Q644" s="607"/>
      <c r="R644" s="595"/>
      <c r="S644" s="608"/>
    </row>
    <row r="645" spans="1:19" ht="14.4" customHeight="1" x14ac:dyDescent="0.3">
      <c r="A645" s="589" t="s">
        <v>1871</v>
      </c>
      <c r="B645" s="590" t="s">
        <v>1872</v>
      </c>
      <c r="C645" s="590" t="s">
        <v>487</v>
      </c>
      <c r="D645" s="590" t="s">
        <v>1867</v>
      </c>
      <c r="E645" s="590" t="s">
        <v>1890</v>
      </c>
      <c r="F645" s="590" t="s">
        <v>1920</v>
      </c>
      <c r="G645" s="590" t="s">
        <v>1922</v>
      </c>
      <c r="H645" s="607">
        <v>91</v>
      </c>
      <c r="I645" s="607">
        <v>61789</v>
      </c>
      <c r="J645" s="590">
        <v>0.41363636363636364</v>
      </c>
      <c r="K645" s="590">
        <v>679</v>
      </c>
      <c r="L645" s="607">
        <v>220</v>
      </c>
      <c r="M645" s="607">
        <v>149380</v>
      </c>
      <c r="N645" s="590">
        <v>1</v>
      </c>
      <c r="O645" s="590">
        <v>679</v>
      </c>
      <c r="P645" s="607"/>
      <c r="Q645" s="607"/>
      <c r="R645" s="595"/>
      <c r="S645" s="608"/>
    </row>
    <row r="646" spans="1:19" ht="14.4" customHeight="1" x14ac:dyDescent="0.3">
      <c r="A646" s="589" t="s">
        <v>1871</v>
      </c>
      <c r="B646" s="590" t="s">
        <v>1872</v>
      </c>
      <c r="C646" s="590" t="s">
        <v>487</v>
      </c>
      <c r="D646" s="590" t="s">
        <v>1867</v>
      </c>
      <c r="E646" s="590" t="s">
        <v>1890</v>
      </c>
      <c r="F646" s="590" t="s">
        <v>1923</v>
      </c>
      <c r="G646" s="590" t="s">
        <v>1924</v>
      </c>
      <c r="H646" s="607">
        <v>17</v>
      </c>
      <c r="I646" s="607">
        <v>17527</v>
      </c>
      <c r="J646" s="590">
        <v>0.84917635658914725</v>
      </c>
      <c r="K646" s="590">
        <v>1031</v>
      </c>
      <c r="L646" s="607">
        <v>20</v>
      </c>
      <c r="M646" s="607">
        <v>20640</v>
      </c>
      <c r="N646" s="590">
        <v>1</v>
      </c>
      <c r="O646" s="590">
        <v>1032</v>
      </c>
      <c r="P646" s="607"/>
      <c r="Q646" s="607"/>
      <c r="R646" s="595"/>
      <c r="S646" s="608"/>
    </row>
    <row r="647" spans="1:19" ht="14.4" customHeight="1" x14ac:dyDescent="0.3">
      <c r="A647" s="589" t="s">
        <v>1871</v>
      </c>
      <c r="B647" s="590" t="s">
        <v>1872</v>
      </c>
      <c r="C647" s="590" t="s">
        <v>487</v>
      </c>
      <c r="D647" s="590" t="s">
        <v>1867</v>
      </c>
      <c r="E647" s="590" t="s">
        <v>1890</v>
      </c>
      <c r="F647" s="590" t="s">
        <v>1925</v>
      </c>
      <c r="G647" s="590" t="s">
        <v>1926</v>
      </c>
      <c r="H647" s="607">
        <v>2</v>
      </c>
      <c r="I647" s="607">
        <v>4196</v>
      </c>
      <c r="J647" s="590"/>
      <c r="K647" s="590">
        <v>2098</v>
      </c>
      <c r="L647" s="607"/>
      <c r="M647" s="607"/>
      <c r="N647" s="590"/>
      <c r="O647" s="590"/>
      <c r="P647" s="607"/>
      <c r="Q647" s="607"/>
      <c r="R647" s="595"/>
      <c r="S647" s="608"/>
    </row>
    <row r="648" spans="1:19" ht="14.4" customHeight="1" x14ac:dyDescent="0.3">
      <c r="A648" s="589" t="s">
        <v>1871</v>
      </c>
      <c r="B648" s="590" t="s">
        <v>1872</v>
      </c>
      <c r="C648" s="590" t="s">
        <v>487</v>
      </c>
      <c r="D648" s="590" t="s">
        <v>1867</v>
      </c>
      <c r="E648" s="590" t="s">
        <v>1890</v>
      </c>
      <c r="F648" s="590" t="s">
        <v>2042</v>
      </c>
      <c r="G648" s="590" t="s">
        <v>2044</v>
      </c>
      <c r="H648" s="607">
        <v>1</v>
      </c>
      <c r="I648" s="607">
        <v>1273</v>
      </c>
      <c r="J648" s="590"/>
      <c r="K648" s="590">
        <v>1273</v>
      </c>
      <c r="L648" s="607"/>
      <c r="M648" s="607"/>
      <c r="N648" s="590"/>
      <c r="O648" s="590"/>
      <c r="P648" s="607"/>
      <c r="Q648" s="607"/>
      <c r="R648" s="595"/>
      <c r="S648" s="608"/>
    </row>
    <row r="649" spans="1:19" ht="14.4" customHeight="1" x14ac:dyDescent="0.3">
      <c r="A649" s="589" t="s">
        <v>1871</v>
      </c>
      <c r="B649" s="590" t="s">
        <v>1872</v>
      </c>
      <c r="C649" s="590" t="s">
        <v>487</v>
      </c>
      <c r="D649" s="590" t="s">
        <v>1867</v>
      </c>
      <c r="E649" s="590" t="s">
        <v>1890</v>
      </c>
      <c r="F649" s="590" t="s">
        <v>1927</v>
      </c>
      <c r="G649" s="590" t="s">
        <v>2051</v>
      </c>
      <c r="H649" s="607"/>
      <c r="I649" s="607"/>
      <c r="J649" s="590"/>
      <c r="K649" s="590"/>
      <c r="L649" s="607">
        <v>1</v>
      </c>
      <c r="M649" s="607">
        <v>1678</v>
      </c>
      <c r="N649" s="590">
        <v>1</v>
      </c>
      <c r="O649" s="590">
        <v>1678</v>
      </c>
      <c r="P649" s="607"/>
      <c r="Q649" s="607"/>
      <c r="R649" s="595"/>
      <c r="S649" s="608"/>
    </row>
    <row r="650" spans="1:19" ht="14.4" customHeight="1" x14ac:dyDescent="0.3">
      <c r="A650" s="589" t="s">
        <v>1871</v>
      </c>
      <c r="B650" s="590" t="s">
        <v>1872</v>
      </c>
      <c r="C650" s="590" t="s">
        <v>487</v>
      </c>
      <c r="D650" s="590" t="s">
        <v>1867</v>
      </c>
      <c r="E650" s="590" t="s">
        <v>1890</v>
      </c>
      <c r="F650" s="590" t="s">
        <v>1927</v>
      </c>
      <c r="G650" s="590" t="s">
        <v>1928</v>
      </c>
      <c r="H650" s="607">
        <v>1</v>
      </c>
      <c r="I650" s="607">
        <v>1677</v>
      </c>
      <c r="J650" s="590"/>
      <c r="K650" s="590">
        <v>1677</v>
      </c>
      <c r="L650" s="607"/>
      <c r="M650" s="607"/>
      <c r="N650" s="590"/>
      <c r="O650" s="590"/>
      <c r="P650" s="607"/>
      <c r="Q650" s="607"/>
      <c r="R650" s="595"/>
      <c r="S650" s="608"/>
    </row>
    <row r="651" spans="1:19" ht="14.4" customHeight="1" x14ac:dyDescent="0.3">
      <c r="A651" s="589" t="s">
        <v>1871</v>
      </c>
      <c r="B651" s="590" t="s">
        <v>1872</v>
      </c>
      <c r="C651" s="590" t="s">
        <v>487</v>
      </c>
      <c r="D651" s="590" t="s">
        <v>1867</v>
      </c>
      <c r="E651" s="590" t="s">
        <v>1890</v>
      </c>
      <c r="F651" s="590" t="s">
        <v>2052</v>
      </c>
      <c r="G651" s="590" t="s">
        <v>2053</v>
      </c>
      <c r="H651" s="607"/>
      <c r="I651" s="607"/>
      <c r="J651" s="590"/>
      <c r="K651" s="590"/>
      <c r="L651" s="607">
        <v>4</v>
      </c>
      <c r="M651" s="607">
        <v>5580</v>
      </c>
      <c r="N651" s="590">
        <v>1</v>
      </c>
      <c r="O651" s="590">
        <v>1395</v>
      </c>
      <c r="P651" s="607"/>
      <c r="Q651" s="607"/>
      <c r="R651" s="595"/>
      <c r="S651" s="608"/>
    </row>
    <row r="652" spans="1:19" ht="14.4" customHeight="1" x14ac:dyDescent="0.3">
      <c r="A652" s="589" t="s">
        <v>1871</v>
      </c>
      <c r="B652" s="590" t="s">
        <v>1872</v>
      </c>
      <c r="C652" s="590" t="s">
        <v>487</v>
      </c>
      <c r="D652" s="590" t="s">
        <v>1867</v>
      </c>
      <c r="E652" s="590" t="s">
        <v>1890</v>
      </c>
      <c r="F652" s="590" t="s">
        <v>1931</v>
      </c>
      <c r="G652" s="590" t="s">
        <v>1932</v>
      </c>
      <c r="H652" s="607"/>
      <c r="I652" s="607"/>
      <c r="J652" s="590"/>
      <c r="K652" s="590"/>
      <c r="L652" s="607">
        <v>1</v>
      </c>
      <c r="M652" s="607">
        <v>443</v>
      </c>
      <c r="N652" s="590">
        <v>1</v>
      </c>
      <c r="O652" s="590">
        <v>443</v>
      </c>
      <c r="P652" s="607"/>
      <c r="Q652" s="607"/>
      <c r="R652" s="595"/>
      <c r="S652" s="608"/>
    </row>
    <row r="653" spans="1:19" ht="14.4" customHeight="1" x14ac:dyDescent="0.3">
      <c r="A653" s="589" t="s">
        <v>1871</v>
      </c>
      <c r="B653" s="590" t="s">
        <v>1872</v>
      </c>
      <c r="C653" s="590" t="s">
        <v>487</v>
      </c>
      <c r="D653" s="590" t="s">
        <v>1867</v>
      </c>
      <c r="E653" s="590" t="s">
        <v>1890</v>
      </c>
      <c r="F653" s="590" t="s">
        <v>1938</v>
      </c>
      <c r="G653" s="590" t="s">
        <v>1939</v>
      </c>
      <c r="H653" s="607">
        <v>104</v>
      </c>
      <c r="I653" s="607">
        <v>3466.6800000000003</v>
      </c>
      <c r="J653" s="590"/>
      <c r="K653" s="590">
        <v>33.333461538461542</v>
      </c>
      <c r="L653" s="607"/>
      <c r="M653" s="607"/>
      <c r="N653" s="590"/>
      <c r="O653" s="590"/>
      <c r="P653" s="607"/>
      <c r="Q653" s="607"/>
      <c r="R653" s="595"/>
      <c r="S653" s="608"/>
    </row>
    <row r="654" spans="1:19" ht="14.4" customHeight="1" x14ac:dyDescent="0.3">
      <c r="A654" s="589" t="s">
        <v>1871</v>
      </c>
      <c r="B654" s="590" t="s">
        <v>1872</v>
      </c>
      <c r="C654" s="590" t="s">
        <v>487</v>
      </c>
      <c r="D654" s="590" t="s">
        <v>1867</v>
      </c>
      <c r="E654" s="590" t="s">
        <v>1890</v>
      </c>
      <c r="F654" s="590" t="s">
        <v>1938</v>
      </c>
      <c r="G654" s="590" t="s">
        <v>1940</v>
      </c>
      <c r="H654" s="607"/>
      <c r="I654" s="607"/>
      <c r="J654" s="590"/>
      <c r="K654" s="590"/>
      <c r="L654" s="607">
        <v>129</v>
      </c>
      <c r="M654" s="607">
        <v>4300</v>
      </c>
      <c r="N654" s="590">
        <v>1</v>
      </c>
      <c r="O654" s="590">
        <v>33.333333333333336</v>
      </c>
      <c r="P654" s="607"/>
      <c r="Q654" s="607"/>
      <c r="R654" s="595"/>
      <c r="S654" s="608"/>
    </row>
    <row r="655" spans="1:19" ht="14.4" customHeight="1" x14ac:dyDescent="0.3">
      <c r="A655" s="589" t="s">
        <v>1871</v>
      </c>
      <c r="B655" s="590" t="s">
        <v>1872</v>
      </c>
      <c r="C655" s="590" t="s">
        <v>487</v>
      </c>
      <c r="D655" s="590" t="s">
        <v>1867</v>
      </c>
      <c r="E655" s="590" t="s">
        <v>1890</v>
      </c>
      <c r="F655" s="590" t="s">
        <v>1944</v>
      </c>
      <c r="G655" s="590" t="s">
        <v>1945</v>
      </c>
      <c r="H655" s="607">
        <v>105</v>
      </c>
      <c r="I655" s="607">
        <v>9030</v>
      </c>
      <c r="J655" s="590">
        <v>0.47511312217194568</v>
      </c>
      <c r="K655" s="590">
        <v>86</v>
      </c>
      <c r="L655" s="607">
        <v>221</v>
      </c>
      <c r="M655" s="607">
        <v>19006</v>
      </c>
      <c r="N655" s="590">
        <v>1</v>
      </c>
      <c r="O655" s="590">
        <v>86</v>
      </c>
      <c r="P655" s="607"/>
      <c r="Q655" s="607"/>
      <c r="R655" s="595"/>
      <c r="S655" s="608"/>
    </row>
    <row r="656" spans="1:19" ht="14.4" customHeight="1" x14ac:dyDescent="0.3">
      <c r="A656" s="589" t="s">
        <v>1871</v>
      </c>
      <c r="B656" s="590" t="s">
        <v>1872</v>
      </c>
      <c r="C656" s="590" t="s">
        <v>487</v>
      </c>
      <c r="D656" s="590" t="s">
        <v>1867</v>
      </c>
      <c r="E656" s="590" t="s">
        <v>1890</v>
      </c>
      <c r="F656" s="590" t="s">
        <v>1944</v>
      </c>
      <c r="G656" s="590" t="s">
        <v>1946</v>
      </c>
      <c r="H656" s="607">
        <v>6</v>
      </c>
      <c r="I656" s="607">
        <v>516</v>
      </c>
      <c r="J656" s="590"/>
      <c r="K656" s="590">
        <v>86</v>
      </c>
      <c r="L656" s="607"/>
      <c r="M656" s="607"/>
      <c r="N656" s="590"/>
      <c r="O656" s="590"/>
      <c r="P656" s="607"/>
      <c r="Q656" s="607"/>
      <c r="R656" s="595"/>
      <c r="S656" s="608"/>
    </row>
    <row r="657" spans="1:19" ht="14.4" customHeight="1" x14ac:dyDescent="0.3">
      <c r="A657" s="589" t="s">
        <v>1871</v>
      </c>
      <c r="B657" s="590" t="s">
        <v>1872</v>
      </c>
      <c r="C657" s="590" t="s">
        <v>487</v>
      </c>
      <c r="D657" s="590" t="s">
        <v>1867</v>
      </c>
      <c r="E657" s="590" t="s">
        <v>1890</v>
      </c>
      <c r="F657" s="590" t="s">
        <v>1947</v>
      </c>
      <c r="G657" s="590" t="s">
        <v>1949</v>
      </c>
      <c r="H657" s="607"/>
      <c r="I657" s="607"/>
      <c r="J657" s="590"/>
      <c r="K657" s="590"/>
      <c r="L657" s="607">
        <v>1</v>
      </c>
      <c r="M657" s="607">
        <v>32</v>
      </c>
      <c r="N657" s="590">
        <v>1</v>
      </c>
      <c r="O657" s="590">
        <v>32</v>
      </c>
      <c r="P657" s="607"/>
      <c r="Q657" s="607"/>
      <c r="R657" s="595"/>
      <c r="S657" s="608"/>
    </row>
    <row r="658" spans="1:19" ht="14.4" customHeight="1" x14ac:dyDescent="0.3">
      <c r="A658" s="589" t="s">
        <v>1871</v>
      </c>
      <c r="B658" s="590" t="s">
        <v>1872</v>
      </c>
      <c r="C658" s="590" t="s">
        <v>487</v>
      </c>
      <c r="D658" s="590" t="s">
        <v>1867</v>
      </c>
      <c r="E658" s="590" t="s">
        <v>1890</v>
      </c>
      <c r="F658" s="590" t="s">
        <v>1950</v>
      </c>
      <c r="G658" s="590" t="s">
        <v>1951</v>
      </c>
      <c r="H658" s="607"/>
      <c r="I658" s="607"/>
      <c r="J658" s="590"/>
      <c r="K658" s="590"/>
      <c r="L658" s="607">
        <v>1</v>
      </c>
      <c r="M658" s="607">
        <v>1528</v>
      </c>
      <c r="N658" s="590">
        <v>1</v>
      </c>
      <c r="O658" s="590">
        <v>1528</v>
      </c>
      <c r="P658" s="607"/>
      <c r="Q658" s="607"/>
      <c r="R658" s="595"/>
      <c r="S658" s="608"/>
    </row>
    <row r="659" spans="1:19" ht="14.4" customHeight="1" x14ac:dyDescent="0.3">
      <c r="A659" s="589" t="s">
        <v>1871</v>
      </c>
      <c r="B659" s="590" t="s">
        <v>1872</v>
      </c>
      <c r="C659" s="590" t="s">
        <v>487</v>
      </c>
      <c r="D659" s="590" t="s">
        <v>1867</v>
      </c>
      <c r="E659" s="590" t="s">
        <v>1890</v>
      </c>
      <c r="F659" s="590" t="s">
        <v>1957</v>
      </c>
      <c r="G659" s="590" t="s">
        <v>1958</v>
      </c>
      <c r="H659" s="607"/>
      <c r="I659" s="607"/>
      <c r="J659" s="590"/>
      <c r="K659" s="590"/>
      <c r="L659" s="607">
        <v>1</v>
      </c>
      <c r="M659" s="607">
        <v>162</v>
      </c>
      <c r="N659" s="590">
        <v>1</v>
      </c>
      <c r="O659" s="590">
        <v>162</v>
      </c>
      <c r="P659" s="607"/>
      <c r="Q659" s="607"/>
      <c r="R659" s="595"/>
      <c r="S659" s="608"/>
    </row>
    <row r="660" spans="1:19" ht="14.4" customHeight="1" x14ac:dyDescent="0.3">
      <c r="A660" s="589" t="s">
        <v>1871</v>
      </c>
      <c r="B660" s="590" t="s">
        <v>1872</v>
      </c>
      <c r="C660" s="590" t="s">
        <v>487</v>
      </c>
      <c r="D660" s="590" t="s">
        <v>1867</v>
      </c>
      <c r="E660" s="590" t="s">
        <v>1890</v>
      </c>
      <c r="F660" s="590" t="s">
        <v>1957</v>
      </c>
      <c r="G660" s="590" t="s">
        <v>1959</v>
      </c>
      <c r="H660" s="607">
        <v>1</v>
      </c>
      <c r="I660" s="607">
        <v>162</v>
      </c>
      <c r="J660" s="590"/>
      <c r="K660" s="590">
        <v>162</v>
      </c>
      <c r="L660" s="607"/>
      <c r="M660" s="607"/>
      <c r="N660" s="590"/>
      <c r="O660" s="590"/>
      <c r="P660" s="607"/>
      <c r="Q660" s="607"/>
      <c r="R660" s="595"/>
      <c r="S660" s="608"/>
    </row>
    <row r="661" spans="1:19" ht="14.4" customHeight="1" x14ac:dyDescent="0.3">
      <c r="A661" s="589" t="s">
        <v>1871</v>
      </c>
      <c r="B661" s="590" t="s">
        <v>1872</v>
      </c>
      <c r="C661" s="590" t="s">
        <v>487</v>
      </c>
      <c r="D661" s="590" t="s">
        <v>1867</v>
      </c>
      <c r="E661" s="590" t="s">
        <v>1890</v>
      </c>
      <c r="F661" s="590" t="s">
        <v>1966</v>
      </c>
      <c r="G661" s="590" t="s">
        <v>2064</v>
      </c>
      <c r="H661" s="607"/>
      <c r="I661" s="607"/>
      <c r="J661" s="590"/>
      <c r="K661" s="590"/>
      <c r="L661" s="607">
        <v>1</v>
      </c>
      <c r="M661" s="607">
        <v>722</v>
      </c>
      <c r="N661" s="590">
        <v>1</v>
      </c>
      <c r="O661" s="590">
        <v>722</v>
      </c>
      <c r="P661" s="607"/>
      <c r="Q661" s="607"/>
      <c r="R661" s="595"/>
      <c r="S661" s="608"/>
    </row>
    <row r="662" spans="1:19" ht="14.4" customHeight="1" x14ac:dyDescent="0.3">
      <c r="A662" s="589" t="s">
        <v>1871</v>
      </c>
      <c r="B662" s="590" t="s">
        <v>1872</v>
      </c>
      <c r="C662" s="590" t="s">
        <v>487</v>
      </c>
      <c r="D662" s="590" t="s">
        <v>1867</v>
      </c>
      <c r="E662" s="590" t="s">
        <v>1890</v>
      </c>
      <c r="F662" s="590" t="s">
        <v>1966</v>
      </c>
      <c r="G662" s="590" t="s">
        <v>1967</v>
      </c>
      <c r="H662" s="607">
        <v>2</v>
      </c>
      <c r="I662" s="607">
        <v>1442</v>
      </c>
      <c r="J662" s="590">
        <v>0.66574330563250228</v>
      </c>
      <c r="K662" s="590">
        <v>721</v>
      </c>
      <c r="L662" s="607">
        <v>3</v>
      </c>
      <c r="M662" s="607">
        <v>2166</v>
      </c>
      <c r="N662" s="590">
        <v>1</v>
      </c>
      <c r="O662" s="590">
        <v>722</v>
      </c>
      <c r="P662" s="607"/>
      <c r="Q662" s="607"/>
      <c r="R662" s="595"/>
      <c r="S662" s="608"/>
    </row>
    <row r="663" spans="1:19" ht="14.4" customHeight="1" x14ac:dyDescent="0.3">
      <c r="A663" s="589" t="s">
        <v>1871</v>
      </c>
      <c r="B663" s="590" t="s">
        <v>1872</v>
      </c>
      <c r="C663" s="590" t="s">
        <v>487</v>
      </c>
      <c r="D663" s="590" t="s">
        <v>1867</v>
      </c>
      <c r="E663" s="590" t="s">
        <v>1890</v>
      </c>
      <c r="F663" s="590" t="s">
        <v>1968</v>
      </c>
      <c r="G663" s="590" t="s">
        <v>1969</v>
      </c>
      <c r="H663" s="607">
        <v>1</v>
      </c>
      <c r="I663" s="607">
        <v>1063</v>
      </c>
      <c r="J663" s="590">
        <v>0.2</v>
      </c>
      <c r="K663" s="590">
        <v>1063</v>
      </c>
      <c r="L663" s="607">
        <v>5</v>
      </c>
      <c r="M663" s="607">
        <v>5315</v>
      </c>
      <c r="N663" s="590">
        <v>1</v>
      </c>
      <c r="O663" s="590">
        <v>1063</v>
      </c>
      <c r="P663" s="607"/>
      <c r="Q663" s="607"/>
      <c r="R663" s="595"/>
      <c r="S663" s="608"/>
    </row>
    <row r="664" spans="1:19" ht="14.4" customHeight="1" x14ac:dyDescent="0.3">
      <c r="A664" s="589" t="s">
        <v>1871</v>
      </c>
      <c r="B664" s="590" t="s">
        <v>1872</v>
      </c>
      <c r="C664" s="590" t="s">
        <v>487</v>
      </c>
      <c r="D664" s="590" t="s">
        <v>1867</v>
      </c>
      <c r="E664" s="590" t="s">
        <v>1890</v>
      </c>
      <c r="F664" s="590" t="s">
        <v>1970</v>
      </c>
      <c r="G664" s="590" t="s">
        <v>1971</v>
      </c>
      <c r="H664" s="607"/>
      <c r="I664" s="607"/>
      <c r="J664" s="590"/>
      <c r="K664" s="590"/>
      <c r="L664" s="607">
        <v>2</v>
      </c>
      <c r="M664" s="607">
        <v>246</v>
      </c>
      <c r="N664" s="590">
        <v>1</v>
      </c>
      <c r="O664" s="590">
        <v>123</v>
      </c>
      <c r="P664" s="607"/>
      <c r="Q664" s="607"/>
      <c r="R664" s="595"/>
      <c r="S664" s="608"/>
    </row>
    <row r="665" spans="1:19" ht="14.4" customHeight="1" x14ac:dyDescent="0.3">
      <c r="A665" s="589" t="s">
        <v>1871</v>
      </c>
      <c r="B665" s="590" t="s">
        <v>1872</v>
      </c>
      <c r="C665" s="590" t="s">
        <v>487</v>
      </c>
      <c r="D665" s="590" t="s">
        <v>1867</v>
      </c>
      <c r="E665" s="590" t="s">
        <v>1890</v>
      </c>
      <c r="F665" s="590" t="s">
        <v>1970</v>
      </c>
      <c r="G665" s="590" t="s">
        <v>1972</v>
      </c>
      <c r="H665" s="607">
        <v>1</v>
      </c>
      <c r="I665" s="607">
        <v>123</v>
      </c>
      <c r="J665" s="590">
        <v>1</v>
      </c>
      <c r="K665" s="590">
        <v>123</v>
      </c>
      <c r="L665" s="607">
        <v>1</v>
      </c>
      <c r="M665" s="607">
        <v>123</v>
      </c>
      <c r="N665" s="590">
        <v>1</v>
      </c>
      <c r="O665" s="590">
        <v>123</v>
      </c>
      <c r="P665" s="607"/>
      <c r="Q665" s="607"/>
      <c r="R665" s="595"/>
      <c r="S665" s="608"/>
    </row>
    <row r="666" spans="1:19" ht="14.4" customHeight="1" x14ac:dyDescent="0.3">
      <c r="A666" s="589" t="s">
        <v>1871</v>
      </c>
      <c r="B666" s="590" t="s">
        <v>1872</v>
      </c>
      <c r="C666" s="590" t="s">
        <v>487</v>
      </c>
      <c r="D666" s="590" t="s">
        <v>1867</v>
      </c>
      <c r="E666" s="590" t="s">
        <v>1890</v>
      </c>
      <c r="F666" s="590" t="s">
        <v>1973</v>
      </c>
      <c r="G666" s="590" t="s">
        <v>1974</v>
      </c>
      <c r="H666" s="607">
        <v>36</v>
      </c>
      <c r="I666" s="607">
        <v>25776</v>
      </c>
      <c r="J666" s="590">
        <v>0.70588235294117652</v>
      </c>
      <c r="K666" s="590">
        <v>716</v>
      </c>
      <c r="L666" s="607">
        <v>51</v>
      </c>
      <c r="M666" s="607">
        <v>36516</v>
      </c>
      <c r="N666" s="590">
        <v>1</v>
      </c>
      <c r="O666" s="590">
        <v>716</v>
      </c>
      <c r="P666" s="607"/>
      <c r="Q666" s="607"/>
      <c r="R666" s="595"/>
      <c r="S666" s="608"/>
    </row>
    <row r="667" spans="1:19" ht="14.4" customHeight="1" x14ac:dyDescent="0.3">
      <c r="A667" s="589" t="s">
        <v>1871</v>
      </c>
      <c r="B667" s="590" t="s">
        <v>1872</v>
      </c>
      <c r="C667" s="590" t="s">
        <v>487</v>
      </c>
      <c r="D667" s="590" t="s">
        <v>1867</v>
      </c>
      <c r="E667" s="590" t="s">
        <v>1890</v>
      </c>
      <c r="F667" s="590" t="s">
        <v>1978</v>
      </c>
      <c r="G667" s="590" t="s">
        <v>1979</v>
      </c>
      <c r="H667" s="607">
        <v>3</v>
      </c>
      <c r="I667" s="607">
        <v>549</v>
      </c>
      <c r="J667" s="590"/>
      <c r="K667" s="590">
        <v>183</v>
      </c>
      <c r="L667" s="607"/>
      <c r="M667" s="607"/>
      <c r="N667" s="590"/>
      <c r="O667" s="590"/>
      <c r="P667" s="607"/>
      <c r="Q667" s="607"/>
      <c r="R667" s="595"/>
      <c r="S667" s="608"/>
    </row>
    <row r="668" spans="1:19" ht="14.4" customHeight="1" x14ac:dyDescent="0.3">
      <c r="A668" s="589" t="s">
        <v>1871</v>
      </c>
      <c r="B668" s="590" t="s">
        <v>1872</v>
      </c>
      <c r="C668" s="590" t="s">
        <v>487</v>
      </c>
      <c r="D668" s="590" t="s">
        <v>1867</v>
      </c>
      <c r="E668" s="590" t="s">
        <v>1890</v>
      </c>
      <c r="F668" s="590" t="s">
        <v>1978</v>
      </c>
      <c r="G668" s="590" t="s">
        <v>1980</v>
      </c>
      <c r="H668" s="607"/>
      <c r="I668" s="607"/>
      <c r="J668" s="590"/>
      <c r="K668" s="590"/>
      <c r="L668" s="607">
        <v>1</v>
      </c>
      <c r="M668" s="607">
        <v>183</v>
      </c>
      <c r="N668" s="590">
        <v>1</v>
      </c>
      <c r="O668" s="590">
        <v>183</v>
      </c>
      <c r="P668" s="607"/>
      <c r="Q668" s="607"/>
      <c r="R668" s="595"/>
      <c r="S668" s="608"/>
    </row>
    <row r="669" spans="1:19" ht="14.4" customHeight="1" x14ac:dyDescent="0.3">
      <c r="A669" s="589" t="s">
        <v>1871</v>
      </c>
      <c r="B669" s="590" t="s">
        <v>1872</v>
      </c>
      <c r="C669" s="590" t="s">
        <v>487</v>
      </c>
      <c r="D669" s="590" t="s">
        <v>1867</v>
      </c>
      <c r="E669" s="590" t="s">
        <v>1890</v>
      </c>
      <c r="F669" s="590" t="s">
        <v>1987</v>
      </c>
      <c r="G669" s="590" t="s">
        <v>1988</v>
      </c>
      <c r="H669" s="607">
        <v>2</v>
      </c>
      <c r="I669" s="607">
        <v>728</v>
      </c>
      <c r="J669" s="590">
        <v>1.8666666666666667</v>
      </c>
      <c r="K669" s="590">
        <v>364</v>
      </c>
      <c r="L669" s="607">
        <v>1</v>
      </c>
      <c r="M669" s="607">
        <v>390</v>
      </c>
      <c r="N669" s="590">
        <v>1</v>
      </c>
      <c r="O669" s="590">
        <v>390</v>
      </c>
      <c r="P669" s="607"/>
      <c r="Q669" s="607"/>
      <c r="R669" s="595"/>
      <c r="S669" s="608"/>
    </row>
    <row r="670" spans="1:19" ht="14.4" customHeight="1" x14ac:dyDescent="0.3">
      <c r="A670" s="589" t="s">
        <v>1871</v>
      </c>
      <c r="B670" s="590" t="s">
        <v>1872</v>
      </c>
      <c r="C670" s="590" t="s">
        <v>487</v>
      </c>
      <c r="D670" s="590" t="s">
        <v>1867</v>
      </c>
      <c r="E670" s="590" t="s">
        <v>1890</v>
      </c>
      <c r="F670" s="590" t="s">
        <v>1987</v>
      </c>
      <c r="G670" s="590" t="s">
        <v>1989</v>
      </c>
      <c r="H670" s="607"/>
      <c r="I670" s="607"/>
      <c r="J670" s="590"/>
      <c r="K670" s="590"/>
      <c r="L670" s="607">
        <v>1</v>
      </c>
      <c r="M670" s="607">
        <v>390</v>
      </c>
      <c r="N670" s="590">
        <v>1</v>
      </c>
      <c r="O670" s="590">
        <v>390</v>
      </c>
      <c r="P670" s="607"/>
      <c r="Q670" s="607"/>
      <c r="R670" s="595"/>
      <c r="S670" s="608"/>
    </row>
    <row r="671" spans="1:19" ht="14.4" customHeight="1" x14ac:dyDescent="0.3">
      <c r="A671" s="589" t="s">
        <v>1871</v>
      </c>
      <c r="B671" s="590" t="s">
        <v>1872</v>
      </c>
      <c r="C671" s="590" t="s">
        <v>487</v>
      </c>
      <c r="D671" s="590" t="s">
        <v>1867</v>
      </c>
      <c r="E671" s="590" t="s">
        <v>1890</v>
      </c>
      <c r="F671" s="590" t="s">
        <v>1990</v>
      </c>
      <c r="G671" s="590" t="s">
        <v>1991</v>
      </c>
      <c r="H671" s="607">
        <v>2</v>
      </c>
      <c r="I671" s="607">
        <v>1272</v>
      </c>
      <c r="J671" s="590">
        <v>1.2594059405940594</v>
      </c>
      <c r="K671" s="590">
        <v>636</v>
      </c>
      <c r="L671" s="607">
        <v>2</v>
      </c>
      <c r="M671" s="607">
        <v>1010</v>
      </c>
      <c r="N671" s="590">
        <v>1</v>
      </c>
      <c r="O671" s="590">
        <v>505</v>
      </c>
      <c r="P671" s="607"/>
      <c r="Q671" s="607"/>
      <c r="R671" s="595"/>
      <c r="S671" s="608"/>
    </row>
    <row r="672" spans="1:19" ht="14.4" customHeight="1" x14ac:dyDescent="0.3">
      <c r="A672" s="589" t="s">
        <v>1871</v>
      </c>
      <c r="B672" s="590" t="s">
        <v>1872</v>
      </c>
      <c r="C672" s="590" t="s">
        <v>487</v>
      </c>
      <c r="D672" s="590" t="s">
        <v>1867</v>
      </c>
      <c r="E672" s="590" t="s">
        <v>1890</v>
      </c>
      <c r="F672" s="590" t="s">
        <v>1992</v>
      </c>
      <c r="G672" s="590" t="s">
        <v>2067</v>
      </c>
      <c r="H672" s="607"/>
      <c r="I672" s="607"/>
      <c r="J672" s="590"/>
      <c r="K672" s="590"/>
      <c r="L672" s="607">
        <v>3</v>
      </c>
      <c r="M672" s="607">
        <v>5010</v>
      </c>
      <c r="N672" s="590">
        <v>1</v>
      </c>
      <c r="O672" s="590">
        <v>1670</v>
      </c>
      <c r="P672" s="607"/>
      <c r="Q672" s="607"/>
      <c r="R672" s="595"/>
      <c r="S672" s="608"/>
    </row>
    <row r="673" spans="1:19" ht="14.4" customHeight="1" x14ac:dyDescent="0.3">
      <c r="A673" s="589" t="s">
        <v>1871</v>
      </c>
      <c r="B673" s="590" t="s">
        <v>1872</v>
      </c>
      <c r="C673" s="590" t="s">
        <v>487</v>
      </c>
      <c r="D673" s="590" t="s">
        <v>1867</v>
      </c>
      <c r="E673" s="590" t="s">
        <v>1890</v>
      </c>
      <c r="F673" s="590" t="s">
        <v>1994</v>
      </c>
      <c r="G673" s="590" t="s">
        <v>1995</v>
      </c>
      <c r="H673" s="607">
        <v>2</v>
      </c>
      <c r="I673" s="607">
        <v>240</v>
      </c>
      <c r="J673" s="590">
        <v>1</v>
      </c>
      <c r="K673" s="590">
        <v>120</v>
      </c>
      <c r="L673" s="607">
        <v>2</v>
      </c>
      <c r="M673" s="607">
        <v>240</v>
      </c>
      <c r="N673" s="590">
        <v>1</v>
      </c>
      <c r="O673" s="590">
        <v>120</v>
      </c>
      <c r="P673" s="607"/>
      <c r="Q673" s="607"/>
      <c r="R673" s="595"/>
      <c r="S673" s="608"/>
    </row>
    <row r="674" spans="1:19" ht="14.4" customHeight="1" x14ac:dyDescent="0.3">
      <c r="A674" s="589" t="s">
        <v>1871</v>
      </c>
      <c r="B674" s="590" t="s">
        <v>1872</v>
      </c>
      <c r="C674" s="590" t="s">
        <v>487</v>
      </c>
      <c r="D674" s="590" t="s">
        <v>1867</v>
      </c>
      <c r="E674" s="590" t="s">
        <v>1890</v>
      </c>
      <c r="F674" s="590" t="s">
        <v>1994</v>
      </c>
      <c r="G674" s="590" t="s">
        <v>1996</v>
      </c>
      <c r="H674" s="607">
        <v>1</v>
      </c>
      <c r="I674" s="607">
        <v>120</v>
      </c>
      <c r="J674" s="590">
        <v>0.2</v>
      </c>
      <c r="K674" s="590">
        <v>120</v>
      </c>
      <c r="L674" s="607">
        <v>5</v>
      </c>
      <c r="M674" s="607">
        <v>600</v>
      </c>
      <c r="N674" s="590">
        <v>1</v>
      </c>
      <c r="O674" s="590">
        <v>120</v>
      </c>
      <c r="P674" s="607"/>
      <c r="Q674" s="607"/>
      <c r="R674" s="595"/>
      <c r="S674" s="608"/>
    </row>
    <row r="675" spans="1:19" ht="14.4" customHeight="1" x14ac:dyDescent="0.3">
      <c r="A675" s="589" t="s">
        <v>1871</v>
      </c>
      <c r="B675" s="590" t="s">
        <v>1872</v>
      </c>
      <c r="C675" s="590" t="s">
        <v>487</v>
      </c>
      <c r="D675" s="590" t="s">
        <v>1867</v>
      </c>
      <c r="E675" s="590" t="s">
        <v>1890</v>
      </c>
      <c r="F675" s="590" t="s">
        <v>1999</v>
      </c>
      <c r="G675" s="590" t="s">
        <v>2000</v>
      </c>
      <c r="H675" s="607">
        <v>16</v>
      </c>
      <c r="I675" s="607">
        <v>3952</v>
      </c>
      <c r="J675" s="590">
        <v>0.79677419354838708</v>
      </c>
      <c r="K675" s="590">
        <v>247</v>
      </c>
      <c r="L675" s="607">
        <v>16</v>
      </c>
      <c r="M675" s="607">
        <v>4960</v>
      </c>
      <c r="N675" s="590">
        <v>1</v>
      </c>
      <c r="O675" s="590">
        <v>310</v>
      </c>
      <c r="P675" s="607"/>
      <c r="Q675" s="607"/>
      <c r="R675" s="595"/>
      <c r="S675" s="608"/>
    </row>
    <row r="676" spans="1:19" ht="14.4" customHeight="1" x14ac:dyDescent="0.3">
      <c r="A676" s="589" t="s">
        <v>1871</v>
      </c>
      <c r="B676" s="590" t="s">
        <v>1872</v>
      </c>
      <c r="C676" s="590" t="s">
        <v>487</v>
      </c>
      <c r="D676" s="590" t="s">
        <v>1867</v>
      </c>
      <c r="E676" s="590" t="s">
        <v>1890</v>
      </c>
      <c r="F676" s="590" t="s">
        <v>2071</v>
      </c>
      <c r="G676" s="590" t="s">
        <v>2072</v>
      </c>
      <c r="H676" s="607"/>
      <c r="I676" s="607"/>
      <c r="J676" s="590"/>
      <c r="K676" s="590"/>
      <c r="L676" s="607">
        <v>1</v>
      </c>
      <c r="M676" s="607">
        <v>1002</v>
      </c>
      <c r="N676" s="590">
        <v>1</v>
      </c>
      <c r="O676" s="590">
        <v>1002</v>
      </c>
      <c r="P676" s="607"/>
      <c r="Q676" s="607"/>
      <c r="R676" s="595"/>
      <c r="S676" s="608"/>
    </row>
    <row r="677" spans="1:19" ht="14.4" customHeight="1" x14ac:dyDescent="0.3">
      <c r="A677" s="589" t="s">
        <v>1871</v>
      </c>
      <c r="B677" s="590" t="s">
        <v>1872</v>
      </c>
      <c r="C677" s="590" t="s">
        <v>487</v>
      </c>
      <c r="D677" s="590" t="s">
        <v>1867</v>
      </c>
      <c r="E677" s="590" t="s">
        <v>1890</v>
      </c>
      <c r="F677" s="590" t="s">
        <v>2005</v>
      </c>
      <c r="G677" s="590" t="s">
        <v>2006</v>
      </c>
      <c r="H677" s="607"/>
      <c r="I677" s="607"/>
      <c r="J677" s="590"/>
      <c r="K677" s="590"/>
      <c r="L677" s="607">
        <v>1</v>
      </c>
      <c r="M677" s="607">
        <v>892</v>
      </c>
      <c r="N677" s="590">
        <v>1</v>
      </c>
      <c r="O677" s="590">
        <v>892</v>
      </c>
      <c r="P677" s="607"/>
      <c r="Q677" s="607"/>
      <c r="R677" s="595"/>
      <c r="S677" s="608"/>
    </row>
    <row r="678" spans="1:19" ht="14.4" customHeight="1" x14ac:dyDescent="0.3">
      <c r="A678" s="589" t="s">
        <v>1871</v>
      </c>
      <c r="B678" s="590" t="s">
        <v>1872</v>
      </c>
      <c r="C678" s="590" t="s">
        <v>487</v>
      </c>
      <c r="D678" s="590" t="s">
        <v>1867</v>
      </c>
      <c r="E678" s="590" t="s">
        <v>1890</v>
      </c>
      <c r="F678" s="590" t="s">
        <v>2008</v>
      </c>
      <c r="G678" s="590" t="s">
        <v>2009</v>
      </c>
      <c r="H678" s="607"/>
      <c r="I678" s="607"/>
      <c r="J678" s="590"/>
      <c r="K678" s="590"/>
      <c r="L678" s="607">
        <v>2</v>
      </c>
      <c r="M678" s="607">
        <v>662</v>
      </c>
      <c r="N678" s="590">
        <v>1</v>
      </c>
      <c r="O678" s="590">
        <v>331</v>
      </c>
      <c r="P678" s="607"/>
      <c r="Q678" s="607"/>
      <c r="R678" s="595"/>
      <c r="S678" s="608"/>
    </row>
    <row r="679" spans="1:19" ht="14.4" customHeight="1" x14ac:dyDescent="0.3">
      <c r="A679" s="589" t="s">
        <v>1871</v>
      </c>
      <c r="B679" s="590" t="s">
        <v>1872</v>
      </c>
      <c r="C679" s="590" t="s">
        <v>487</v>
      </c>
      <c r="D679" s="590" t="s">
        <v>1867</v>
      </c>
      <c r="E679" s="590" t="s">
        <v>1890</v>
      </c>
      <c r="F679" s="590" t="s">
        <v>2011</v>
      </c>
      <c r="G679" s="590" t="s">
        <v>2012</v>
      </c>
      <c r="H679" s="607"/>
      <c r="I679" s="607"/>
      <c r="J679" s="590"/>
      <c r="K679" s="590"/>
      <c r="L679" s="607">
        <v>1</v>
      </c>
      <c r="M679" s="607">
        <v>1034</v>
      </c>
      <c r="N679" s="590">
        <v>1</v>
      </c>
      <c r="O679" s="590">
        <v>1034</v>
      </c>
      <c r="P679" s="607"/>
      <c r="Q679" s="607"/>
      <c r="R679" s="595"/>
      <c r="S679" s="608"/>
    </row>
    <row r="680" spans="1:19" ht="14.4" customHeight="1" x14ac:dyDescent="0.3">
      <c r="A680" s="589" t="s">
        <v>1871</v>
      </c>
      <c r="B680" s="590" t="s">
        <v>1872</v>
      </c>
      <c r="C680" s="590" t="s">
        <v>487</v>
      </c>
      <c r="D680" s="590" t="s">
        <v>1867</v>
      </c>
      <c r="E680" s="590" t="s">
        <v>1890</v>
      </c>
      <c r="F680" s="590" t="s">
        <v>2013</v>
      </c>
      <c r="G680" s="590" t="s">
        <v>2014</v>
      </c>
      <c r="H680" s="607">
        <v>7</v>
      </c>
      <c r="I680" s="607">
        <v>5880</v>
      </c>
      <c r="J680" s="590">
        <v>0.29166666666666669</v>
      </c>
      <c r="K680" s="590">
        <v>840</v>
      </c>
      <c r="L680" s="607">
        <v>24</v>
      </c>
      <c r="M680" s="607">
        <v>20160</v>
      </c>
      <c r="N680" s="590">
        <v>1</v>
      </c>
      <c r="O680" s="590">
        <v>840</v>
      </c>
      <c r="P680" s="607"/>
      <c r="Q680" s="607"/>
      <c r="R680" s="595"/>
      <c r="S680" s="608"/>
    </row>
    <row r="681" spans="1:19" ht="14.4" customHeight="1" x14ac:dyDescent="0.3">
      <c r="A681" s="589" t="s">
        <v>1871</v>
      </c>
      <c r="B681" s="590" t="s">
        <v>1872</v>
      </c>
      <c r="C681" s="590" t="s">
        <v>487</v>
      </c>
      <c r="D681" s="590" t="s">
        <v>1867</v>
      </c>
      <c r="E681" s="590" t="s">
        <v>1890</v>
      </c>
      <c r="F681" s="590" t="s">
        <v>2017</v>
      </c>
      <c r="G681" s="590" t="s">
        <v>2076</v>
      </c>
      <c r="H681" s="607"/>
      <c r="I681" s="607"/>
      <c r="J681" s="590"/>
      <c r="K681" s="590"/>
      <c r="L681" s="607">
        <v>1</v>
      </c>
      <c r="M681" s="607">
        <v>1201</v>
      </c>
      <c r="N681" s="590">
        <v>1</v>
      </c>
      <c r="O681" s="590">
        <v>1201</v>
      </c>
      <c r="P681" s="607"/>
      <c r="Q681" s="607"/>
      <c r="R681" s="595"/>
      <c r="S681" s="608"/>
    </row>
    <row r="682" spans="1:19" ht="14.4" customHeight="1" x14ac:dyDescent="0.3">
      <c r="A682" s="589" t="s">
        <v>1871</v>
      </c>
      <c r="B682" s="590" t="s">
        <v>1872</v>
      </c>
      <c r="C682" s="590" t="s">
        <v>487</v>
      </c>
      <c r="D682" s="590" t="s">
        <v>1867</v>
      </c>
      <c r="E682" s="590" t="s">
        <v>1890</v>
      </c>
      <c r="F682" s="590" t="s">
        <v>2017</v>
      </c>
      <c r="G682" s="590" t="s">
        <v>2018</v>
      </c>
      <c r="H682" s="607">
        <v>1</v>
      </c>
      <c r="I682" s="607">
        <v>1200</v>
      </c>
      <c r="J682" s="590"/>
      <c r="K682" s="590">
        <v>1200</v>
      </c>
      <c r="L682" s="607"/>
      <c r="M682" s="607"/>
      <c r="N682" s="590"/>
      <c r="O682" s="590"/>
      <c r="P682" s="607"/>
      <c r="Q682" s="607"/>
      <c r="R682" s="595"/>
      <c r="S682" s="608"/>
    </row>
    <row r="683" spans="1:19" ht="14.4" customHeight="1" x14ac:dyDescent="0.3">
      <c r="A683" s="589" t="s">
        <v>1871</v>
      </c>
      <c r="B683" s="590" t="s">
        <v>1872</v>
      </c>
      <c r="C683" s="590" t="s">
        <v>487</v>
      </c>
      <c r="D683" s="590" t="s">
        <v>1867</v>
      </c>
      <c r="E683" s="590" t="s">
        <v>1890</v>
      </c>
      <c r="F683" s="590" t="s">
        <v>2019</v>
      </c>
      <c r="G683" s="590" t="s">
        <v>2020</v>
      </c>
      <c r="H683" s="607">
        <v>1</v>
      </c>
      <c r="I683" s="607">
        <v>1839</v>
      </c>
      <c r="J683" s="590"/>
      <c r="K683" s="590">
        <v>1839</v>
      </c>
      <c r="L683" s="607"/>
      <c r="M683" s="607"/>
      <c r="N683" s="590"/>
      <c r="O683" s="590"/>
      <c r="P683" s="607"/>
      <c r="Q683" s="607"/>
      <c r="R683" s="595"/>
      <c r="S683" s="608"/>
    </row>
    <row r="684" spans="1:19" ht="14.4" customHeight="1" x14ac:dyDescent="0.3">
      <c r="A684" s="589" t="s">
        <v>1871</v>
      </c>
      <c r="B684" s="590" t="s">
        <v>1872</v>
      </c>
      <c r="C684" s="590" t="s">
        <v>487</v>
      </c>
      <c r="D684" s="590" t="s">
        <v>1867</v>
      </c>
      <c r="E684" s="590" t="s">
        <v>1890</v>
      </c>
      <c r="F684" s="590" t="s">
        <v>2023</v>
      </c>
      <c r="G684" s="590" t="s">
        <v>2004</v>
      </c>
      <c r="H684" s="607">
        <v>14</v>
      </c>
      <c r="I684" s="607">
        <v>12726</v>
      </c>
      <c r="J684" s="590">
        <v>1.1865734265734267</v>
      </c>
      <c r="K684" s="590">
        <v>909</v>
      </c>
      <c r="L684" s="607">
        <v>13</v>
      </c>
      <c r="M684" s="607">
        <v>10725</v>
      </c>
      <c r="N684" s="590">
        <v>1</v>
      </c>
      <c r="O684" s="590">
        <v>825</v>
      </c>
      <c r="P684" s="607"/>
      <c r="Q684" s="607"/>
      <c r="R684" s="595"/>
      <c r="S684" s="608"/>
    </row>
    <row r="685" spans="1:19" ht="14.4" customHeight="1" x14ac:dyDescent="0.3">
      <c r="A685" s="589" t="s">
        <v>1871</v>
      </c>
      <c r="B685" s="590" t="s">
        <v>1872</v>
      </c>
      <c r="C685" s="590" t="s">
        <v>487</v>
      </c>
      <c r="D685" s="590" t="s">
        <v>1868</v>
      </c>
      <c r="E685" s="590" t="s">
        <v>1873</v>
      </c>
      <c r="F685" s="590" t="s">
        <v>1874</v>
      </c>
      <c r="G685" s="590" t="s">
        <v>1875</v>
      </c>
      <c r="H685" s="607"/>
      <c r="I685" s="607"/>
      <c r="J685" s="590"/>
      <c r="K685" s="590"/>
      <c r="L685" s="607">
        <v>0.60000000000000009</v>
      </c>
      <c r="M685" s="607">
        <v>69.66</v>
      </c>
      <c r="N685" s="590">
        <v>1</v>
      </c>
      <c r="O685" s="590">
        <v>116.09999999999998</v>
      </c>
      <c r="P685" s="607">
        <v>0.60000000000000009</v>
      </c>
      <c r="Q685" s="607">
        <v>51.900000000000006</v>
      </c>
      <c r="R685" s="595">
        <v>0.74504737295434986</v>
      </c>
      <c r="S685" s="608">
        <v>86.5</v>
      </c>
    </row>
    <row r="686" spans="1:19" ht="14.4" customHeight="1" x14ac:dyDescent="0.3">
      <c r="A686" s="589" t="s">
        <v>1871</v>
      </c>
      <c r="B686" s="590" t="s">
        <v>1872</v>
      </c>
      <c r="C686" s="590" t="s">
        <v>487</v>
      </c>
      <c r="D686" s="590" t="s">
        <v>1868</v>
      </c>
      <c r="E686" s="590" t="s">
        <v>1873</v>
      </c>
      <c r="F686" s="590" t="s">
        <v>1876</v>
      </c>
      <c r="G686" s="590" t="s">
        <v>1877</v>
      </c>
      <c r="H686" s="607">
        <v>22.1</v>
      </c>
      <c r="I686" s="607">
        <v>3337.2</v>
      </c>
      <c r="J686" s="590">
        <v>2.7440468359426391</v>
      </c>
      <c r="K686" s="590">
        <v>151.00452488687782</v>
      </c>
      <c r="L686" s="607">
        <v>9.3999999999999986</v>
      </c>
      <c r="M686" s="607">
        <v>1216.1599999999999</v>
      </c>
      <c r="N686" s="590">
        <v>1</v>
      </c>
      <c r="O686" s="590">
        <v>129.37872340425531</v>
      </c>
      <c r="P686" s="607">
        <v>1.7000000000000002</v>
      </c>
      <c r="Q686" s="607">
        <v>118.49</v>
      </c>
      <c r="R686" s="595">
        <v>9.7429614524404698E-2</v>
      </c>
      <c r="S686" s="608">
        <v>69.699999999999989</v>
      </c>
    </row>
    <row r="687" spans="1:19" ht="14.4" customHeight="1" x14ac:dyDescent="0.3">
      <c r="A687" s="589" t="s">
        <v>1871</v>
      </c>
      <c r="B687" s="590" t="s">
        <v>1872</v>
      </c>
      <c r="C687" s="590" t="s">
        <v>487</v>
      </c>
      <c r="D687" s="590" t="s">
        <v>1868</v>
      </c>
      <c r="E687" s="590" t="s">
        <v>1873</v>
      </c>
      <c r="F687" s="590" t="s">
        <v>1878</v>
      </c>
      <c r="G687" s="590" t="s">
        <v>1879</v>
      </c>
      <c r="H687" s="607">
        <v>15.5</v>
      </c>
      <c r="I687" s="607">
        <v>3930.0200000000004</v>
      </c>
      <c r="J687" s="590">
        <v>2.6908914131558586</v>
      </c>
      <c r="K687" s="590">
        <v>253.54967741935488</v>
      </c>
      <c r="L687" s="607">
        <v>5.3999999999999995</v>
      </c>
      <c r="M687" s="607">
        <v>1460.4900000000002</v>
      </c>
      <c r="N687" s="590">
        <v>1</v>
      </c>
      <c r="O687" s="590">
        <v>270.46111111111117</v>
      </c>
      <c r="P687" s="607">
        <v>1.2</v>
      </c>
      <c r="Q687" s="607">
        <v>375.15999999999997</v>
      </c>
      <c r="R687" s="595">
        <v>0.2568726934111154</v>
      </c>
      <c r="S687" s="608">
        <v>312.63333333333333</v>
      </c>
    </row>
    <row r="688" spans="1:19" ht="14.4" customHeight="1" x14ac:dyDescent="0.3">
      <c r="A688" s="589" t="s">
        <v>1871</v>
      </c>
      <c r="B688" s="590" t="s">
        <v>1872</v>
      </c>
      <c r="C688" s="590" t="s">
        <v>487</v>
      </c>
      <c r="D688" s="590" t="s">
        <v>1868</v>
      </c>
      <c r="E688" s="590" t="s">
        <v>1873</v>
      </c>
      <c r="F688" s="590" t="s">
        <v>1883</v>
      </c>
      <c r="G688" s="590" t="s">
        <v>540</v>
      </c>
      <c r="H688" s="607"/>
      <c r="I688" s="607"/>
      <c r="J688" s="590"/>
      <c r="K688" s="590"/>
      <c r="L688" s="607">
        <v>0.2</v>
      </c>
      <c r="M688" s="607">
        <v>27.1</v>
      </c>
      <c r="N688" s="590">
        <v>1</v>
      </c>
      <c r="O688" s="590">
        <v>135.5</v>
      </c>
      <c r="P688" s="607"/>
      <c r="Q688" s="607"/>
      <c r="R688" s="595"/>
      <c r="S688" s="608"/>
    </row>
    <row r="689" spans="1:19" ht="14.4" customHeight="1" x14ac:dyDescent="0.3">
      <c r="A689" s="589" t="s">
        <v>1871</v>
      </c>
      <c r="B689" s="590" t="s">
        <v>1872</v>
      </c>
      <c r="C689" s="590" t="s">
        <v>487</v>
      </c>
      <c r="D689" s="590" t="s">
        <v>1868</v>
      </c>
      <c r="E689" s="590" t="s">
        <v>1873</v>
      </c>
      <c r="F689" s="590" t="s">
        <v>2032</v>
      </c>
      <c r="G689" s="590" t="s">
        <v>2033</v>
      </c>
      <c r="H689" s="607">
        <v>1</v>
      </c>
      <c r="I689" s="607">
        <v>48.74</v>
      </c>
      <c r="J689" s="590"/>
      <c r="K689" s="590">
        <v>48.74</v>
      </c>
      <c r="L689" s="607"/>
      <c r="M689" s="607"/>
      <c r="N689" s="590"/>
      <c r="O689" s="590"/>
      <c r="P689" s="607"/>
      <c r="Q689" s="607"/>
      <c r="R689" s="595"/>
      <c r="S689" s="608"/>
    </row>
    <row r="690" spans="1:19" ht="14.4" customHeight="1" x14ac:dyDescent="0.3">
      <c r="A690" s="589" t="s">
        <v>1871</v>
      </c>
      <c r="B690" s="590" t="s">
        <v>1872</v>
      </c>
      <c r="C690" s="590" t="s">
        <v>487</v>
      </c>
      <c r="D690" s="590" t="s">
        <v>1868</v>
      </c>
      <c r="E690" s="590" t="s">
        <v>1873</v>
      </c>
      <c r="F690" s="590" t="s">
        <v>1885</v>
      </c>
      <c r="G690" s="590" t="s">
        <v>1886</v>
      </c>
      <c r="H690" s="607">
        <v>1</v>
      </c>
      <c r="I690" s="607">
        <v>144.97</v>
      </c>
      <c r="J690" s="590"/>
      <c r="K690" s="590">
        <v>144.97</v>
      </c>
      <c r="L690" s="607"/>
      <c r="M690" s="607"/>
      <c r="N690" s="590"/>
      <c r="O690" s="590"/>
      <c r="P690" s="607"/>
      <c r="Q690" s="607"/>
      <c r="R690" s="595"/>
      <c r="S690" s="608"/>
    </row>
    <row r="691" spans="1:19" ht="14.4" customHeight="1" x14ac:dyDescent="0.3">
      <c r="A691" s="589" t="s">
        <v>1871</v>
      </c>
      <c r="B691" s="590" t="s">
        <v>1872</v>
      </c>
      <c r="C691" s="590" t="s">
        <v>487</v>
      </c>
      <c r="D691" s="590" t="s">
        <v>1868</v>
      </c>
      <c r="E691" s="590" t="s">
        <v>1890</v>
      </c>
      <c r="F691" s="590" t="s">
        <v>2037</v>
      </c>
      <c r="G691" s="590" t="s">
        <v>2038</v>
      </c>
      <c r="H691" s="607">
        <v>1</v>
      </c>
      <c r="I691" s="607">
        <v>137</v>
      </c>
      <c r="J691" s="590"/>
      <c r="K691" s="590">
        <v>137</v>
      </c>
      <c r="L691" s="607"/>
      <c r="M691" s="607"/>
      <c r="N691" s="590"/>
      <c r="O691" s="590"/>
      <c r="P691" s="607"/>
      <c r="Q691" s="607"/>
      <c r="R691" s="595"/>
      <c r="S691" s="608"/>
    </row>
    <row r="692" spans="1:19" ht="14.4" customHeight="1" x14ac:dyDescent="0.3">
      <c r="A692" s="589" t="s">
        <v>1871</v>
      </c>
      <c r="B692" s="590" t="s">
        <v>1872</v>
      </c>
      <c r="C692" s="590" t="s">
        <v>487</v>
      </c>
      <c r="D692" s="590" t="s">
        <v>1868</v>
      </c>
      <c r="E692" s="590" t="s">
        <v>1890</v>
      </c>
      <c r="F692" s="590" t="s">
        <v>2039</v>
      </c>
      <c r="G692" s="590" t="s">
        <v>2040</v>
      </c>
      <c r="H692" s="607">
        <v>1</v>
      </c>
      <c r="I692" s="607">
        <v>146</v>
      </c>
      <c r="J692" s="590"/>
      <c r="K692" s="590">
        <v>146</v>
      </c>
      <c r="L692" s="607"/>
      <c r="M692" s="607"/>
      <c r="N692" s="590"/>
      <c r="O692" s="590"/>
      <c r="P692" s="607"/>
      <c r="Q692" s="607"/>
      <c r="R692" s="595"/>
      <c r="S692" s="608"/>
    </row>
    <row r="693" spans="1:19" ht="14.4" customHeight="1" x14ac:dyDescent="0.3">
      <c r="A693" s="589" t="s">
        <v>1871</v>
      </c>
      <c r="B693" s="590" t="s">
        <v>1872</v>
      </c>
      <c r="C693" s="590" t="s">
        <v>487</v>
      </c>
      <c r="D693" s="590" t="s">
        <v>1868</v>
      </c>
      <c r="E693" s="590" t="s">
        <v>1890</v>
      </c>
      <c r="F693" s="590" t="s">
        <v>1895</v>
      </c>
      <c r="G693" s="590" t="s">
        <v>1896</v>
      </c>
      <c r="H693" s="607">
        <v>5</v>
      </c>
      <c r="I693" s="607">
        <v>530</v>
      </c>
      <c r="J693" s="590">
        <v>2.5</v>
      </c>
      <c r="K693" s="590">
        <v>106</v>
      </c>
      <c r="L693" s="607">
        <v>2</v>
      </c>
      <c r="M693" s="607">
        <v>212</v>
      </c>
      <c r="N693" s="590">
        <v>1</v>
      </c>
      <c r="O693" s="590">
        <v>106</v>
      </c>
      <c r="P693" s="607"/>
      <c r="Q693" s="607"/>
      <c r="R693" s="595"/>
      <c r="S693" s="608"/>
    </row>
    <row r="694" spans="1:19" ht="14.4" customHeight="1" x14ac:dyDescent="0.3">
      <c r="A694" s="589" t="s">
        <v>1871</v>
      </c>
      <c r="B694" s="590" t="s">
        <v>1872</v>
      </c>
      <c r="C694" s="590" t="s">
        <v>487</v>
      </c>
      <c r="D694" s="590" t="s">
        <v>1868</v>
      </c>
      <c r="E694" s="590" t="s">
        <v>1890</v>
      </c>
      <c r="F694" s="590" t="s">
        <v>1899</v>
      </c>
      <c r="G694" s="590" t="s">
        <v>1900</v>
      </c>
      <c r="H694" s="607">
        <v>8</v>
      </c>
      <c r="I694" s="607">
        <v>296</v>
      </c>
      <c r="J694" s="590">
        <v>8</v>
      </c>
      <c r="K694" s="590">
        <v>37</v>
      </c>
      <c r="L694" s="607">
        <v>1</v>
      </c>
      <c r="M694" s="607">
        <v>37</v>
      </c>
      <c r="N694" s="590">
        <v>1</v>
      </c>
      <c r="O694" s="590">
        <v>37</v>
      </c>
      <c r="P694" s="607"/>
      <c r="Q694" s="607"/>
      <c r="R694" s="595"/>
      <c r="S694" s="608"/>
    </row>
    <row r="695" spans="1:19" ht="14.4" customHeight="1" x14ac:dyDescent="0.3">
      <c r="A695" s="589" t="s">
        <v>1871</v>
      </c>
      <c r="B695" s="590" t="s">
        <v>1872</v>
      </c>
      <c r="C695" s="590" t="s">
        <v>487</v>
      </c>
      <c r="D695" s="590" t="s">
        <v>1868</v>
      </c>
      <c r="E695" s="590" t="s">
        <v>1890</v>
      </c>
      <c r="F695" s="590" t="s">
        <v>1899</v>
      </c>
      <c r="G695" s="590" t="s">
        <v>1901</v>
      </c>
      <c r="H695" s="607">
        <v>1</v>
      </c>
      <c r="I695" s="607">
        <v>37</v>
      </c>
      <c r="J695" s="590"/>
      <c r="K695" s="590">
        <v>37</v>
      </c>
      <c r="L695" s="607"/>
      <c r="M695" s="607"/>
      <c r="N695" s="590"/>
      <c r="O695" s="590"/>
      <c r="P695" s="607"/>
      <c r="Q695" s="607"/>
      <c r="R695" s="595"/>
      <c r="S695" s="608"/>
    </row>
    <row r="696" spans="1:19" ht="14.4" customHeight="1" x14ac:dyDescent="0.3">
      <c r="A696" s="589" t="s">
        <v>1871</v>
      </c>
      <c r="B696" s="590" t="s">
        <v>1872</v>
      </c>
      <c r="C696" s="590" t="s">
        <v>487</v>
      </c>
      <c r="D696" s="590" t="s">
        <v>1868</v>
      </c>
      <c r="E696" s="590" t="s">
        <v>1890</v>
      </c>
      <c r="F696" s="590" t="s">
        <v>1902</v>
      </c>
      <c r="G696" s="590" t="s">
        <v>1903</v>
      </c>
      <c r="H696" s="607">
        <v>1</v>
      </c>
      <c r="I696" s="607">
        <v>5</v>
      </c>
      <c r="J696" s="590"/>
      <c r="K696" s="590">
        <v>5</v>
      </c>
      <c r="L696" s="607"/>
      <c r="M696" s="607"/>
      <c r="N696" s="590"/>
      <c r="O696" s="590"/>
      <c r="P696" s="607"/>
      <c r="Q696" s="607"/>
      <c r="R696" s="595"/>
      <c r="S696" s="608"/>
    </row>
    <row r="697" spans="1:19" ht="14.4" customHeight="1" x14ac:dyDescent="0.3">
      <c r="A697" s="589" t="s">
        <v>1871</v>
      </c>
      <c r="B697" s="590" t="s">
        <v>1872</v>
      </c>
      <c r="C697" s="590" t="s">
        <v>487</v>
      </c>
      <c r="D697" s="590" t="s">
        <v>1868</v>
      </c>
      <c r="E697" s="590" t="s">
        <v>1890</v>
      </c>
      <c r="F697" s="590" t="s">
        <v>1906</v>
      </c>
      <c r="G697" s="590" t="s">
        <v>1907</v>
      </c>
      <c r="H697" s="607">
        <v>3</v>
      </c>
      <c r="I697" s="607">
        <v>1995</v>
      </c>
      <c r="J697" s="590"/>
      <c r="K697" s="590">
        <v>665</v>
      </c>
      <c r="L697" s="607"/>
      <c r="M697" s="607"/>
      <c r="N697" s="590"/>
      <c r="O697" s="590"/>
      <c r="P697" s="607"/>
      <c r="Q697" s="607"/>
      <c r="R697" s="595"/>
      <c r="S697" s="608"/>
    </row>
    <row r="698" spans="1:19" ht="14.4" customHeight="1" x14ac:dyDescent="0.3">
      <c r="A698" s="589" t="s">
        <v>1871</v>
      </c>
      <c r="B698" s="590" t="s">
        <v>1872</v>
      </c>
      <c r="C698" s="590" t="s">
        <v>487</v>
      </c>
      <c r="D698" s="590" t="s">
        <v>1868</v>
      </c>
      <c r="E698" s="590" t="s">
        <v>1890</v>
      </c>
      <c r="F698" s="590" t="s">
        <v>1908</v>
      </c>
      <c r="G698" s="590" t="s">
        <v>1909</v>
      </c>
      <c r="H698" s="607">
        <v>8</v>
      </c>
      <c r="I698" s="607">
        <v>2008</v>
      </c>
      <c r="J698" s="590">
        <v>1.6</v>
      </c>
      <c r="K698" s="590">
        <v>251</v>
      </c>
      <c r="L698" s="607">
        <v>5</v>
      </c>
      <c r="M698" s="607">
        <v>1255</v>
      </c>
      <c r="N698" s="590">
        <v>1</v>
      </c>
      <c r="O698" s="590">
        <v>251</v>
      </c>
      <c r="P698" s="607"/>
      <c r="Q698" s="607"/>
      <c r="R698" s="595"/>
      <c r="S698" s="608"/>
    </row>
    <row r="699" spans="1:19" ht="14.4" customHeight="1" x14ac:dyDescent="0.3">
      <c r="A699" s="589" t="s">
        <v>1871</v>
      </c>
      <c r="B699" s="590" t="s">
        <v>1872</v>
      </c>
      <c r="C699" s="590" t="s">
        <v>487</v>
      </c>
      <c r="D699" s="590" t="s">
        <v>1868</v>
      </c>
      <c r="E699" s="590" t="s">
        <v>1890</v>
      </c>
      <c r="F699" s="590" t="s">
        <v>1911</v>
      </c>
      <c r="G699" s="590" t="s">
        <v>1912</v>
      </c>
      <c r="H699" s="607">
        <v>221</v>
      </c>
      <c r="I699" s="607">
        <v>27846</v>
      </c>
      <c r="J699" s="590">
        <v>2.4285714285714284</v>
      </c>
      <c r="K699" s="590">
        <v>126</v>
      </c>
      <c r="L699" s="607">
        <v>91</v>
      </c>
      <c r="M699" s="607">
        <v>11466</v>
      </c>
      <c r="N699" s="590">
        <v>1</v>
      </c>
      <c r="O699" s="590">
        <v>126</v>
      </c>
      <c r="P699" s="607">
        <v>7</v>
      </c>
      <c r="Q699" s="607">
        <v>889</v>
      </c>
      <c r="R699" s="595">
        <v>7.7533577533577536E-2</v>
      </c>
      <c r="S699" s="608">
        <v>127</v>
      </c>
    </row>
    <row r="700" spans="1:19" ht="14.4" customHeight="1" x14ac:dyDescent="0.3">
      <c r="A700" s="589" t="s">
        <v>1871</v>
      </c>
      <c r="B700" s="590" t="s">
        <v>1872</v>
      </c>
      <c r="C700" s="590" t="s">
        <v>487</v>
      </c>
      <c r="D700" s="590" t="s">
        <v>1868</v>
      </c>
      <c r="E700" s="590" t="s">
        <v>1890</v>
      </c>
      <c r="F700" s="590" t="s">
        <v>1911</v>
      </c>
      <c r="G700" s="590" t="s">
        <v>1913</v>
      </c>
      <c r="H700" s="607"/>
      <c r="I700" s="607"/>
      <c r="J700" s="590"/>
      <c r="K700" s="590"/>
      <c r="L700" s="607"/>
      <c r="M700" s="607"/>
      <c r="N700" s="590"/>
      <c r="O700" s="590"/>
      <c r="P700" s="607">
        <v>10</v>
      </c>
      <c r="Q700" s="607">
        <v>1270</v>
      </c>
      <c r="R700" s="595"/>
      <c r="S700" s="608">
        <v>127</v>
      </c>
    </row>
    <row r="701" spans="1:19" ht="14.4" customHeight="1" x14ac:dyDescent="0.3">
      <c r="A701" s="589" t="s">
        <v>1871</v>
      </c>
      <c r="B701" s="590" t="s">
        <v>1872</v>
      </c>
      <c r="C701" s="590" t="s">
        <v>487</v>
      </c>
      <c r="D701" s="590" t="s">
        <v>1868</v>
      </c>
      <c r="E701" s="590" t="s">
        <v>1890</v>
      </c>
      <c r="F701" s="590" t="s">
        <v>1914</v>
      </c>
      <c r="G701" s="590" t="s">
        <v>1915</v>
      </c>
      <c r="H701" s="607">
        <v>7</v>
      </c>
      <c r="I701" s="607">
        <v>3780</v>
      </c>
      <c r="J701" s="590">
        <v>3.4935304990757854</v>
      </c>
      <c r="K701" s="590">
        <v>540</v>
      </c>
      <c r="L701" s="607">
        <v>2</v>
      </c>
      <c r="M701" s="607">
        <v>1082</v>
      </c>
      <c r="N701" s="590">
        <v>1</v>
      </c>
      <c r="O701" s="590">
        <v>541</v>
      </c>
      <c r="P701" s="607">
        <v>1</v>
      </c>
      <c r="Q701" s="607">
        <v>542</v>
      </c>
      <c r="R701" s="595">
        <v>0.50092421441774493</v>
      </c>
      <c r="S701" s="608">
        <v>542</v>
      </c>
    </row>
    <row r="702" spans="1:19" ht="14.4" customHeight="1" x14ac:dyDescent="0.3">
      <c r="A702" s="589" t="s">
        <v>1871</v>
      </c>
      <c r="B702" s="590" t="s">
        <v>1872</v>
      </c>
      <c r="C702" s="590" t="s">
        <v>487</v>
      </c>
      <c r="D702" s="590" t="s">
        <v>1868</v>
      </c>
      <c r="E702" s="590" t="s">
        <v>1890</v>
      </c>
      <c r="F702" s="590" t="s">
        <v>1916</v>
      </c>
      <c r="G702" s="590" t="s">
        <v>1917</v>
      </c>
      <c r="H702" s="607">
        <v>1</v>
      </c>
      <c r="I702" s="607">
        <v>1543</v>
      </c>
      <c r="J702" s="590"/>
      <c r="K702" s="590">
        <v>1543</v>
      </c>
      <c r="L702" s="607"/>
      <c r="M702" s="607"/>
      <c r="N702" s="590"/>
      <c r="O702" s="590"/>
      <c r="P702" s="607"/>
      <c r="Q702" s="607"/>
      <c r="R702" s="595"/>
      <c r="S702" s="608"/>
    </row>
    <row r="703" spans="1:19" ht="14.4" customHeight="1" x14ac:dyDescent="0.3">
      <c r="A703" s="589" t="s">
        <v>1871</v>
      </c>
      <c r="B703" s="590" t="s">
        <v>1872</v>
      </c>
      <c r="C703" s="590" t="s">
        <v>487</v>
      </c>
      <c r="D703" s="590" t="s">
        <v>1868</v>
      </c>
      <c r="E703" s="590" t="s">
        <v>1890</v>
      </c>
      <c r="F703" s="590" t="s">
        <v>1918</v>
      </c>
      <c r="G703" s="590" t="s">
        <v>1919</v>
      </c>
      <c r="H703" s="607">
        <v>36</v>
      </c>
      <c r="I703" s="607">
        <v>18000</v>
      </c>
      <c r="J703" s="590">
        <v>1.4970059880239521</v>
      </c>
      <c r="K703" s="590">
        <v>500</v>
      </c>
      <c r="L703" s="607">
        <v>24</v>
      </c>
      <c r="M703" s="607">
        <v>12024</v>
      </c>
      <c r="N703" s="590">
        <v>1</v>
      </c>
      <c r="O703" s="590">
        <v>501</v>
      </c>
      <c r="P703" s="607">
        <v>5</v>
      </c>
      <c r="Q703" s="607">
        <v>2510</v>
      </c>
      <c r="R703" s="595">
        <v>0.20874916833000665</v>
      </c>
      <c r="S703" s="608">
        <v>502</v>
      </c>
    </row>
    <row r="704" spans="1:19" ht="14.4" customHeight="1" x14ac:dyDescent="0.3">
      <c r="A704" s="589" t="s">
        <v>1871</v>
      </c>
      <c r="B704" s="590" t="s">
        <v>1872</v>
      </c>
      <c r="C704" s="590" t="s">
        <v>487</v>
      </c>
      <c r="D704" s="590" t="s">
        <v>1868</v>
      </c>
      <c r="E704" s="590" t="s">
        <v>1890</v>
      </c>
      <c r="F704" s="590" t="s">
        <v>1920</v>
      </c>
      <c r="G704" s="590" t="s">
        <v>1921</v>
      </c>
      <c r="H704" s="607">
        <v>1</v>
      </c>
      <c r="I704" s="607">
        <v>679</v>
      </c>
      <c r="J704" s="590"/>
      <c r="K704" s="590">
        <v>679</v>
      </c>
      <c r="L704" s="607"/>
      <c r="M704" s="607"/>
      <c r="N704" s="590"/>
      <c r="O704" s="590"/>
      <c r="P704" s="607">
        <v>13</v>
      </c>
      <c r="Q704" s="607">
        <v>8840</v>
      </c>
      <c r="R704" s="595"/>
      <c r="S704" s="608">
        <v>680</v>
      </c>
    </row>
    <row r="705" spans="1:19" ht="14.4" customHeight="1" x14ac:dyDescent="0.3">
      <c r="A705" s="589" t="s">
        <v>1871</v>
      </c>
      <c r="B705" s="590" t="s">
        <v>1872</v>
      </c>
      <c r="C705" s="590" t="s">
        <v>487</v>
      </c>
      <c r="D705" s="590" t="s">
        <v>1868</v>
      </c>
      <c r="E705" s="590" t="s">
        <v>1890</v>
      </c>
      <c r="F705" s="590" t="s">
        <v>1920</v>
      </c>
      <c r="G705" s="590" t="s">
        <v>1922</v>
      </c>
      <c r="H705" s="607">
        <v>132</v>
      </c>
      <c r="I705" s="607">
        <v>89628</v>
      </c>
      <c r="J705" s="590">
        <v>2.5882352941176472</v>
      </c>
      <c r="K705" s="590">
        <v>679</v>
      </c>
      <c r="L705" s="607">
        <v>51</v>
      </c>
      <c r="M705" s="607">
        <v>34629</v>
      </c>
      <c r="N705" s="590">
        <v>1</v>
      </c>
      <c r="O705" s="590">
        <v>679</v>
      </c>
      <c r="P705" s="607"/>
      <c r="Q705" s="607"/>
      <c r="R705" s="595"/>
      <c r="S705" s="608"/>
    </row>
    <row r="706" spans="1:19" ht="14.4" customHeight="1" x14ac:dyDescent="0.3">
      <c r="A706" s="589" t="s">
        <v>1871</v>
      </c>
      <c r="B706" s="590" t="s">
        <v>1872</v>
      </c>
      <c r="C706" s="590" t="s">
        <v>487</v>
      </c>
      <c r="D706" s="590" t="s">
        <v>1868</v>
      </c>
      <c r="E706" s="590" t="s">
        <v>1890</v>
      </c>
      <c r="F706" s="590" t="s">
        <v>1923</v>
      </c>
      <c r="G706" s="590" t="s">
        <v>1924</v>
      </c>
      <c r="H706" s="607">
        <v>52</v>
      </c>
      <c r="I706" s="607">
        <v>53612</v>
      </c>
      <c r="J706" s="590">
        <v>2.2586788001348164</v>
      </c>
      <c r="K706" s="590">
        <v>1031</v>
      </c>
      <c r="L706" s="607">
        <v>23</v>
      </c>
      <c r="M706" s="607">
        <v>23736</v>
      </c>
      <c r="N706" s="590">
        <v>1</v>
      </c>
      <c r="O706" s="590">
        <v>1032</v>
      </c>
      <c r="P706" s="607">
        <v>3</v>
      </c>
      <c r="Q706" s="607">
        <v>3102</v>
      </c>
      <c r="R706" s="595">
        <v>0.1306875631951466</v>
      </c>
      <c r="S706" s="608">
        <v>1034</v>
      </c>
    </row>
    <row r="707" spans="1:19" ht="14.4" customHeight="1" x14ac:dyDescent="0.3">
      <c r="A707" s="589" t="s">
        <v>1871</v>
      </c>
      <c r="B707" s="590" t="s">
        <v>1872</v>
      </c>
      <c r="C707" s="590" t="s">
        <v>487</v>
      </c>
      <c r="D707" s="590" t="s">
        <v>1868</v>
      </c>
      <c r="E707" s="590" t="s">
        <v>1890</v>
      </c>
      <c r="F707" s="590" t="s">
        <v>1925</v>
      </c>
      <c r="G707" s="590" t="s">
        <v>1926</v>
      </c>
      <c r="H707" s="607">
        <v>3</v>
      </c>
      <c r="I707" s="607">
        <v>6294</v>
      </c>
      <c r="J707" s="590"/>
      <c r="K707" s="590">
        <v>2098</v>
      </c>
      <c r="L707" s="607"/>
      <c r="M707" s="607"/>
      <c r="N707" s="590"/>
      <c r="O707" s="590"/>
      <c r="P707" s="607"/>
      <c r="Q707" s="607"/>
      <c r="R707" s="595"/>
      <c r="S707" s="608"/>
    </row>
    <row r="708" spans="1:19" ht="14.4" customHeight="1" x14ac:dyDescent="0.3">
      <c r="A708" s="589" t="s">
        <v>1871</v>
      </c>
      <c r="B708" s="590" t="s">
        <v>1872</v>
      </c>
      <c r="C708" s="590" t="s">
        <v>487</v>
      </c>
      <c r="D708" s="590" t="s">
        <v>1868</v>
      </c>
      <c r="E708" s="590" t="s">
        <v>1890</v>
      </c>
      <c r="F708" s="590" t="s">
        <v>2042</v>
      </c>
      <c r="G708" s="590" t="s">
        <v>2043</v>
      </c>
      <c r="H708" s="607">
        <v>1</v>
      </c>
      <c r="I708" s="607">
        <v>1273</v>
      </c>
      <c r="J708" s="590"/>
      <c r="K708" s="590">
        <v>1273</v>
      </c>
      <c r="L708" s="607"/>
      <c r="M708" s="607"/>
      <c r="N708" s="590"/>
      <c r="O708" s="590"/>
      <c r="P708" s="607"/>
      <c r="Q708" s="607"/>
      <c r="R708" s="595"/>
      <c r="S708" s="608"/>
    </row>
    <row r="709" spans="1:19" ht="14.4" customHeight="1" x14ac:dyDescent="0.3">
      <c r="A709" s="589" t="s">
        <v>1871</v>
      </c>
      <c r="B709" s="590" t="s">
        <v>1872</v>
      </c>
      <c r="C709" s="590" t="s">
        <v>487</v>
      </c>
      <c r="D709" s="590" t="s">
        <v>1868</v>
      </c>
      <c r="E709" s="590" t="s">
        <v>1890</v>
      </c>
      <c r="F709" s="590" t="s">
        <v>2042</v>
      </c>
      <c r="G709" s="590" t="s">
        <v>2044</v>
      </c>
      <c r="H709" s="607">
        <v>1</v>
      </c>
      <c r="I709" s="607">
        <v>1273</v>
      </c>
      <c r="J709" s="590"/>
      <c r="K709" s="590">
        <v>1273</v>
      </c>
      <c r="L709" s="607"/>
      <c r="M709" s="607"/>
      <c r="N709" s="590"/>
      <c r="O709" s="590"/>
      <c r="P709" s="607"/>
      <c r="Q709" s="607"/>
      <c r="R709" s="595"/>
      <c r="S709" s="608"/>
    </row>
    <row r="710" spans="1:19" ht="14.4" customHeight="1" x14ac:dyDescent="0.3">
      <c r="A710" s="589" t="s">
        <v>1871</v>
      </c>
      <c r="B710" s="590" t="s">
        <v>1872</v>
      </c>
      <c r="C710" s="590" t="s">
        <v>487</v>
      </c>
      <c r="D710" s="590" t="s">
        <v>1868</v>
      </c>
      <c r="E710" s="590" t="s">
        <v>1890</v>
      </c>
      <c r="F710" s="590" t="s">
        <v>2045</v>
      </c>
      <c r="G710" s="590" t="s">
        <v>2046</v>
      </c>
      <c r="H710" s="607">
        <v>1</v>
      </c>
      <c r="I710" s="607">
        <v>971</v>
      </c>
      <c r="J710" s="590"/>
      <c r="K710" s="590">
        <v>971</v>
      </c>
      <c r="L710" s="607"/>
      <c r="M710" s="607"/>
      <c r="N710" s="590"/>
      <c r="O710" s="590"/>
      <c r="P710" s="607"/>
      <c r="Q710" s="607"/>
      <c r="R710" s="595"/>
      <c r="S710" s="608"/>
    </row>
    <row r="711" spans="1:19" ht="14.4" customHeight="1" x14ac:dyDescent="0.3">
      <c r="A711" s="589" t="s">
        <v>1871</v>
      </c>
      <c r="B711" s="590" t="s">
        <v>1872</v>
      </c>
      <c r="C711" s="590" t="s">
        <v>487</v>
      </c>
      <c r="D711" s="590" t="s">
        <v>1868</v>
      </c>
      <c r="E711" s="590" t="s">
        <v>1890</v>
      </c>
      <c r="F711" s="590" t="s">
        <v>2045</v>
      </c>
      <c r="G711" s="590" t="s">
        <v>2047</v>
      </c>
      <c r="H711" s="607"/>
      <c r="I711" s="607"/>
      <c r="J711" s="590"/>
      <c r="K711" s="590"/>
      <c r="L711" s="607">
        <v>2</v>
      </c>
      <c r="M711" s="607">
        <v>1944</v>
      </c>
      <c r="N711" s="590">
        <v>1</v>
      </c>
      <c r="O711" s="590">
        <v>972</v>
      </c>
      <c r="P711" s="607"/>
      <c r="Q711" s="607"/>
      <c r="R711" s="595"/>
      <c r="S711" s="608"/>
    </row>
    <row r="712" spans="1:19" ht="14.4" customHeight="1" x14ac:dyDescent="0.3">
      <c r="A712" s="589" t="s">
        <v>1871</v>
      </c>
      <c r="B712" s="590" t="s">
        <v>1872</v>
      </c>
      <c r="C712" s="590" t="s">
        <v>487</v>
      </c>
      <c r="D712" s="590" t="s">
        <v>1868</v>
      </c>
      <c r="E712" s="590" t="s">
        <v>1890</v>
      </c>
      <c r="F712" s="590" t="s">
        <v>1927</v>
      </c>
      <c r="G712" s="590" t="s">
        <v>2051</v>
      </c>
      <c r="H712" s="607">
        <v>3</v>
      </c>
      <c r="I712" s="607">
        <v>5031</v>
      </c>
      <c r="J712" s="590">
        <v>2.9982121573301548</v>
      </c>
      <c r="K712" s="590">
        <v>1677</v>
      </c>
      <c r="L712" s="607">
        <v>1</v>
      </c>
      <c r="M712" s="607">
        <v>1678</v>
      </c>
      <c r="N712" s="590">
        <v>1</v>
      </c>
      <c r="O712" s="590">
        <v>1678</v>
      </c>
      <c r="P712" s="607"/>
      <c r="Q712" s="607"/>
      <c r="R712" s="595"/>
      <c r="S712" s="608"/>
    </row>
    <row r="713" spans="1:19" ht="14.4" customHeight="1" x14ac:dyDescent="0.3">
      <c r="A713" s="589" t="s">
        <v>1871</v>
      </c>
      <c r="B713" s="590" t="s">
        <v>1872</v>
      </c>
      <c r="C713" s="590" t="s">
        <v>487</v>
      </c>
      <c r="D713" s="590" t="s">
        <v>1868</v>
      </c>
      <c r="E713" s="590" t="s">
        <v>1890</v>
      </c>
      <c r="F713" s="590" t="s">
        <v>1927</v>
      </c>
      <c r="G713" s="590" t="s">
        <v>1928</v>
      </c>
      <c r="H713" s="607"/>
      <c r="I713" s="607"/>
      <c r="J713" s="590"/>
      <c r="K713" s="590"/>
      <c r="L713" s="607">
        <v>1</v>
      </c>
      <c r="M713" s="607">
        <v>1678</v>
      </c>
      <c r="N713" s="590">
        <v>1</v>
      </c>
      <c r="O713" s="590">
        <v>1678</v>
      </c>
      <c r="P713" s="607"/>
      <c r="Q713" s="607"/>
      <c r="R713" s="595"/>
      <c r="S713" s="608"/>
    </row>
    <row r="714" spans="1:19" ht="14.4" customHeight="1" x14ac:dyDescent="0.3">
      <c r="A714" s="589" t="s">
        <v>1871</v>
      </c>
      <c r="B714" s="590" t="s">
        <v>1872</v>
      </c>
      <c r="C714" s="590" t="s">
        <v>487</v>
      </c>
      <c r="D714" s="590" t="s">
        <v>1868</v>
      </c>
      <c r="E714" s="590" t="s">
        <v>1890</v>
      </c>
      <c r="F714" s="590" t="s">
        <v>2052</v>
      </c>
      <c r="G714" s="590" t="s">
        <v>2053</v>
      </c>
      <c r="H714" s="607">
        <v>1</v>
      </c>
      <c r="I714" s="607">
        <v>1393</v>
      </c>
      <c r="J714" s="590">
        <v>0.2496415770609319</v>
      </c>
      <c r="K714" s="590">
        <v>1393</v>
      </c>
      <c r="L714" s="607">
        <v>4</v>
      </c>
      <c r="M714" s="607">
        <v>5580</v>
      </c>
      <c r="N714" s="590">
        <v>1</v>
      </c>
      <c r="O714" s="590">
        <v>1395</v>
      </c>
      <c r="P714" s="607">
        <v>2</v>
      </c>
      <c r="Q714" s="607">
        <v>2796</v>
      </c>
      <c r="R714" s="595">
        <v>0.50107526881720432</v>
      </c>
      <c r="S714" s="608">
        <v>1398</v>
      </c>
    </row>
    <row r="715" spans="1:19" ht="14.4" customHeight="1" x14ac:dyDescent="0.3">
      <c r="A715" s="589" t="s">
        <v>1871</v>
      </c>
      <c r="B715" s="590" t="s">
        <v>1872</v>
      </c>
      <c r="C715" s="590" t="s">
        <v>487</v>
      </c>
      <c r="D715" s="590" t="s">
        <v>1868</v>
      </c>
      <c r="E715" s="590" t="s">
        <v>1890</v>
      </c>
      <c r="F715" s="590" t="s">
        <v>1929</v>
      </c>
      <c r="G715" s="590" t="s">
        <v>2054</v>
      </c>
      <c r="H715" s="607">
        <v>4</v>
      </c>
      <c r="I715" s="607">
        <v>6268</v>
      </c>
      <c r="J715" s="590"/>
      <c r="K715" s="590">
        <v>1567</v>
      </c>
      <c r="L715" s="607"/>
      <c r="M715" s="607"/>
      <c r="N715" s="590"/>
      <c r="O715" s="590"/>
      <c r="P715" s="607"/>
      <c r="Q715" s="607"/>
      <c r="R715" s="595"/>
      <c r="S715" s="608"/>
    </row>
    <row r="716" spans="1:19" ht="14.4" customHeight="1" x14ac:dyDescent="0.3">
      <c r="A716" s="589" t="s">
        <v>1871</v>
      </c>
      <c r="B716" s="590" t="s">
        <v>1872</v>
      </c>
      <c r="C716" s="590" t="s">
        <v>487</v>
      </c>
      <c r="D716" s="590" t="s">
        <v>1868</v>
      </c>
      <c r="E716" s="590" t="s">
        <v>1890</v>
      </c>
      <c r="F716" s="590" t="s">
        <v>2059</v>
      </c>
      <c r="G716" s="590" t="s">
        <v>2060</v>
      </c>
      <c r="H716" s="607"/>
      <c r="I716" s="607"/>
      <c r="J716" s="590"/>
      <c r="K716" s="590"/>
      <c r="L716" s="607">
        <v>1</v>
      </c>
      <c r="M716" s="607">
        <v>1124</v>
      </c>
      <c r="N716" s="590">
        <v>1</v>
      </c>
      <c r="O716" s="590">
        <v>1124</v>
      </c>
      <c r="P716" s="607"/>
      <c r="Q716" s="607"/>
      <c r="R716" s="595"/>
      <c r="S716" s="608"/>
    </row>
    <row r="717" spans="1:19" ht="14.4" customHeight="1" x14ac:dyDescent="0.3">
      <c r="A717" s="589" t="s">
        <v>1871</v>
      </c>
      <c r="B717" s="590" t="s">
        <v>1872</v>
      </c>
      <c r="C717" s="590" t="s">
        <v>487</v>
      </c>
      <c r="D717" s="590" t="s">
        <v>1868</v>
      </c>
      <c r="E717" s="590" t="s">
        <v>1890</v>
      </c>
      <c r="F717" s="590" t="s">
        <v>2059</v>
      </c>
      <c r="G717" s="590" t="s">
        <v>2061</v>
      </c>
      <c r="H717" s="607"/>
      <c r="I717" s="607"/>
      <c r="J717" s="590"/>
      <c r="K717" s="590"/>
      <c r="L717" s="607">
        <v>2</v>
      </c>
      <c r="M717" s="607">
        <v>2248</v>
      </c>
      <c r="N717" s="590">
        <v>1</v>
      </c>
      <c r="O717" s="590">
        <v>1124</v>
      </c>
      <c r="P717" s="607"/>
      <c r="Q717" s="607"/>
      <c r="R717" s="595"/>
      <c r="S717" s="608"/>
    </row>
    <row r="718" spans="1:19" ht="14.4" customHeight="1" x14ac:dyDescent="0.3">
      <c r="A718" s="589" t="s">
        <v>1871</v>
      </c>
      <c r="B718" s="590" t="s">
        <v>1872</v>
      </c>
      <c r="C718" s="590" t="s">
        <v>487</v>
      </c>
      <c r="D718" s="590" t="s">
        <v>1868</v>
      </c>
      <c r="E718" s="590" t="s">
        <v>1890</v>
      </c>
      <c r="F718" s="590" t="s">
        <v>1938</v>
      </c>
      <c r="G718" s="590" t="s">
        <v>1939</v>
      </c>
      <c r="H718" s="607"/>
      <c r="I718" s="607"/>
      <c r="J718" s="590"/>
      <c r="K718" s="590"/>
      <c r="L718" s="607"/>
      <c r="M718" s="607"/>
      <c r="N718" s="590"/>
      <c r="O718" s="590"/>
      <c r="P718" s="607">
        <v>5</v>
      </c>
      <c r="Q718" s="607">
        <v>166.65999999999997</v>
      </c>
      <c r="R718" s="595"/>
      <c r="S718" s="608">
        <v>33.331999999999994</v>
      </c>
    </row>
    <row r="719" spans="1:19" ht="14.4" customHeight="1" x14ac:dyDescent="0.3">
      <c r="A719" s="589" t="s">
        <v>1871</v>
      </c>
      <c r="B719" s="590" t="s">
        <v>1872</v>
      </c>
      <c r="C719" s="590" t="s">
        <v>487</v>
      </c>
      <c r="D719" s="590" t="s">
        <v>1868</v>
      </c>
      <c r="E719" s="590" t="s">
        <v>1890</v>
      </c>
      <c r="F719" s="590" t="s">
        <v>1938</v>
      </c>
      <c r="G719" s="590" t="s">
        <v>1940</v>
      </c>
      <c r="H719" s="607">
        <v>206</v>
      </c>
      <c r="I719" s="607">
        <v>6866.67</v>
      </c>
      <c r="J719" s="590">
        <v>2.340904907034302</v>
      </c>
      <c r="K719" s="590">
        <v>33.33334951456311</v>
      </c>
      <c r="L719" s="607">
        <v>88</v>
      </c>
      <c r="M719" s="607">
        <v>2933.34</v>
      </c>
      <c r="N719" s="590">
        <v>1</v>
      </c>
      <c r="O719" s="590">
        <v>33.333409090909093</v>
      </c>
      <c r="P719" s="607">
        <v>6</v>
      </c>
      <c r="Q719" s="607">
        <v>200</v>
      </c>
      <c r="R719" s="595">
        <v>6.8181663223492672E-2</v>
      </c>
      <c r="S719" s="608">
        <v>33.333333333333336</v>
      </c>
    </row>
    <row r="720" spans="1:19" ht="14.4" customHeight="1" x14ac:dyDescent="0.3">
      <c r="A720" s="589" t="s">
        <v>1871</v>
      </c>
      <c r="B720" s="590" t="s">
        <v>1872</v>
      </c>
      <c r="C720" s="590" t="s">
        <v>487</v>
      </c>
      <c r="D720" s="590" t="s">
        <v>1868</v>
      </c>
      <c r="E720" s="590" t="s">
        <v>1890</v>
      </c>
      <c r="F720" s="590" t="s">
        <v>1944</v>
      </c>
      <c r="G720" s="590" t="s">
        <v>1945</v>
      </c>
      <c r="H720" s="607">
        <v>229</v>
      </c>
      <c r="I720" s="607">
        <v>19694</v>
      </c>
      <c r="J720" s="590">
        <v>2.3854166666666665</v>
      </c>
      <c r="K720" s="590">
        <v>86</v>
      </c>
      <c r="L720" s="607">
        <v>96</v>
      </c>
      <c r="M720" s="607">
        <v>8256</v>
      </c>
      <c r="N720" s="590">
        <v>1</v>
      </c>
      <c r="O720" s="590">
        <v>86</v>
      </c>
      <c r="P720" s="607">
        <v>6</v>
      </c>
      <c r="Q720" s="607">
        <v>516</v>
      </c>
      <c r="R720" s="595">
        <v>6.25E-2</v>
      </c>
      <c r="S720" s="608">
        <v>86</v>
      </c>
    </row>
    <row r="721" spans="1:19" ht="14.4" customHeight="1" x14ac:dyDescent="0.3">
      <c r="A721" s="589" t="s">
        <v>1871</v>
      </c>
      <c r="B721" s="590" t="s">
        <v>1872</v>
      </c>
      <c r="C721" s="590" t="s">
        <v>487</v>
      </c>
      <c r="D721" s="590" t="s">
        <v>1868</v>
      </c>
      <c r="E721" s="590" t="s">
        <v>1890</v>
      </c>
      <c r="F721" s="590" t="s">
        <v>1944</v>
      </c>
      <c r="G721" s="590" t="s">
        <v>1946</v>
      </c>
      <c r="H721" s="607"/>
      <c r="I721" s="607"/>
      <c r="J721" s="590"/>
      <c r="K721" s="590"/>
      <c r="L721" s="607"/>
      <c r="M721" s="607"/>
      <c r="N721" s="590"/>
      <c r="O721" s="590"/>
      <c r="P721" s="607">
        <v>11</v>
      </c>
      <c r="Q721" s="607">
        <v>946</v>
      </c>
      <c r="R721" s="595"/>
      <c r="S721" s="608">
        <v>86</v>
      </c>
    </row>
    <row r="722" spans="1:19" ht="14.4" customHeight="1" x14ac:dyDescent="0.3">
      <c r="A722" s="589" t="s">
        <v>1871</v>
      </c>
      <c r="B722" s="590" t="s">
        <v>1872</v>
      </c>
      <c r="C722" s="590" t="s">
        <v>487</v>
      </c>
      <c r="D722" s="590" t="s">
        <v>1868</v>
      </c>
      <c r="E722" s="590" t="s">
        <v>1890</v>
      </c>
      <c r="F722" s="590" t="s">
        <v>1947</v>
      </c>
      <c r="G722" s="590" t="s">
        <v>1948</v>
      </c>
      <c r="H722" s="607">
        <v>1</v>
      </c>
      <c r="I722" s="607">
        <v>32</v>
      </c>
      <c r="J722" s="590"/>
      <c r="K722" s="590">
        <v>32</v>
      </c>
      <c r="L722" s="607"/>
      <c r="M722" s="607"/>
      <c r="N722" s="590"/>
      <c r="O722" s="590"/>
      <c r="P722" s="607"/>
      <c r="Q722" s="607"/>
      <c r="R722" s="595"/>
      <c r="S722" s="608"/>
    </row>
    <row r="723" spans="1:19" ht="14.4" customHeight="1" x14ac:dyDescent="0.3">
      <c r="A723" s="589" t="s">
        <v>1871</v>
      </c>
      <c r="B723" s="590" t="s">
        <v>1872</v>
      </c>
      <c r="C723" s="590" t="s">
        <v>487</v>
      </c>
      <c r="D723" s="590" t="s">
        <v>1868</v>
      </c>
      <c r="E723" s="590" t="s">
        <v>1890</v>
      </c>
      <c r="F723" s="590" t="s">
        <v>1947</v>
      </c>
      <c r="G723" s="590" t="s">
        <v>1949</v>
      </c>
      <c r="H723" s="607">
        <v>1</v>
      </c>
      <c r="I723" s="607">
        <v>32</v>
      </c>
      <c r="J723" s="590"/>
      <c r="K723" s="590">
        <v>32</v>
      </c>
      <c r="L723" s="607"/>
      <c r="M723" s="607"/>
      <c r="N723" s="590"/>
      <c r="O723" s="590"/>
      <c r="P723" s="607"/>
      <c r="Q723" s="607"/>
      <c r="R723" s="595"/>
      <c r="S723" s="608"/>
    </row>
    <row r="724" spans="1:19" ht="14.4" customHeight="1" x14ac:dyDescent="0.3">
      <c r="A724" s="589" t="s">
        <v>1871</v>
      </c>
      <c r="B724" s="590" t="s">
        <v>1872</v>
      </c>
      <c r="C724" s="590" t="s">
        <v>487</v>
      </c>
      <c r="D724" s="590" t="s">
        <v>1868</v>
      </c>
      <c r="E724" s="590" t="s">
        <v>1890</v>
      </c>
      <c r="F724" s="590" t="s">
        <v>1956</v>
      </c>
      <c r="G724" s="590" t="s">
        <v>1915</v>
      </c>
      <c r="H724" s="607">
        <v>1</v>
      </c>
      <c r="I724" s="607">
        <v>688</v>
      </c>
      <c r="J724" s="590"/>
      <c r="K724" s="590">
        <v>688</v>
      </c>
      <c r="L724" s="607"/>
      <c r="M724" s="607"/>
      <c r="N724" s="590"/>
      <c r="O724" s="590"/>
      <c r="P724" s="607"/>
      <c r="Q724" s="607"/>
      <c r="R724" s="595"/>
      <c r="S724" s="608"/>
    </row>
    <row r="725" spans="1:19" ht="14.4" customHeight="1" x14ac:dyDescent="0.3">
      <c r="A725" s="589" t="s">
        <v>1871</v>
      </c>
      <c r="B725" s="590" t="s">
        <v>1872</v>
      </c>
      <c r="C725" s="590" t="s">
        <v>487</v>
      </c>
      <c r="D725" s="590" t="s">
        <v>1868</v>
      </c>
      <c r="E725" s="590" t="s">
        <v>1890</v>
      </c>
      <c r="F725" s="590" t="s">
        <v>1957</v>
      </c>
      <c r="G725" s="590" t="s">
        <v>1958</v>
      </c>
      <c r="H725" s="607">
        <v>2</v>
      </c>
      <c r="I725" s="607">
        <v>324</v>
      </c>
      <c r="J725" s="590">
        <v>1</v>
      </c>
      <c r="K725" s="590">
        <v>162</v>
      </c>
      <c r="L725" s="607">
        <v>2</v>
      </c>
      <c r="M725" s="607">
        <v>324</v>
      </c>
      <c r="N725" s="590">
        <v>1</v>
      </c>
      <c r="O725" s="590">
        <v>162</v>
      </c>
      <c r="P725" s="607"/>
      <c r="Q725" s="607"/>
      <c r="R725" s="595"/>
      <c r="S725" s="608"/>
    </row>
    <row r="726" spans="1:19" ht="14.4" customHeight="1" x14ac:dyDescent="0.3">
      <c r="A726" s="589" t="s">
        <v>1871</v>
      </c>
      <c r="B726" s="590" t="s">
        <v>1872</v>
      </c>
      <c r="C726" s="590" t="s">
        <v>487</v>
      </c>
      <c r="D726" s="590" t="s">
        <v>1868</v>
      </c>
      <c r="E726" s="590" t="s">
        <v>1890</v>
      </c>
      <c r="F726" s="590" t="s">
        <v>1962</v>
      </c>
      <c r="G726" s="590" t="s">
        <v>1963</v>
      </c>
      <c r="H726" s="607">
        <v>1</v>
      </c>
      <c r="I726" s="607">
        <v>59</v>
      </c>
      <c r="J726" s="590"/>
      <c r="K726" s="590">
        <v>59</v>
      </c>
      <c r="L726" s="607"/>
      <c r="M726" s="607"/>
      <c r="N726" s="590"/>
      <c r="O726" s="590"/>
      <c r="P726" s="607"/>
      <c r="Q726" s="607"/>
      <c r="R726" s="595"/>
      <c r="S726" s="608"/>
    </row>
    <row r="727" spans="1:19" ht="14.4" customHeight="1" x14ac:dyDescent="0.3">
      <c r="A727" s="589" t="s">
        <v>1871</v>
      </c>
      <c r="B727" s="590" t="s">
        <v>1872</v>
      </c>
      <c r="C727" s="590" t="s">
        <v>487</v>
      </c>
      <c r="D727" s="590" t="s">
        <v>1868</v>
      </c>
      <c r="E727" s="590" t="s">
        <v>1890</v>
      </c>
      <c r="F727" s="590" t="s">
        <v>1964</v>
      </c>
      <c r="G727" s="590" t="s">
        <v>1965</v>
      </c>
      <c r="H727" s="607">
        <v>1</v>
      </c>
      <c r="I727" s="607">
        <v>444</v>
      </c>
      <c r="J727" s="590"/>
      <c r="K727" s="590">
        <v>444</v>
      </c>
      <c r="L727" s="607"/>
      <c r="M727" s="607"/>
      <c r="N727" s="590"/>
      <c r="O727" s="590"/>
      <c r="P727" s="607"/>
      <c r="Q727" s="607"/>
      <c r="R727" s="595"/>
      <c r="S727" s="608"/>
    </row>
    <row r="728" spans="1:19" ht="14.4" customHeight="1" x14ac:dyDescent="0.3">
      <c r="A728" s="589" t="s">
        <v>1871</v>
      </c>
      <c r="B728" s="590" t="s">
        <v>1872</v>
      </c>
      <c r="C728" s="590" t="s">
        <v>487</v>
      </c>
      <c r="D728" s="590" t="s">
        <v>1868</v>
      </c>
      <c r="E728" s="590" t="s">
        <v>1890</v>
      </c>
      <c r="F728" s="590" t="s">
        <v>1966</v>
      </c>
      <c r="G728" s="590" t="s">
        <v>2064</v>
      </c>
      <c r="H728" s="607">
        <v>4</v>
      </c>
      <c r="I728" s="607">
        <v>2884</v>
      </c>
      <c r="J728" s="590"/>
      <c r="K728" s="590">
        <v>721</v>
      </c>
      <c r="L728" s="607"/>
      <c r="M728" s="607"/>
      <c r="N728" s="590"/>
      <c r="O728" s="590"/>
      <c r="P728" s="607"/>
      <c r="Q728" s="607"/>
      <c r="R728" s="595"/>
      <c r="S728" s="608"/>
    </row>
    <row r="729" spans="1:19" ht="14.4" customHeight="1" x14ac:dyDescent="0.3">
      <c r="A729" s="589" t="s">
        <v>1871</v>
      </c>
      <c r="B729" s="590" t="s">
        <v>1872</v>
      </c>
      <c r="C729" s="590" t="s">
        <v>487</v>
      </c>
      <c r="D729" s="590" t="s">
        <v>1868</v>
      </c>
      <c r="E729" s="590" t="s">
        <v>1890</v>
      </c>
      <c r="F729" s="590" t="s">
        <v>1966</v>
      </c>
      <c r="G729" s="590" t="s">
        <v>1967</v>
      </c>
      <c r="H729" s="607">
        <v>1</v>
      </c>
      <c r="I729" s="607">
        <v>721</v>
      </c>
      <c r="J729" s="590"/>
      <c r="K729" s="590">
        <v>721</v>
      </c>
      <c r="L729" s="607"/>
      <c r="M729" s="607"/>
      <c r="N729" s="590"/>
      <c r="O729" s="590"/>
      <c r="P729" s="607"/>
      <c r="Q729" s="607"/>
      <c r="R729" s="595"/>
      <c r="S729" s="608"/>
    </row>
    <row r="730" spans="1:19" ht="14.4" customHeight="1" x14ac:dyDescent="0.3">
      <c r="A730" s="589" t="s">
        <v>1871</v>
      </c>
      <c r="B730" s="590" t="s">
        <v>1872</v>
      </c>
      <c r="C730" s="590" t="s">
        <v>487</v>
      </c>
      <c r="D730" s="590" t="s">
        <v>1868</v>
      </c>
      <c r="E730" s="590" t="s">
        <v>1890</v>
      </c>
      <c r="F730" s="590" t="s">
        <v>1968</v>
      </c>
      <c r="G730" s="590" t="s">
        <v>1969</v>
      </c>
      <c r="H730" s="607">
        <v>17</v>
      </c>
      <c r="I730" s="607">
        <v>18071</v>
      </c>
      <c r="J730" s="590">
        <v>2.125</v>
      </c>
      <c r="K730" s="590">
        <v>1063</v>
      </c>
      <c r="L730" s="607">
        <v>8</v>
      </c>
      <c r="M730" s="607">
        <v>8504</v>
      </c>
      <c r="N730" s="590">
        <v>1</v>
      </c>
      <c r="O730" s="590">
        <v>1063</v>
      </c>
      <c r="P730" s="607">
        <v>1</v>
      </c>
      <c r="Q730" s="607">
        <v>1064</v>
      </c>
      <c r="R730" s="595">
        <v>0.1251175917215428</v>
      </c>
      <c r="S730" s="608">
        <v>1064</v>
      </c>
    </row>
    <row r="731" spans="1:19" ht="14.4" customHeight="1" x14ac:dyDescent="0.3">
      <c r="A731" s="589" t="s">
        <v>1871</v>
      </c>
      <c r="B731" s="590" t="s">
        <v>1872</v>
      </c>
      <c r="C731" s="590" t="s">
        <v>487</v>
      </c>
      <c r="D731" s="590" t="s">
        <v>1868</v>
      </c>
      <c r="E731" s="590" t="s">
        <v>1890</v>
      </c>
      <c r="F731" s="590" t="s">
        <v>1970</v>
      </c>
      <c r="G731" s="590" t="s">
        <v>1972</v>
      </c>
      <c r="H731" s="607">
        <v>1</v>
      </c>
      <c r="I731" s="607">
        <v>123</v>
      </c>
      <c r="J731" s="590"/>
      <c r="K731" s="590">
        <v>123</v>
      </c>
      <c r="L731" s="607"/>
      <c r="M731" s="607"/>
      <c r="N731" s="590"/>
      <c r="O731" s="590"/>
      <c r="P731" s="607"/>
      <c r="Q731" s="607"/>
      <c r="R731" s="595"/>
      <c r="S731" s="608"/>
    </row>
    <row r="732" spans="1:19" ht="14.4" customHeight="1" x14ac:dyDescent="0.3">
      <c r="A732" s="589" t="s">
        <v>1871</v>
      </c>
      <c r="B732" s="590" t="s">
        <v>1872</v>
      </c>
      <c r="C732" s="590" t="s">
        <v>487</v>
      </c>
      <c r="D732" s="590" t="s">
        <v>1868</v>
      </c>
      <c r="E732" s="590" t="s">
        <v>1890</v>
      </c>
      <c r="F732" s="590" t="s">
        <v>1973</v>
      </c>
      <c r="G732" s="590" t="s">
        <v>1974</v>
      </c>
      <c r="H732" s="607">
        <v>27</v>
      </c>
      <c r="I732" s="607">
        <v>19332</v>
      </c>
      <c r="J732" s="590">
        <v>9</v>
      </c>
      <c r="K732" s="590">
        <v>716</v>
      </c>
      <c r="L732" s="607">
        <v>3</v>
      </c>
      <c r="M732" s="607">
        <v>2148</v>
      </c>
      <c r="N732" s="590">
        <v>1</v>
      </c>
      <c r="O732" s="590">
        <v>716</v>
      </c>
      <c r="P732" s="607"/>
      <c r="Q732" s="607"/>
      <c r="R732" s="595"/>
      <c r="S732" s="608"/>
    </row>
    <row r="733" spans="1:19" ht="14.4" customHeight="1" x14ac:dyDescent="0.3">
      <c r="A733" s="589" t="s">
        <v>1871</v>
      </c>
      <c r="B733" s="590" t="s">
        <v>1872</v>
      </c>
      <c r="C733" s="590" t="s">
        <v>487</v>
      </c>
      <c r="D733" s="590" t="s">
        <v>1868</v>
      </c>
      <c r="E733" s="590" t="s">
        <v>1890</v>
      </c>
      <c r="F733" s="590" t="s">
        <v>1975</v>
      </c>
      <c r="G733" s="590" t="s">
        <v>1976</v>
      </c>
      <c r="H733" s="607">
        <v>2</v>
      </c>
      <c r="I733" s="607">
        <v>182</v>
      </c>
      <c r="J733" s="590">
        <v>0.66666666666666663</v>
      </c>
      <c r="K733" s="590">
        <v>91</v>
      </c>
      <c r="L733" s="607">
        <v>3</v>
      </c>
      <c r="M733" s="607">
        <v>273</v>
      </c>
      <c r="N733" s="590">
        <v>1</v>
      </c>
      <c r="O733" s="590">
        <v>91</v>
      </c>
      <c r="P733" s="607"/>
      <c r="Q733" s="607"/>
      <c r="R733" s="595"/>
      <c r="S733" s="608"/>
    </row>
    <row r="734" spans="1:19" ht="14.4" customHeight="1" x14ac:dyDescent="0.3">
      <c r="A734" s="589" t="s">
        <v>1871</v>
      </c>
      <c r="B734" s="590" t="s">
        <v>1872</v>
      </c>
      <c r="C734" s="590" t="s">
        <v>487</v>
      </c>
      <c r="D734" s="590" t="s">
        <v>1868</v>
      </c>
      <c r="E734" s="590" t="s">
        <v>1890</v>
      </c>
      <c r="F734" s="590" t="s">
        <v>1975</v>
      </c>
      <c r="G734" s="590" t="s">
        <v>1977</v>
      </c>
      <c r="H734" s="607">
        <v>1</v>
      </c>
      <c r="I734" s="607">
        <v>91</v>
      </c>
      <c r="J734" s="590"/>
      <c r="K734" s="590">
        <v>91</v>
      </c>
      <c r="L734" s="607"/>
      <c r="M734" s="607"/>
      <c r="N734" s="590"/>
      <c r="O734" s="590"/>
      <c r="P734" s="607"/>
      <c r="Q734" s="607"/>
      <c r="R734" s="595"/>
      <c r="S734" s="608"/>
    </row>
    <row r="735" spans="1:19" ht="14.4" customHeight="1" x14ac:dyDescent="0.3">
      <c r="A735" s="589" t="s">
        <v>1871</v>
      </c>
      <c r="B735" s="590" t="s">
        <v>1872</v>
      </c>
      <c r="C735" s="590" t="s">
        <v>487</v>
      </c>
      <c r="D735" s="590" t="s">
        <v>1868</v>
      </c>
      <c r="E735" s="590" t="s">
        <v>1890</v>
      </c>
      <c r="F735" s="590" t="s">
        <v>1978</v>
      </c>
      <c r="G735" s="590" t="s">
        <v>1979</v>
      </c>
      <c r="H735" s="607">
        <v>1</v>
      </c>
      <c r="I735" s="607">
        <v>183</v>
      </c>
      <c r="J735" s="590"/>
      <c r="K735" s="590">
        <v>183</v>
      </c>
      <c r="L735" s="607"/>
      <c r="M735" s="607"/>
      <c r="N735" s="590"/>
      <c r="O735" s="590"/>
      <c r="P735" s="607"/>
      <c r="Q735" s="607"/>
      <c r="R735" s="595"/>
      <c r="S735" s="608"/>
    </row>
    <row r="736" spans="1:19" ht="14.4" customHeight="1" x14ac:dyDescent="0.3">
      <c r="A736" s="589" t="s">
        <v>1871</v>
      </c>
      <c r="B736" s="590" t="s">
        <v>1872</v>
      </c>
      <c r="C736" s="590" t="s">
        <v>487</v>
      </c>
      <c r="D736" s="590" t="s">
        <v>1868</v>
      </c>
      <c r="E736" s="590" t="s">
        <v>1890</v>
      </c>
      <c r="F736" s="590" t="s">
        <v>1981</v>
      </c>
      <c r="G736" s="590" t="s">
        <v>1982</v>
      </c>
      <c r="H736" s="607">
        <v>1</v>
      </c>
      <c r="I736" s="607">
        <v>648</v>
      </c>
      <c r="J736" s="590">
        <v>1</v>
      </c>
      <c r="K736" s="590">
        <v>648</v>
      </c>
      <c r="L736" s="607">
        <v>1</v>
      </c>
      <c r="M736" s="607">
        <v>648</v>
      </c>
      <c r="N736" s="590">
        <v>1</v>
      </c>
      <c r="O736" s="590">
        <v>648</v>
      </c>
      <c r="P736" s="607"/>
      <c r="Q736" s="607"/>
      <c r="R736" s="595"/>
      <c r="S736" s="608"/>
    </row>
    <row r="737" spans="1:19" ht="14.4" customHeight="1" x14ac:dyDescent="0.3">
      <c r="A737" s="589" t="s">
        <v>1871</v>
      </c>
      <c r="B737" s="590" t="s">
        <v>1872</v>
      </c>
      <c r="C737" s="590" t="s">
        <v>487</v>
      </c>
      <c r="D737" s="590" t="s">
        <v>1868</v>
      </c>
      <c r="E737" s="590" t="s">
        <v>1890</v>
      </c>
      <c r="F737" s="590" t="s">
        <v>1987</v>
      </c>
      <c r="G737" s="590" t="s">
        <v>1988</v>
      </c>
      <c r="H737" s="607">
        <v>2</v>
      </c>
      <c r="I737" s="607">
        <v>728</v>
      </c>
      <c r="J737" s="590">
        <v>1.8666666666666667</v>
      </c>
      <c r="K737" s="590">
        <v>364</v>
      </c>
      <c r="L737" s="607">
        <v>1</v>
      </c>
      <c r="M737" s="607">
        <v>390</v>
      </c>
      <c r="N737" s="590">
        <v>1</v>
      </c>
      <c r="O737" s="590">
        <v>390</v>
      </c>
      <c r="P737" s="607"/>
      <c r="Q737" s="607"/>
      <c r="R737" s="595"/>
      <c r="S737" s="608"/>
    </row>
    <row r="738" spans="1:19" ht="14.4" customHeight="1" x14ac:dyDescent="0.3">
      <c r="A738" s="589" t="s">
        <v>1871</v>
      </c>
      <c r="B738" s="590" t="s">
        <v>1872</v>
      </c>
      <c r="C738" s="590" t="s">
        <v>487</v>
      </c>
      <c r="D738" s="590" t="s">
        <v>1868</v>
      </c>
      <c r="E738" s="590" t="s">
        <v>1890</v>
      </c>
      <c r="F738" s="590" t="s">
        <v>1994</v>
      </c>
      <c r="G738" s="590" t="s">
        <v>1996</v>
      </c>
      <c r="H738" s="607">
        <v>15</v>
      </c>
      <c r="I738" s="607">
        <v>1800</v>
      </c>
      <c r="J738" s="590">
        <v>2.5</v>
      </c>
      <c r="K738" s="590">
        <v>120</v>
      </c>
      <c r="L738" s="607">
        <v>6</v>
      </c>
      <c r="M738" s="607">
        <v>720</v>
      </c>
      <c r="N738" s="590">
        <v>1</v>
      </c>
      <c r="O738" s="590">
        <v>120</v>
      </c>
      <c r="P738" s="607"/>
      <c r="Q738" s="607"/>
      <c r="R738" s="595"/>
      <c r="S738" s="608"/>
    </row>
    <row r="739" spans="1:19" ht="14.4" customHeight="1" x14ac:dyDescent="0.3">
      <c r="A739" s="589" t="s">
        <v>1871</v>
      </c>
      <c r="B739" s="590" t="s">
        <v>1872</v>
      </c>
      <c r="C739" s="590" t="s">
        <v>487</v>
      </c>
      <c r="D739" s="590" t="s">
        <v>1868</v>
      </c>
      <c r="E739" s="590" t="s">
        <v>1890</v>
      </c>
      <c r="F739" s="590" t="s">
        <v>1999</v>
      </c>
      <c r="G739" s="590" t="s">
        <v>2000</v>
      </c>
      <c r="H739" s="607">
        <v>39</v>
      </c>
      <c r="I739" s="607">
        <v>9633</v>
      </c>
      <c r="J739" s="590">
        <v>1.8278937381404174</v>
      </c>
      <c r="K739" s="590">
        <v>247</v>
      </c>
      <c r="L739" s="607">
        <v>17</v>
      </c>
      <c r="M739" s="607">
        <v>5270</v>
      </c>
      <c r="N739" s="590">
        <v>1</v>
      </c>
      <c r="O739" s="590">
        <v>310</v>
      </c>
      <c r="P739" s="607">
        <v>1</v>
      </c>
      <c r="Q739" s="607">
        <v>311</v>
      </c>
      <c r="R739" s="595">
        <v>5.9013282732447818E-2</v>
      </c>
      <c r="S739" s="608">
        <v>311</v>
      </c>
    </row>
    <row r="740" spans="1:19" ht="14.4" customHeight="1" x14ac:dyDescent="0.3">
      <c r="A740" s="589" t="s">
        <v>1871</v>
      </c>
      <c r="B740" s="590" t="s">
        <v>1872</v>
      </c>
      <c r="C740" s="590" t="s">
        <v>487</v>
      </c>
      <c r="D740" s="590" t="s">
        <v>1868</v>
      </c>
      <c r="E740" s="590" t="s">
        <v>1890</v>
      </c>
      <c r="F740" s="590" t="s">
        <v>2068</v>
      </c>
      <c r="G740" s="590" t="s">
        <v>2069</v>
      </c>
      <c r="H740" s="607">
        <v>1</v>
      </c>
      <c r="I740" s="607">
        <v>3710</v>
      </c>
      <c r="J740" s="590">
        <v>0.99919202800969564</v>
      </c>
      <c r="K740" s="590">
        <v>3710</v>
      </c>
      <c r="L740" s="607">
        <v>1</v>
      </c>
      <c r="M740" s="607">
        <v>3713</v>
      </c>
      <c r="N740" s="590">
        <v>1</v>
      </c>
      <c r="O740" s="590">
        <v>3713</v>
      </c>
      <c r="P740" s="607"/>
      <c r="Q740" s="607"/>
      <c r="R740" s="595"/>
      <c r="S740" s="608"/>
    </row>
    <row r="741" spans="1:19" ht="14.4" customHeight="1" x14ac:dyDescent="0.3">
      <c r="A741" s="589" t="s">
        <v>1871</v>
      </c>
      <c r="B741" s="590" t="s">
        <v>1872</v>
      </c>
      <c r="C741" s="590" t="s">
        <v>487</v>
      </c>
      <c r="D741" s="590" t="s">
        <v>1868</v>
      </c>
      <c r="E741" s="590" t="s">
        <v>1890</v>
      </c>
      <c r="F741" s="590" t="s">
        <v>2001</v>
      </c>
      <c r="G741" s="590" t="s">
        <v>2070</v>
      </c>
      <c r="H741" s="607">
        <v>2</v>
      </c>
      <c r="I741" s="607">
        <v>3468</v>
      </c>
      <c r="J741" s="590">
        <v>1.9988472622478386</v>
      </c>
      <c r="K741" s="590">
        <v>1734</v>
      </c>
      <c r="L741" s="607">
        <v>1</v>
      </c>
      <c r="M741" s="607">
        <v>1735</v>
      </c>
      <c r="N741" s="590">
        <v>1</v>
      </c>
      <c r="O741" s="590">
        <v>1735</v>
      </c>
      <c r="P741" s="607"/>
      <c r="Q741" s="607"/>
      <c r="R741" s="595"/>
      <c r="S741" s="608"/>
    </row>
    <row r="742" spans="1:19" ht="14.4" customHeight="1" x14ac:dyDescent="0.3">
      <c r="A742" s="589" t="s">
        <v>1871</v>
      </c>
      <c r="B742" s="590" t="s">
        <v>1872</v>
      </c>
      <c r="C742" s="590" t="s">
        <v>487</v>
      </c>
      <c r="D742" s="590" t="s">
        <v>1868</v>
      </c>
      <c r="E742" s="590" t="s">
        <v>1890</v>
      </c>
      <c r="F742" s="590" t="s">
        <v>2001</v>
      </c>
      <c r="G742" s="590" t="s">
        <v>2002</v>
      </c>
      <c r="H742" s="607">
        <v>1</v>
      </c>
      <c r="I742" s="607">
        <v>1734</v>
      </c>
      <c r="J742" s="590"/>
      <c r="K742" s="590">
        <v>1734</v>
      </c>
      <c r="L742" s="607"/>
      <c r="M742" s="607"/>
      <c r="N742" s="590"/>
      <c r="O742" s="590"/>
      <c r="P742" s="607"/>
      <c r="Q742" s="607"/>
      <c r="R742" s="595"/>
      <c r="S742" s="608"/>
    </row>
    <row r="743" spans="1:19" ht="14.4" customHeight="1" x14ac:dyDescent="0.3">
      <c r="A743" s="589" t="s">
        <v>1871</v>
      </c>
      <c r="B743" s="590" t="s">
        <v>1872</v>
      </c>
      <c r="C743" s="590" t="s">
        <v>487</v>
      </c>
      <c r="D743" s="590" t="s">
        <v>1868</v>
      </c>
      <c r="E743" s="590" t="s">
        <v>1890</v>
      </c>
      <c r="F743" s="590" t="s">
        <v>2008</v>
      </c>
      <c r="G743" s="590" t="s">
        <v>2009</v>
      </c>
      <c r="H743" s="607">
        <v>3</v>
      </c>
      <c r="I743" s="607">
        <v>993</v>
      </c>
      <c r="J743" s="590"/>
      <c r="K743" s="590">
        <v>331</v>
      </c>
      <c r="L743" s="607"/>
      <c r="M743" s="607"/>
      <c r="N743" s="590"/>
      <c r="O743" s="590"/>
      <c r="P743" s="607"/>
      <c r="Q743" s="607"/>
      <c r="R743" s="595"/>
      <c r="S743" s="608"/>
    </row>
    <row r="744" spans="1:19" ht="14.4" customHeight="1" x14ac:dyDescent="0.3">
      <c r="A744" s="589" t="s">
        <v>1871</v>
      </c>
      <c r="B744" s="590" t="s">
        <v>1872</v>
      </c>
      <c r="C744" s="590" t="s">
        <v>487</v>
      </c>
      <c r="D744" s="590" t="s">
        <v>1868</v>
      </c>
      <c r="E744" s="590" t="s">
        <v>1890</v>
      </c>
      <c r="F744" s="590" t="s">
        <v>2008</v>
      </c>
      <c r="G744" s="590" t="s">
        <v>2010</v>
      </c>
      <c r="H744" s="607">
        <v>1</v>
      </c>
      <c r="I744" s="607">
        <v>331</v>
      </c>
      <c r="J744" s="590"/>
      <c r="K744" s="590">
        <v>331</v>
      </c>
      <c r="L744" s="607"/>
      <c r="M744" s="607"/>
      <c r="N744" s="590"/>
      <c r="O744" s="590"/>
      <c r="P744" s="607"/>
      <c r="Q744" s="607"/>
      <c r="R744" s="595"/>
      <c r="S744" s="608"/>
    </row>
    <row r="745" spans="1:19" ht="14.4" customHeight="1" x14ac:dyDescent="0.3">
      <c r="A745" s="589" t="s">
        <v>1871</v>
      </c>
      <c r="B745" s="590" t="s">
        <v>1872</v>
      </c>
      <c r="C745" s="590" t="s">
        <v>487</v>
      </c>
      <c r="D745" s="590" t="s">
        <v>1868</v>
      </c>
      <c r="E745" s="590" t="s">
        <v>1890</v>
      </c>
      <c r="F745" s="590" t="s">
        <v>2013</v>
      </c>
      <c r="G745" s="590" t="s">
        <v>2014</v>
      </c>
      <c r="H745" s="607">
        <v>34</v>
      </c>
      <c r="I745" s="607">
        <v>28560</v>
      </c>
      <c r="J745" s="590">
        <v>2.2666666666666666</v>
      </c>
      <c r="K745" s="590">
        <v>840</v>
      </c>
      <c r="L745" s="607">
        <v>15</v>
      </c>
      <c r="M745" s="607">
        <v>12600</v>
      </c>
      <c r="N745" s="590">
        <v>1</v>
      </c>
      <c r="O745" s="590">
        <v>840</v>
      </c>
      <c r="P745" s="607">
        <v>2</v>
      </c>
      <c r="Q745" s="607">
        <v>1682</v>
      </c>
      <c r="R745" s="595">
        <v>0.1334920634920635</v>
      </c>
      <c r="S745" s="608">
        <v>841</v>
      </c>
    </row>
    <row r="746" spans="1:19" ht="14.4" customHeight="1" x14ac:dyDescent="0.3">
      <c r="A746" s="589" t="s">
        <v>1871</v>
      </c>
      <c r="B746" s="590" t="s">
        <v>1872</v>
      </c>
      <c r="C746" s="590" t="s">
        <v>487</v>
      </c>
      <c r="D746" s="590" t="s">
        <v>1868</v>
      </c>
      <c r="E746" s="590" t="s">
        <v>1890</v>
      </c>
      <c r="F746" s="590" t="s">
        <v>2017</v>
      </c>
      <c r="G746" s="590" t="s">
        <v>2076</v>
      </c>
      <c r="H746" s="607">
        <v>2</v>
      </c>
      <c r="I746" s="607">
        <v>2400</v>
      </c>
      <c r="J746" s="590">
        <v>0.99916736053288924</v>
      </c>
      <c r="K746" s="590">
        <v>1200</v>
      </c>
      <c r="L746" s="607">
        <v>2</v>
      </c>
      <c r="M746" s="607">
        <v>2402</v>
      </c>
      <c r="N746" s="590">
        <v>1</v>
      </c>
      <c r="O746" s="590">
        <v>1201</v>
      </c>
      <c r="P746" s="607"/>
      <c r="Q746" s="607"/>
      <c r="R746" s="595"/>
      <c r="S746" s="608"/>
    </row>
    <row r="747" spans="1:19" ht="14.4" customHeight="1" x14ac:dyDescent="0.3">
      <c r="A747" s="589" t="s">
        <v>1871</v>
      </c>
      <c r="B747" s="590" t="s">
        <v>1872</v>
      </c>
      <c r="C747" s="590" t="s">
        <v>487</v>
      </c>
      <c r="D747" s="590" t="s">
        <v>1868</v>
      </c>
      <c r="E747" s="590" t="s">
        <v>1890</v>
      </c>
      <c r="F747" s="590" t="s">
        <v>2017</v>
      </c>
      <c r="G747" s="590" t="s">
        <v>2018</v>
      </c>
      <c r="H747" s="607">
        <v>2</v>
      </c>
      <c r="I747" s="607">
        <v>2400</v>
      </c>
      <c r="J747" s="590"/>
      <c r="K747" s="590">
        <v>1200</v>
      </c>
      <c r="L747" s="607"/>
      <c r="M747" s="607"/>
      <c r="N747" s="590"/>
      <c r="O747" s="590"/>
      <c r="P747" s="607"/>
      <c r="Q747" s="607"/>
      <c r="R747" s="595"/>
      <c r="S747" s="608"/>
    </row>
    <row r="748" spans="1:19" ht="14.4" customHeight="1" x14ac:dyDescent="0.3">
      <c r="A748" s="589" t="s">
        <v>1871</v>
      </c>
      <c r="B748" s="590" t="s">
        <v>1872</v>
      </c>
      <c r="C748" s="590" t="s">
        <v>487</v>
      </c>
      <c r="D748" s="590" t="s">
        <v>1868</v>
      </c>
      <c r="E748" s="590" t="s">
        <v>1890</v>
      </c>
      <c r="F748" s="590" t="s">
        <v>2077</v>
      </c>
      <c r="G748" s="590" t="s">
        <v>2078</v>
      </c>
      <c r="H748" s="607">
        <v>1</v>
      </c>
      <c r="I748" s="607">
        <v>1369</v>
      </c>
      <c r="J748" s="590"/>
      <c r="K748" s="590">
        <v>1369</v>
      </c>
      <c r="L748" s="607"/>
      <c r="M748" s="607"/>
      <c r="N748" s="590"/>
      <c r="O748" s="590"/>
      <c r="P748" s="607"/>
      <c r="Q748" s="607"/>
      <c r="R748" s="595"/>
      <c r="S748" s="608"/>
    </row>
    <row r="749" spans="1:19" ht="14.4" customHeight="1" x14ac:dyDescent="0.3">
      <c r="A749" s="589" t="s">
        <v>1871</v>
      </c>
      <c r="B749" s="590" t="s">
        <v>1872</v>
      </c>
      <c r="C749" s="590" t="s">
        <v>487</v>
      </c>
      <c r="D749" s="590" t="s">
        <v>1868</v>
      </c>
      <c r="E749" s="590" t="s">
        <v>1890</v>
      </c>
      <c r="F749" s="590" t="s">
        <v>2077</v>
      </c>
      <c r="G749" s="590" t="s">
        <v>2079</v>
      </c>
      <c r="H749" s="607">
        <v>1</v>
      </c>
      <c r="I749" s="607">
        <v>1369</v>
      </c>
      <c r="J749" s="590"/>
      <c r="K749" s="590">
        <v>1369</v>
      </c>
      <c r="L749" s="607"/>
      <c r="M749" s="607"/>
      <c r="N749" s="590"/>
      <c r="O749" s="590"/>
      <c r="P749" s="607"/>
      <c r="Q749" s="607"/>
      <c r="R749" s="595"/>
      <c r="S749" s="608"/>
    </row>
    <row r="750" spans="1:19" ht="14.4" customHeight="1" x14ac:dyDescent="0.3">
      <c r="A750" s="589" t="s">
        <v>1871</v>
      </c>
      <c r="B750" s="590" t="s">
        <v>1872</v>
      </c>
      <c r="C750" s="590" t="s">
        <v>487</v>
      </c>
      <c r="D750" s="590" t="s">
        <v>1868</v>
      </c>
      <c r="E750" s="590" t="s">
        <v>1890</v>
      </c>
      <c r="F750" s="590" t="s">
        <v>2019</v>
      </c>
      <c r="G750" s="590" t="s">
        <v>2020</v>
      </c>
      <c r="H750" s="607">
        <v>5</v>
      </c>
      <c r="I750" s="607">
        <v>9195</v>
      </c>
      <c r="J750" s="590"/>
      <c r="K750" s="590">
        <v>1839</v>
      </c>
      <c r="L750" s="607"/>
      <c r="M750" s="607"/>
      <c r="N750" s="590"/>
      <c r="O750" s="590"/>
      <c r="P750" s="607"/>
      <c r="Q750" s="607"/>
      <c r="R750" s="595"/>
      <c r="S750" s="608"/>
    </row>
    <row r="751" spans="1:19" ht="14.4" customHeight="1" x14ac:dyDescent="0.3">
      <c r="A751" s="589" t="s">
        <v>1871</v>
      </c>
      <c r="B751" s="590" t="s">
        <v>1872</v>
      </c>
      <c r="C751" s="590" t="s">
        <v>487</v>
      </c>
      <c r="D751" s="590" t="s">
        <v>1868</v>
      </c>
      <c r="E751" s="590" t="s">
        <v>1890</v>
      </c>
      <c r="F751" s="590" t="s">
        <v>2023</v>
      </c>
      <c r="G751" s="590" t="s">
        <v>2004</v>
      </c>
      <c r="H751" s="607">
        <v>4</v>
      </c>
      <c r="I751" s="607">
        <v>3636</v>
      </c>
      <c r="J751" s="590">
        <v>2.2036363636363636</v>
      </c>
      <c r="K751" s="590">
        <v>909</v>
      </c>
      <c r="L751" s="607">
        <v>2</v>
      </c>
      <c r="M751" s="607">
        <v>1650</v>
      </c>
      <c r="N751" s="590">
        <v>1</v>
      </c>
      <c r="O751" s="590">
        <v>825</v>
      </c>
      <c r="P751" s="607"/>
      <c r="Q751" s="607"/>
      <c r="R751" s="595"/>
      <c r="S751" s="608"/>
    </row>
    <row r="752" spans="1:19" ht="14.4" customHeight="1" x14ac:dyDescent="0.3">
      <c r="A752" s="589" t="s">
        <v>1871</v>
      </c>
      <c r="B752" s="590" t="s">
        <v>1872</v>
      </c>
      <c r="C752" s="590" t="s">
        <v>487</v>
      </c>
      <c r="D752" s="590" t="s">
        <v>1868</v>
      </c>
      <c r="E752" s="590" t="s">
        <v>1890</v>
      </c>
      <c r="F752" s="590" t="s">
        <v>2082</v>
      </c>
      <c r="G752" s="590" t="s">
        <v>2084</v>
      </c>
      <c r="H752" s="607">
        <v>2</v>
      </c>
      <c r="I752" s="607">
        <v>4440</v>
      </c>
      <c r="J752" s="590"/>
      <c r="K752" s="590">
        <v>2220</v>
      </c>
      <c r="L752" s="607"/>
      <c r="M752" s="607"/>
      <c r="N752" s="590"/>
      <c r="O752" s="590"/>
      <c r="P752" s="607"/>
      <c r="Q752" s="607"/>
      <c r="R752" s="595"/>
      <c r="S752" s="608"/>
    </row>
    <row r="753" spans="1:19" ht="14.4" customHeight="1" x14ac:dyDescent="0.3">
      <c r="A753" s="589" t="s">
        <v>1871</v>
      </c>
      <c r="B753" s="590" t="s">
        <v>1872</v>
      </c>
      <c r="C753" s="590" t="s">
        <v>487</v>
      </c>
      <c r="D753" s="590" t="s">
        <v>625</v>
      </c>
      <c r="E753" s="590" t="s">
        <v>1873</v>
      </c>
      <c r="F753" s="590" t="s">
        <v>1876</v>
      </c>
      <c r="G753" s="590" t="s">
        <v>1877</v>
      </c>
      <c r="H753" s="607">
        <v>1.9000000000000001</v>
      </c>
      <c r="I753" s="607">
        <v>286.95</v>
      </c>
      <c r="J753" s="590">
        <v>0.86363089147053507</v>
      </c>
      <c r="K753" s="590">
        <v>151.02631578947367</v>
      </c>
      <c r="L753" s="607">
        <v>2.2000000000000002</v>
      </c>
      <c r="M753" s="607">
        <v>332.26</v>
      </c>
      <c r="N753" s="590">
        <v>1</v>
      </c>
      <c r="O753" s="590">
        <v>151.0272727272727</v>
      </c>
      <c r="P753" s="607">
        <v>1.3</v>
      </c>
      <c r="Q753" s="607">
        <v>90.61999999999999</v>
      </c>
      <c r="R753" s="595">
        <v>0.27273821705892975</v>
      </c>
      <c r="S753" s="608">
        <v>69.707692307692298</v>
      </c>
    </row>
    <row r="754" spans="1:19" ht="14.4" customHeight="1" x14ac:dyDescent="0.3">
      <c r="A754" s="589" t="s">
        <v>1871</v>
      </c>
      <c r="B754" s="590" t="s">
        <v>1872</v>
      </c>
      <c r="C754" s="590" t="s">
        <v>487</v>
      </c>
      <c r="D754" s="590" t="s">
        <v>625</v>
      </c>
      <c r="E754" s="590" t="s">
        <v>1890</v>
      </c>
      <c r="F754" s="590" t="s">
        <v>1895</v>
      </c>
      <c r="G754" s="590" t="s">
        <v>1896</v>
      </c>
      <c r="H754" s="607">
        <v>2</v>
      </c>
      <c r="I754" s="607">
        <v>212</v>
      </c>
      <c r="J754" s="590">
        <v>2</v>
      </c>
      <c r="K754" s="590">
        <v>106</v>
      </c>
      <c r="L754" s="607">
        <v>1</v>
      </c>
      <c r="M754" s="607">
        <v>106</v>
      </c>
      <c r="N754" s="590">
        <v>1</v>
      </c>
      <c r="O754" s="590">
        <v>106</v>
      </c>
      <c r="P754" s="607"/>
      <c r="Q754" s="607"/>
      <c r="R754" s="595"/>
      <c r="S754" s="608"/>
    </row>
    <row r="755" spans="1:19" ht="14.4" customHeight="1" x14ac:dyDescent="0.3">
      <c r="A755" s="589" t="s">
        <v>1871</v>
      </c>
      <c r="B755" s="590" t="s">
        <v>1872</v>
      </c>
      <c r="C755" s="590" t="s">
        <v>487</v>
      </c>
      <c r="D755" s="590" t="s">
        <v>625</v>
      </c>
      <c r="E755" s="590" t="s">
        <v>1890</v>
      </c>
      <c r="F755" s="590" t="s">
        <v>1899</v>
      </c>
      <c r="G755" s="590" t="s">
        <v>1900</v>
      </c>
      <c r="H755" s="607">
        <v>42</v>
      </c>
      <c r="I755" s="607">
        <v>1554</v>
      </c>
      <c r="J755" s="590">
        <v>0.8936170212765957</v>
      </c>
      <c r="K755" s="590">
        <v>37</v>
      </c>
      <c r="L755" s="607">
        <v>47</v>
      </c>
      <c r="M755" s="607">
        <v>1739</v>
      </c>
      <c r="N755" s="590">
        <v>1</v>
      </c>
      <c r="O755" s="590">
        <v>37</v>
      </c>
      <c r="P755" s="607">
        <v>65</v>
      </c>
      <c r="Q755" s="607">
        <v>2405</v>
      </c>
      <c r="R755" s="595">
        <v>1.3829787234042554</v>
      </c>
      <c r="S755" s="608">
        <v>37</v>
      </c>
    </row>
    <row r="756" spans="1:19" ht="14.4" customHeight="1" x14ac:dyDescent="0.3">
      <c r="A756" s="589" t="s">
        <v>1871</v>
      </c>
      <c r="B756" s="590" t="s">
        <v>1872</v>
      </c>
      <c r="C756" s="590" t="s">
        <v>487</v>
      </c>
      <c r="D756" s="590" t="s">
        <v>625</v>
      </c>
      <c r="E756" s="590" t="s">
        <v>1890</v>
      </c>
      <c r="F756" s="590" t="s">
        <v>1899</v>
      </c>
      <c r="G756" s="590" t="s">
        <v>1901</v>
      </c>
      <c r="H756" s="607">
        <v>1</v>
      </c>
      <c r="I756" s="607">
        <v>37</v>
      </c>
      <c r="J756" s="590">
        <v>1</v>
      </c>
      <c r="K756" s="590">
        <v>37</v>
      </c>
      <c r="L756" s="607">
        <v>1</v>
      </c>
      <c r="M756" s="607">
        <v>37</v>
      </c>
      <c r="N756" s="590">
        <v>1</v>
      </c>
      <c r="O756" s="590">
        <v>37</v>
      </c>
      <c r="P756" s="607">
        <v>1</v>
      </c>
      <c r="Q756" s="607">
        <v>37</v>
      </c>
      <c r="R756" s="595">
        <v>1</v>
      </c>
      <c r="S756" s="608">
        <v>37</v>
      </c>
    </row>
    <row r="757" spans="1:19" ht="14.4" customHeight="1" x14ac:dyDescent="0.3">
      <c r="A757" s="589" t="s">
        <v>1871</v>
      </c>
      <c r="B757" s="590" t="s">
        <v>1872</v>
      </c>
      <c r="C757" s="590" t="s">
        <v>487</v>
      </c>
      <c r="D757" s="590" t="s">
        <v>625</v>
      </c>
      <c r="E757" s="590" t="s">
        <v>1890</v>
      </c>
      <c r="F757" s="590" t="s">
        <v>1902</v>
      </c>
      <c r="G757" s="590" t="s">
        <v>1903</v>
      </c>
      <c r="H757" s="607"/>
      <c r="I757" s="607"/>
      <c r="J757" s="590"/>
      <c r="K757" s="590"/>
      <c r="L757" s="607">
        <v>1</v>
      </c>
      <c r="M757" s="607">
        <v>5</v>
      </c>
      <c r="N757" s="590">
        <v>1</v>
      </c>
      <c r="O757" s="590">
        <v>5</v>
      </c>
      <c r="P757" s="607"/>
      <c r="Q757" s="607"/>
      <c r="R757" s="595"/>
      <c r="S757" s="608"/>
    </row>
    <row r="758" spans="1:19" ht="14.4" customHeight="1" x14ac:dyDescent="0.3">
      <c r="A758" s="589" t="s">
        <v>1871</v>
      </c>
      <c r="B758" s="590" t="s">
        <v>1872</v>
      </c>
      <c r="C758" s="590" t="s">
        <v>487</v>
      </c>
      <c r="D758" s="590" t="s">
        <v>625</v>
      </c>
      <c r="E758" s="590" t="s">
        <v>1890</v>
      </c>
      <c r="F758" s="590" t="s">
        <v>1906</v>
      </c>
      <c r="G758" s="590" t="s">
        <v>1907</v>
      </c>
      <c r="H758" s="607">
        <v>1</v>
      </c>
      <c r="I758" s="607">
        <v>665</v>
      </c>
      <c r="J758" s="590">
        <v>0.1996996996996997</v>
      </c>
      <c r="K758" s="590">
        <v>665</v>
      </c>
      <c r="L758" s="607">
        <v>5</v>
      </c>
      <c r="M758" s="607">
        <v>3330</v>
      </c>
      <c r="N758" s="590">
        <v>1</v>
      </c>
      <c r="O758" s="590">
        <v>666</v>
      </c>
      <c r="P758" s="607">
        <v>3</v>
      </c>
      <c r="Q758" s="607">
        <v>1998</v>
      </c>
      <c r="R758" s="595">
        <v>0.6</v>
      </c>
      <c r="S758" s="608">
        <v>666</v>
      </c>
    </row>
    <row r="759" spans="1:19" ht="14.4" customHeight="1" x14ac:dyDescent="0.3">
      <c r="A759" s="589" t="s">
        <v>1871</v>
      </c>
      <c r="B759" s="590" t="s">
        <v>1872</v>
      </c>
      <c r="C759" s="590" t="s">
        <v>487</v>
      </c>
      <c r="D759" s="590" t="s">
        <v>625</v>
      </c>
      <c r="E759" s="590" t="s">
        <v>1890</v>
      </c>
      <c r="F759" s="590" t="s">
        <v>1911</v>
      </c>
      <c r="G759" s="590" t="s">
        <v>1912</v>
      </c>
      <c r="H759" s="607">
        <v>6</v>
      </c>
      <c r="I759" s="607">
        <v>756</v>
      </c>
      <c r="J759" s="590">
        <v>1.5</v>
      </c>
      <c r="K759" s="590">
        <v>126</v>
      </c>
      <c r="L759" s="607">
        <v>4</v>
      </c>
      <c r="M759" s="607">
        <v>504</v>
      </c>
      <c r="N759" s="590">
        <v>1</v>
      </c>
      <c r="O759" s="590">
        <v>126</v>
      </c>
      <c r="P759" s="607">
        <v>1</v>
      </c>
      <c r="Q759" s="607">
        <v>127</v>
      </c>
      <c r="R759" s="595">
        <v>0.25198412698412698</v>
      </c>
      <c r="S759" s="608">
        <v>127</v>
      </c>
    </row>
    <row r="760" spans="1:19" ht="14.4" customHeight="1" x14ac:dyDescent="0.3">
      <c r="A760" s="589" t="s">
        <v>1871</v>
      </c>
      <c r="B760" s="590" t="s">
        <v>1872</v>
      </c>
      <c r="C760" s="590" t="s">
        <v>487</v>
      </c>
      <c r="D760" s="590" t="s">
        <v>625</v>
      </c>
      <c r="E760" s="590" t="s">
        <v>1890</v>
      </c>
      <c r="F760" s="590" t="s">
        <v>1918</v>
      </c>
      <c r="G760" s="590" t="s">
        <v>1919</v>
      </c>
      <c r="H760" s="607">
        <v>29</v>
      </c>
      <c r="I760" s="607">
        <v>14500</v>
      </c>
      <c r="J760" s="590">
        <v>1.2583528594983946</v>
      </c>
      <c r="K760" s="590">
        <v>500</v>
      </c>
      <c r="L760" s="607">
        <v>23</v>
      </c>
      <c r="M760" s="607">
        <v>11523</v>
      </c>
      <c r="N760" s="590">
        <v>1</v>
      </c>
      <c r="O760" s="590">
        <v>501</v>
      </c>
      <c r="P760" s="607">
        <v>46</v>
      </c>
      <c r="Q760" s="607">
        <v>23092</v>
      </c>
      <c r="R760" s="595">
        <v>2.003992015968064</v>
      </c>
      <c r="S760" s="608">
        <v>502</v>
      </c>
    </row>
    <row r="761" spans="1:19" ht="14.4" customHeight="1" x14ac:dyDescent="0.3">
      <c r="A761" s="589" t="s">
        <v>1871</v>
      </c>
      <c r="B761" s="590" t="s">
        <v>1872</v>
      </c>
      <c r="C761" s="590" t="s">
        <v>487</v>
      </c>
      <c r="D761" s="590" t="s">
        <v>625</v>
      </c>
      <c r="E761" s="590" t="s">
        <v>1890</v>
      </c>
      <c r="F761" s="590" t="s">
        <v>1920</v>
      </c>
      <c r="G761" s="590" t="s">
        <v>1921</v>
      </c>
      <c r="H761" s="607">
        <v>11</v>
      </c>
      <c r="I761" s="607">
        <v>7469</v>
      </c>
      <c r="J761" s="590">
        <v>11</v>
      </c>
      <c r="K761" s="590">
        <v>679</v>
      </c>
      <c r="L761" s="607">
        <v>1</v>
      </c>
      <c r="M761" s="607">
        <v>679</v>
      </c>
      <c r="N761" s="590">
        <v>1</v>
      </c>
      <c r="O761" s="590">
        <v>679</v>
      </c>
      <c r="P761" s="607"/>
      <c r="Q761" s="607"/>
      <c r="R761" s="595"/>
      <c r="S761" s="608"/>
    </row>
    <row r="762" spans="1:19" ht="14.4" customHeight="1" x14ac:dyDescent="0.3">
      <c r="A762" s="589" t="s">
        <v>1871</v>
      </c>
      <c r="B762" s="590" t="s">
        <v>1872</v>
      </c>
      <c r="C762" s="590" t="s">
        <v>487</v>
      </c>
      <c r="D762" s="590" t="s">
        <v>625</v>
      </c>
      <c r="E762" s="590" t="s">
        <v>1890</v>
      </c>
      <c r="F762" s="590" t="s">
        <v>1920</v>
      </c>
      <c r="G762" s="590" t="s">
        <v>1922</v>
      </c>
      <c r="H762" s="607">
        <v>10</v>
      </c>
      <c r="I762" s="607">
        <v>6790</v>
      </c>
      <c r="J762" s="590">
        <v>0.27027027027027029</v>
      </c>
      <c r="K762" s="590">
        <v>679</v>
      </c>
      <c r="L762" s="607">
        <v>37</v>
      </c>
      <c r="M762" s="607">
        <v>25123</v>
      </c>
      <c r="N762" s="590">
        <v>1</v>
      </c>
      <c r="O762" s="590">
        <v>679</v>
      </c>
      <c r="P762" s="607">
        <v>28</v>
      </c>
      <c r="Q762" s="607">
        <v>19040</v>
      </c>
      <c r="R762" s="595">
        <v>0.75787127333519089</v>
      </c>
      <c r="S762" s="608">
        <v>680</v>
      </c>
    </row>
    <row r="763" spans="1:19" ht="14.4" customHeight="1" x14ac:dyDescent="0.3">
      <c r="A763" s="589" t="s">
        <v>1871</v>
      </c>
      <c r="B763" s="590" t="s">
        <v>1872</v>
      </c>
      <c r="C763" s="590" t="s">
        <v>487</v>
      </c>
      <c r="D763" s="590" t="s">
        <v>625</v>
      </c>
      <c r="E763" s="590" t="s">
        <v>1890</v>
      </c>
      <c r="F763" s="590" t="s">
        <v>1923</v>
      </c>
      <c r="G763" s="590" t="s">
        <v>1924</v>
      </c>
      <c r="H763" s="607">
        <v>20</v>
      </c>
      <c r="I763" s="607">
        <v>20620</v>
      </c>
      <c r="J763" s="590">
        <v>1.1753305973552211</v>
      </c>
      <c r="K763" s="590">
        <v>1031</v>
      </c>
      <c r="L763" s="607">
        <v>17</v>
      </c>
      <c r="M763" s="607">
        <v>17544</v>
      </c>
      <c r="N763" s="590">
        <v>1</v>
      </c>
      <c r="O763" s="590">
        <v>1032</v>
      </c>
      <c r="P763" s="607">
        <v>28</v>
      </c>
      <c r="Q763" s="607">
        <v>28952</v>
      </c>
      <c r="R763" s="595">
        <v>1.6502507979936161</v>
      </c>
      <c r="S763" s="608">
        <v>1034</v>
      </c>
    </row>
    <row r="764" spans="1:19" ht="14.4" customHeight="1" x14ac:dyDescent="0.3">
      <c r="A764" s="589" t="s">
        <v>1871</v>
      </c>
      <c r="B764" s="590" t="s">
        <v>1872</v>
      </c>
      <c r="C764" s="590" t="s">
        <v>487</v>
      </c>
      <c r="D764" s="590" t="s">
        <v>625</v>
      </c>
      <c r="E764" s="590" t="s">
        <v>1890</v>
      </c>
      <c r="F764" s="590" t="s">
        <v>1925</v>
      </c>
      <c r="G764" s="590" t="s">
        <v>1926</v>
      </c>
      <c r="H764" s="607">
        <v>1</v>
      </c>
      <c r="I764" s="607">
        <v>2098</v>
      </c>
      <c r="J764" s="590">
        <v>0.99904761904761907</v>
      </c>
      <c r="K764" s="590">
        <v>2098</v>
      </c>
      <c r="L764" s="607">
        <v>1</v>
      </c>
      <c r="M764" s="607">
        <v>2100</v>
      </c>
      <c r="N764" s="590">
        <v>1</v>
      </c>
      <c r="O764" s="590">
        <v>2100</v>
      </c>
      <c r="P764" s="607"/>
      <c r="Q764" s="607"/>
      <c r="R764" s="595"/>
      <c r="S764" s="608"/>
    </row>
    <row r="765" spans="1:19" ht="14.4" customHeight="1" x14ac:dyDescent="0.3">
      <c r="A765" s="589" t="s">
        <v>1871</v>
      </c>
      <c r="B765" s="590" t="s">
        <v>1872</v>
      </c>
      <c r="C765" s="590" t="s">
        <v>487</v>
      </c>
      <c r="D765" s="590" t="s">
        <v>625</v>
      </c>
      <c r="E765" s="590" t="s">
        <v>1890</v>
      </c>
      <c r="F765" s="590" t="s">
        <v>2042</v>
      </c>
      <c r="G765" s="590" t="s">
        <v>2043</v>
      </c>
      <c r="H765" s="607"/>
      <c r="I765" s="607"/>
      <c r="J765" s="590"/>
      <c r="K765" s="590"/>
      <c r="L765" s="607"/>
      <c r="M765" s="607"/>
      <c r="N765" s="590"/>
      <c r="O765" s="590"/>
      <c r="P765" s="607">
        <v>1</v>
      </c>
      <c r="Q765" s="607">
        <v>1278</v>
      </c>
      <c r="R765" s="595"/>
      <c r="S765" s="608">
        <v>1278</v>
      </c>
    </row>
    <row r="766" spans="1:19" ht="14.4" customHeight="1" x14ac:dyDescent="0.3">
      <c r="A766" s="589" t="s">
        <v>1871</v>
      </c>
      <c r="B766" s="590" t="s">
        <v>1872</v>
      </c>
      <c r="C766" s="590" t="s">
        <v>487</v>
      </c>
      <c r="D766" s="590" t="s">
        <v>625</v>
      </c>
      <c r="E766" s="590" t="s">
        <v>1890</v>
      </c>
      <c r="F766" s="590" t="s">
        <v>2042</v>
      </c>
      <c r="G766" s="590" t="s">
        <v>2044</v>
      </c>
      <c r="H766" s="607"/>
      <c r="I766" s="607"/>
      <c r="J766" s="590"/>
      <c r="K766" s="590"/>
      <c r="L766" s="607"/>
      <c r="M766" s="607"/>
      <c r="N766" s="590"/>
      <c r="O766" s="590"/>
      <c r="P766" s="607">
        <v>1</v>
      </c>
      <c r="Q766" s="607">
        <v>1278</v>
      </c>
      <c r="R766" s="595"/>
      <c r="S766" s="608">
        <v>1278</v>
      </c>
    </row>
    <row r="767" spans="1:19" ht="14.4" customHeight="1" x14ac:dyDescent="0.3">
      <c r="A767" s="589" t="s">
        <v>1871</v>
      </c>
      <c r="B767" s="590" t="s">
        <v>1872</v>
      </c>
      <c r="C767" s="590" t="s">
        <v>487</v>
      </c>
      <c r="D767" s="590" t="s">
        <v>625</v>
      </c>
      <c r="E767" s="590" t="s">
        <v>1890</v>
      </c>
      <c r="F767" s="590" t="s">
        <v>1938</v>
      </c>
      <c r="G767" s="590" t="s">
        <v>1939</v>
      </c>
      <c r="H767" s="607">
        <v>3</v>
      </c>
      <c r="I767" s="607">
        <v>100</v>
      </c>
      <c r="J767" s="590"/>
      <c r="K767" s="590">
        <v>33.333333333333336</v>
      </c>
      <c r="L767" s="607"/>
      <c r="M767" s="607"/>
      <c r="N767" s="590"/>
      <c r="O767" s="590"/>
      <c r="P767" s="607"/>
      <c r="Q767" s="607"/>
      <c r="R767" s="595"/>
      <c r="S767" s="608"/>
    </row>
    <row r="768" spans="1:19" ht="14.4" customHeight="1" x14ac:dyDescent="0.3">
      <c r="A768" s="589" t="s">
        <v>1871</v>
      </c>
      <c r="B768" s="590" t="s">
        <v>1872</v>
      </c>
      <c r="C768" s="590" t="s">
        <v>487</v>
      </c>
      <c r="D768" s="590" t="s">
        <v>625</v>
      </c>
      <c r="E768" s="590" t="s">
        <v>1890</v>
      </c>
      <c r="F768" s="590" t="s">
        <v>1938</v>
      </c>
      <c r="G768" s="590" t="s">
        <v>1940</v>
      </c>
      <c r="H768" s="607">
        <v>3</v>
      </c>
      <c r="I768" s="607">
        <v>100</v>
      </c>
      <c r="J768" s="590">
        <v>0.75001875046876176</v>
      </c>
      <c r="K768" s="590">
        <v>33.333333333333336</v>
      </c>
      <c r="L768" s="607">
        <v>4</v>
      </c>
      <c r="M768" s="607">
        <v>133.32999999999998</v>
      </c>
      <c r="N768" s="590">
        <v>1</v>
      </c>
      <c r="O768" s="590">
        <v>33.332499999999996</v>
      </c>
      <c r="P768" s="607">
        <v>1</v>
      </c>
      <c r="Q768" s="607">
        <v>33.33</v>
      </c>
      <c r="R768" s="595">
        <v>0.24998124953123829</v>
      </c>
      <c r="S768" s="608">
        <v>33.33</v>
      </c>
    </row>
    <row r="769" spans="1:19" ht="14.4" customHeight="1" x14ac:dyDescent="0.3">
      <c r="A769" s="589" t="s">
        <v>1871</v>
      </c>
      <c r="B769" s="590" t="s">
        <v>1872</v>
      </c>
      <c r="C769" s="590" t="s">
        <v>487</v>
      </c>
      <c r="D769" s="590" t="s">
        <v>625</v>
      </c>
      <c r="E769" s="590" t="s">
        <v>1890</v>
      </c>
      <c r="F769" s="590" t="s">
        <v>1944</v>
      </c>
      <c r="G769" s="590" t="s">
        <v>1945</v>
      </c>
      <c r="H769" s="607">
        <v>34</v>
      </c>
      <c r="I769" s="607">
        <v>2924</v>
      </c>
      <c r="J769" s="590">
        <v>0.72340425531914898</v>
      </c>
      <c r="K769" s="590">
        <v>86</v>
      </c>
      <c r="L769" s="607">
        <v>47</v>
      </c>
      <c r="M769" s="607">
        <v>4042</v>
      </c>
      <c r="N769" s="590">
        <v>1</v>
      </c>
      <c r="O769" s="590">
        <v>86</v>
      </c>
      <c r="P769" s="607">
        <v>52</v>
      </c>
      <c r="Q769" s="607">
        <v>4472</v>
      </c>
      <c r="R769" s="595">
        <v>1.1063829787234043</v>
      </c>
      <c r="S769" s="608">
        <v>86</v>
      </c>
    </row>
    <row r="770" spans="1:19" ht="14.4" customHeight="1" x14ac:dyDescent="0.3">
      <c r="A770" s="589" t="s">
        <v>1871</v>
      </c>
      <c r="B770" s="590" t="s">
        <v>1872</v>
      </c>
      <c r="C770" s="590" t="s">
        <v>487</v>
      </c>
      <c r="D770" s="590" t="s">
        <v>625</v>
      </c>
      <c r="E770" s="590" t="s">
        <v>1890</v>
      </c>
      <c r="F770" s="590" t="s">
        <v>1944</v>
      </c>
      <c r="G770" s="590" t="s">
        <v>1946</v>
      </c>
      <c r="H770" s="607">
        <v>1</v>
      </c>
      <c r="I770" s="607">
        <v>86</v>
      </c>
      <c r="J770" s="590">
        <v>1</v>
      </c>
      <c r="K770" s="590">
        <v>86</v>
      </c>
      <c r="L770" s="607">
        <v>1</v>
      </c>
      <c r="M770" s="607">
        <v>86</v>
      </c>
      <c r="N770" s="590">
        <v>1</v>
      </c>
      <c r="O770" s="590">
        <v>86</v>
      </c>
      <c r="P770" s="607">
        <v>3</v>
      </c>
      <c r="Q770" s="607">
        <v>258</v>
      </c>
      <c r="R770" s="595">
        <v>3</v>
      </c>
      <c r="S770" s="608">
        <v>86</v>
      </c>
    </row>
    <row r="771" spans="1:19" ht="14.4" customHeight="1" x14ac:dyDescent="0.3">
      <c r="A771" s="589" t="s">
        <v>1871</v>
      </c>
      <c r="B771" s="590" t="s">
        <v>1872</v>
      </c>
      <c r="C771" s="590" t="s">
        <v>487</v>
      </c>
      <c r="D771" s="590" t="s">
        <v>625</v>
      </c>
      <c r="E771" s="590" t="s">
        <v>1890</v>
      </c>
      <c r="F771" s="590" t="s">
        <v>1947</v>
      </c>
      <c r="G771" s="590" t="s">
        <v>1948</v>
      </c>
      <c r="H771" s="607">
        <v>1</v>
      </c>
      <c r="I771" s="607">
        <v>32</v>
      </c>
      <c r="J771" s="590"/>
      <c r="K771" s="590">
        <v>32</v>
      </c>
      <c r="L771" s="607"/>
      <c r="M771" s="607"/>
      <c r="N771" s="590"/>
      <c r="O771" s="590"/>
      <c r="P771" s="607"/>
      <c r="Q771" s="607"/>
      <c r="R771" s="595"/>
      <c r="S771" s="608"/>
    </row>
    <row r="772" spans="1:19" ht="14.4" customHeight="1" x14ac:dyDescent="0.3">
      <c r="A772" s="589" t="s">
        <v>1871</v>
      </c>
      <c r="B772" s="590" t="s">
        <v>1872</v>
      </c>
      <c r="C772" s="590" t="s">
        <v>487</v>
      </c>
      <c r="D772" s="590" t="s">
        <v>625</v>
      </c>
      <c r="E772" s="590" t="s">
        <v>1890</v>
      </c>
      <c r="F772" s="590" t="s">
        <v>1947</v>
      </c>
      <c r="G772" s="590" t="s">
        <v>1949</v>
      </c>
      <c r="H772" s="607">
        <v>1</v>
      </c>
      <c r="I772" s="607">
        <v>32</v>
      </c>
      <c r="J772" s="590"/>
      <c r="K772" s="590">
        <v>32</v>
      </c>
      <c r="L772" s="607"/>
      <c r="M772" s="607"/>
      <c r="N772" s="590"/>
      <c r="O772" s="590"/>
      <c r="P772" s="607"/>
      <c r="Q772" s="607"/>
      <c r="R772" s="595"/>
      <c r="S772" s="608"/>
    </row>
    <row r="773" spans="1:19" ht="14.4" customHeight="1" x14ac:dyDescent="0.3">
      <c r="A773" s="589" t="s">
        <v>1871</v>
      </c>
      <c r="B773" s="590" t="s">
        <v>1872</v>
      </c>
      <c r="C773" s="590" t="s">
        <v>487</v>
      </c>
      <c r="D773" s="590" t="s">
        <v>625</v>
      </c>
      <c r="E773" s="590" t="s">
        <v>1890</v>
      </c>
      <c r="F773" s="590" t="s">
        <v>1950</v>
      </c>
      <c r="G773" s="590" t="s">
        <v>1951</v>
      </c>
      <c r="H773" s="607"/>
      <c r="I773" s="607"/>
      <c r="J773" s="590"/>
      <c r="K773" s="590"/>
      <c r="L773" s="607">
        <v>1</v>
      </c>
      <c r="M773" s="607">
        <v>1528</v>
      </c>
      <c r="N773" s="590">
        <v>1</v>
      </c>
      <c r="O773" s="590">
        <v>1528</v>
      </c>
      <c r="P773" s="607"/>
      <c r="Q773" s="607"/>
      <c r="R773" s="595"/>
      <c r="S773" s="608"/>
    </row>
    <row r="774" spans="1:19" ht="14.4" customHeight="1" x14ac:dyDescent="0.3">
      <c r="A774" s="589" t="s">
        <v>1871</v>
      </c>
      <c r="B774" s="590" t="s">
        <v>1872</v>
      </c>
      <c r="C774" s="590" t="s">
        <v>487</v>
      </c>
      <c r="D774" s="590" t="s">
        <v>625</v>
      </c>
      <c r="E774" s="590" t="s">
        <v>1890</v>
      </c>
      <c r="F774" s="590" t="s">
        <v>1956</v>
      </c>
      <c r="G774" s="590" t="s">
        <v>1915</v>
      </c>
      <c r="H774" s="607">
        <v>2</v>
      </c>
      <c r="I774" s="607">
        <v>1376</v>
      </c>
      <c r="J774" s="590"/>
      <c r="K774" s="590">
        <v>688</v>
      </c>
      <c r="L774" s="607"/>
      <c r="M774" s="607"/>
      <c r="N774" s="590"/>
      <c r="O774" s="590"/>
      <c r="P774" s="607">
        <v>2</v>
      </c>
      <c r="Q774" s="607">
        <v>1378</v>
      </c>
      <c r="R774" s="595"/>
      <c r="S774" s="608">
        <v>689</v>
      </c>
    </row>
    <row r="775" spans="1:19" ht="14.4" customHeight="1" x14ac:dyDescent="0.3">
      <c r="A775" s="589" t="s">
        <v>1871</v>
      </c>
      <c r="B775" s="590" t="s">
        <v>1872</v>
      </c>
      <c r="C775" s="590" t="s">
        <v>487</v>
      </c>
      <c r="D775" s="590" t="s">
        <v>625</v>
      </c>
      <c r="E775" s="590" t="s">
        <v>1890</v>
      </c>
      <c r="F775" s="590" t="s">
        <v>1957</v>
      </c>
      <c r="G775" s="590" t="s">
        <v>1959</v>
      </c>
      <c r="H775" s="607"/>
      <c r="I775" s="607"/>
      <c r="J775" s="590"/>
      <c r="K775" s="590"/>
      <c r="L775" s="607"/>
      <c r="M775" s="607"/>
      <c r="N775" s="590"/>
      <c r="O775" s="590"/>
      <c r="P775" s="607">
        <v>1</v>
      </c>
      <c r="Q775" s="607">
        <v>158</v>
      </c>
      <c r="R775" s="595"/>
      <c r="S775" s="608">
        <v>158</v>
      </c>
    </row>
    <row r="776" spans="1:19" ht="14.4" customHeight="1" x14ac:dyDescent="0.3">
      <c r="A776" s="589" t="s">
        <v>1871</v>
      </c>
      <c r="B776" s="590" t="s">
        <v>1872</v>
      </c>
      <c r="C776" s="590" t="s">
        <v>487</v>
      </c>
      <c r="D776" s="590" t="s">
        <v>625</v>
      </c>
      <c r="E776" s="590" t="s">
        <v>1890</v>
      </c>
      <c r="F776" s="590" t="s">
        <v>1966</v>
      </c>
      <c r="G776" s="590" t="s">
        <v>2064</v>
      </c>
      <c r="H776" s="607"/>
      <c r="I776" s="607"/>
      <c r="J776" s="590"/>
      <c r="K776" s="590"/>
      <c r="L776" s="607">
        <v>1</v>
      </c>
      <c r="M776" s="607">
        <v>722</v>
      </c>
      <c r="N776" s="590">
        <v>1</v>
      </c>
      <c r="O776" s="590">
        <v>722</v>
      </c>
      <c r="P776" s="607"/>
      <c r="Q776" s="607"/>
      <c r="R776" s="595"/>
      <c r="S776" s="608"/>
    </row>
    <row r="777" spans="1:19" ht="14.4" customHeight="1" x14ac:dyDescent="0.3">
      <c r="A777" s="589" t="s">
        <v>1871</v>
      </c>
      <c r="B777" s="590" t="s">
        <v>1872</v>
      </c>
      <c r="C777" s="590" t="s">
        <v>487</v>
      </c>
      <c r="D777" s="590" t="s">
        <v>625</v>
      </c>
      <c r="E777" s="590" t="s">
        <v>1890</v>
      </c>
      <c r="F777" s="590" t="s">
        <v>1966</v>
      </c>
      <c r="G777" s="590" t="s">
        <v>1967</v>
      </c>
      <c r="H777" s="607"/>
      <c r="I777" s="607"/>
      <c r="J777" s="590"/>
      <c r="K777" s="590"/>
      <c r="L777" s="607"/>
      <c r="M777" s="607"/>
      <c r="N777" s="590"/>
      <c r="O777" s="590"/>
      <c r="P777" s="607">
        <v>1</v>
      </c>
      <c r="Q777" s="607">
        <v>723</v>
      </c>
      <c r="R777" s="595"/>
      <c r="S777" s="608">
        <v>723</v>
      </c>
    </row>
    <row r="778" spans="1:19" ht="14.4" customHeight="1" x14ac:dyDescent="0.3">
      <c r="A778" s="589" t="s">
        <v>1871</v>
      </c>
      <c r="B778" s="590" t="s">
        <v>1872</v>
      </c>
      <c r="C778" s="590" t="s">
        <v>487</v>
      </c>
      <c r="D778" s="590" t="s">
        <v>625</v>
      </c>
      <c r="E778" s="590" t="s">
        <v>1890</v>
      </c>
      <c r="F778" s="590" t="s">
        <v>1973</v>
      </c>
      <c r="G778" s="590" t="s">
        <v>1974</v>
      </c>
      <c r="H778" s="607">
        <v>1</v>
      </c>
      <c r="I778" s="607">
        <v>716</v>
      </c>
      <c r="J778" s="590">
        <v>1</v>
      </c>
      <c r="K778" s="590">
        <v>716</v>
      </c>
      <c r="L778" s="607">
        <v>1</v>
      </c>
      <c r="M778" s="607">
        <v>716</v>
      </c>
      <c r="N778" s="590">
        <v>1</v>
      </c>
      <c r="O778" s="590">
        <v>716</v>
      </c>
      <c r="P778" s="607"/>
      <c r="Q778" s="607"/>
      <c r="R778" s="595"/>
      <c r="S778" s="608"/>
    </row>
    <row r="779" spans="1:19" ht="14.4" customHeight="1" x14ac:dyDescent="0.3">
      <c r="A779" s="589" t="s">
        <v>1871</v>
      </c>
      <c r="B779" s="590" t="s">
        <v>1872</v>
      </c>
      <c r="C779" s="590" t="s">
        <v>487</v>
      </c>
      <c r="D779" s="590" t="s">
        <v>625</v>
      </c>
      <c r="E779" s="590" t="s">
        <v>1890</v>
      </c>
      <c r="F779" s="590" t="s">
        <v>1987</v>
      </c>
      <c r="G779" s="590" t="s">
        <v>1989</v>
      </c>
      <c r="H779" s="607"/>
      <c r="I779" s="607"/>
      <c r="J779" s="590"/>
      <c r="K779" s="590"/>
      <c r="L779" s="607">
        <v>1</v>
      </c>
      <c r="M779" s="607">
        <v>390</v>
      </c>
      <c r="N779" s="590">
        <v>1</v>
      </c>
      <c r="O779" s="590">
        <v>390</v>
      </c>
      <c r="P779" s="607">
        <v>1</v>
      </c>
      <c r="Q779" s="607">
        <v>391</v>
      </c>
      <c r="R779" s="595">
        <v>1.0025641025641026</v>
      </c>
      <c r="S779" s="608">
        <v>391</v>
      </c>
    </row>
    <row r="780" spans="1:19" ht="14.4" customHeight="1" x14ac:dyDescent="0.3">
      <c r="A780" s="589" t="s">
        <v>1871</v>
      </c>
      <c r="B780" s="590" t="s">
        <v>1872</v>
      </c>
      <c r="C780" s="590" t="s">
        <v>487</v>
      </c>
      <c r="D780" s="590" t="s">
        <v>625</v>
      </c>
      <c r="E780" s="590" t="s">
        <v>1890</v>
      </c>
      <c r="F780" s="590" t="s">
        <v>1990</v>
      </c>
      <c r="G780" s="590" t="s">
        <v>1991</v>
      </c>
      <c r="H780" s="607"/>
      <c r="I780" s="607"/>
      <c r="J780" s="590"/>
      <c r="K780" s="590"/>
      <c r="L780" s="607"/>
      <c r="M780" s="607"/>
      <c r="N780" s="590"/>
      <c r="O780" s="590"/>
      <c r="P780" s="607">
        <v>3</v>
      </c>
      <c r="Q780" s="607">
        <v>1518</v>
      </c>
      <c r="R780" s="595"/>
      <c r="S780" s="608">
        <v>506</v>
      </c>
    </row>
    <row r="781" spans="1:19" ht="14.4" customHeight="1" x14ac:dyDescent="0.3">
      <c r="A781" s="589" t="s">
        <v>1871</v>
      </c>
      <c r="B781" s="590" t="s">
        <v>1872</v>
      </c>
      <c r="C781" s="590" t="s">
        <v>487</v>
      </c>
      <c r="D781" s="590" t="s">
        <v>625</v>
      </c>
      <c r="E781" s="590" t="s">
        <v>1890</v>
      </c>
      <c r="F781" s="590" t="s">
        <v>1994</v>
      </c>
      <c r="G781" s="590" t="s">
        <v>1995</v>
      </c>
      <c r="H781" s="607">
        <v>1</v>
      </c>
      <c r="I781" s="607">
        <v>120</v>
      </c>
      <c r="J781" s="590">
        <v>1</v>
      </c>
      <c r="K781" s="590">
        <v>120</v>
      </c>
      <c r="L781" s="607">
        <v>1</v>
      </c>
      <c r="M781" s="607">
        <v>120</v>
      </c>
      <c r="N781" s="590">
        <v>1</v>
      </c>
      <c r="O781" s="590">
        <v>120</v>
      </c>
      <c r="P781" s="607"/>
      <c r="Q781" s="607"/>
      <c r="R781" s="595"/>
      <c r="S781" s="608"/>
    </row>
    <row r="782" spans="1:19" ht="14.4" customHeight="1" x14ac:dyDescent="0.3">
      <c r="A782" s="589" t="s">
        <v>1871</v>
      </c>
      <c r="B782" s="590" t="s">
        <v>1872</v>
      </c>
      <c r="C782" s="590" t="s">
        <v>487</v>
      </c>
      <c r="D782" s="590" t="s">
        <v>625</v>
      </c>
      <c r="E782" s="590" t="s">
        <v>1890</v>
      </c>
      <c r="F782" s="590" t="s">
        <v>1994</v>
      </c>
      <c r="G782" s="590" t="s">
        <v>1996</v>
      </c>
      <c r="H782" s="607">
        <v>3</v>
      </c>
      <c r="I782" s="607">
        <v>360</v>
      </c>
      <c r="J782" s="590"/>
      <c r="K782" s="590">
        <v>120</v>
      </c>
      <c r="L782" s="607"/>
      <c r="M782" s="607"/>
      <c r="N782" s="590"/>
      <c r="O782" s="590"/>
      <c r="P782" s="607"/>
      <c r="Q782" s="607"/>
      <c r="R782" s="595"/>
      <c r="S782" s="608"/>
    </row>
    <row r="783" spans="1:19" ht="14.4" customHeight="1" x14ac:dyDescent="0.3">
      <c r="A783" s="589" t="s">
        <v>1871</v>
      </c>
      <c r="B783" s="590" t="s">
        <v>1872</v>
      </c>
      <c r="C783" s="590" t="s">
        <v>487</v>
      </c>
      <c r="D783" s="590" t="s">
        <v>625</v>
      </c>
      <c r="E783" s="590" t="s">
        <v>1890</v>
      </c>
      <c r="F783" s="590" t="s">
        <v>1999</v>
      </c>
      <c r="G783" s="590" t="s">
        <v>2000</v>
      </c>
      <c r="H783" s="607"/>
      <c r="I783" s="607"/>
      <c r="J783" s="590"/>
      <c r="K783" s="590"/>
      <c r="L783" s="607"/>
      <c r="M783" s="607"/>
      <c r="N783" s="590"/>
      <c r="O783" s="590"/>
      <c r="P783" s="607">
        <v>4</v>
      </c>
      <c r="Q783" s="607">
        <v>1244</v>
      </c>
      <c r="R783" s="595"/>
      <c r="S783" s="608">
        <v>311</v>
      </c>
    </row>
    <row r="784" spans="1:19" ht="14.4" customHeight="1" x14ac:dyDescent="0.3">
      <c r="A784" s="589" t="s">
        <v>1871</v>
      </c>
      <c r="B784" s="590" t="s">
        <v>1872</v>
      </c>
      <c r="C784" s="590" t="s">
        <v>487</v>
      </c>
      <c r="D784" s="590" t="s">
        <v>625</v>
      </c>
      <c r="E784" s="590" t="s">
        <v>1890</v>
      </c>
      <c r="F784" s="590" t="s">
        <v>2068</v>
      </c>
      <c r="G784" s="590" t="s">
        <v>2069</v>
      </c>
      <c r="H784" s="607"/>
      <c r="I784" s="607"/>
      <c r="J784" s="590"/>
      <c r="K784" s="590"/>
      <c r="L784" s="607">
        <v>1</v>
      </c>
      <c r="M784" s="607">
        <v>3713</v>
      </c>
      <c r="N784" s="590">
        <v>1</v>
      </c>
      <c r="O784" s="590">
        <v>3713</v>
      </c>
      <c r="P784" s="607"/>
      <c r="Q784" s="607"/>
      <c r="R784" s="595"/>
      <c r="S784" s="608"/>
    </row>
    <row r="785" spans="1:19" ht="14.4" customHeight="1" x14ac:dyDescent="0.3">
      <c r="A785" s="589" t="s">
        <v>1871</v>
      </c>
      <c r="B785" s="590" t="s">
        <v>1872</v>
      </c>
      <c r="C785" s="590" t="s">
        <v>487</v>
      </c>
      <c r="D785" s="590" t="s">
        <v>625</v>
      </c>
      <c r="E785" s="590" t="s">
        <v>1890</v>
      </c>
      <c r="F785" s="590" t="s">
        <v>2001</v>
      </c>
      <c r="G785" s="590" t="s">
        <v>2070</v>
      </c>
      <c r="H785" s="607"/>
      <c r="I785" s="607"/>
      <c r="J785" s="590"/>
      <c r="K785" s="590"/>
      <c r="L785" s="607">
        <v>1</v>
      </c>
      <c r="M785" s="607">
        <v>1735</v>
      </c>
      <c r="N785" s="590">
        <v>1</v>
      </c>
      <c r="O785" s="590">
        <v>1735</v>
      </c>
      <c r="P785" s="607"/>
      <c r="Q785" s="607"/>
      <c r="R785" s="595"/>
      <c r="S785" s="608"/>
    </row>
    <row r="786" spans="1:19" ht="14.4" customHeight="1" x14ac:dyDescent="0.3">
      <c r="A786" s="589" t="s">
        <v>1871</v>
      </c>
      <c r="B786" s="590" t="s">
        <v>1872</v>
      </c>
      <c r="C786" s="590" t="s">
        <v>487</v>
      </c>
      <c r="D786" s="590" t="s">
        <v>625</v>
      </c>
      <c r="E786" s="590" t="s">
        <v>1890</v>
      </c>
      <c r="F786" s="590" t="s">
        <v>2001</v>
      </c>
      <c r="G786" s="590" t="s">
        <v>2002</v>
      </c>
      <c r="H786" s="607"/>
      <c r="I786" s="607"/>
      <c r="J786" s="590"/>
      <c r="K786" s="590"/>
      <c r="L786" s="607"/>
      <c r="M786" s="607"/>
      <c r="N786" s="590"/>
      <c r="O786" s="590"/>
      <c r="P786" s="607">
        <v>2</v>
      </c>
      <c r="Q786" s="607">
        <v>3476</v>
      </c>
      <c r="R786" s="595"/>
      <c r="S786" s="608">
        <v>1738</v>
      </c>
    </row>
    <row r="787" spans="1:19" ht="14.4" customHeight="1" x14ac:dyDescent="0.3">
      <c r="A787" s="589" t="s">
        <v>1871</v>
      </c>
      <c r="B787" s="590" t="s">
        <v>1872</v>
      </c>
      <c r="C787" s="590" t="s">
        <v>487</v>
      </c>
      <c r="D787" s="590" t="s">
        <v>625</v>
      </c>
      <c r="E787" s="590" t="s">
        <v>1890</v>
      </c>
      <c r="F787" s="590" t="s">
        <v>2013</v>
      </c>
      <c r="G787" s="590" t="s">
        <v>2014</v>
      </c>
      <c r="H787" s="607"/>
      <c r="I787" s="607"/>
      <c r="J787" s="590"/>
      <c r="K787" s="590"/>
      <c r="L787" s="607"/>
      <c r="M787" s="607"/>
      <c r="N787" s="590"/>
      <c r="O787" s="590"/>
      <c r="P787" s="607">
        <v>4</v>
      </c>
      <c r="Q787" s="607">
        <v>3364</v>
      </c>
      <c r="R787" s="595"/>
      <c r="S787" s="608">
        <v>841</v>
      </c>
    </row>
    <row r="788" spans="1:19" ht="14.4" customHeight="1" x14ac:dyDescent="0.3">
      <c r="A788" s="589" t="s">
        <v>1871</v>
      </c>
      <c r="B788" s="590" t="s">
        <v>1872</v>
      </c>
      <c r="C788" s="590" t="s">
        <v>487</v>
      </c>
      <c r="D788" s="590" t="s">
        <v>625</v>
      </c>
      <c r="E788" s="590" t="s">
        <v>1890</v>
      </c>
      <c r="F788" s="590" t="s">
        <v>2017</v>
      </c>
      <c r="G788" s="590" t="s">
        <v>2076</v>
      </c>
      <c r="H788" s="607"/>
      <c r="I788" s="607"/>
      <c r="J788" s="590"/>
      <c r="K788" s="590"/>
      <c r="L788" s="607"/>
      <c r="M788" s="607"/>
      <c r="N788" s="590"/>
      <c r="O788" s="590"/>
      <c r="P788" s="607">
        <v>1</v>
      </c>
      <c r="Q788" s="607">
        <v>1203</v>
      </c>
      <c r="R788" s="595"/>
      <c r="S788" s="608">
        <v>1203</v>
      </c>
    </row>
    <row r="789" spans="1:19" ht="14.4" customHeight="1" x14ac:dyDescent="0.3">
      <c r="A789" s="589" t="s">
        <v>1871</v>
      </c>
      <c r="B789" s="590" t="s">
        <v>1872</v>
      </c>
      <c r="C789" s="590" t="s">
        <v>487</v>
      </c>
      <c r="D789" s="590" t="s">
        <v>1869</v>
      </c>
      <c r="E789" s="590" t="s">
        <v>1873</v>
      </c>
      <c r="F789" s="590" t="s">
        <v>1876</v>
      </c>
      <c r="G789" s="590" t="s">
        <v>1877</v>
      </c>
      <c r="H789" s="607">
        <v>6.8000000000000007</v>
      </c>
      <c r="I789" s="607">
        <v>1026.96</v>
      </c>
      <c r="J789" s="590">
        <v>11.335099337748346</v>
      </c>
      <c r="K789" s="590">
        <v>151.02352941176468</v>
      </c>
      <c r="L789" s="607">
        <v>0.6</v>
      </c>
      <c r="M789" s="607">
        <v>90.6</v>
      </c>
      <c r="N789" s="590">
        <v>1</v>
      </c>
      <c r="O789" s="590">
        <v>151</v>
      </c>
      <c r="P789" s="607"/>
      <c r="Q789" s="607"/>
      <c r="R789" s="595"/>
      <c r="S789" s="608"/>
    </row>
    <row r="790" spans="1:19" ht="14.4" customHeight="1" x14ac:dyDescent="0.3">
      <c r="A790" s="589" t="s">
        <v>1871</v>
      </c>
      <c r="B790" s="590" t="s">
        <v>1872</v>
      </c>
      <c r="C790" s="590" t="s">
        <v>487</v>
      </c>
      <c r="D790" s="590" t="s">
        <v>1869</v>
      </c>
      <c r="E790" s="590" t="s">
        <v>1890</v>
      </c>
      <c r="F790" s="590" t="s">
        <v>1891</v>
      </c>
      <c r="G790" s="590" t="s">
        <v>1892</v>
      </c>
      <c r="H790" s="607">
        <v>1</v>
      </c>
      <c r="I790" s="607">
        <v>78</v>
      </c>
      <c r="J790" s="590"/>
      <c r="K790" s="590">
        <v>78</v>
      </c>
      <c r="L790" s="607"/>
      <c r="M790" s="607"/>
      <c r="N790" s="590"/>
      <c r="O790" s="590"/>
      <c r="P790" s="607"/>
      <c r="Q790" s="607"/>
      <c r="R790" s="595"/>
      <c r="S790" s="608"/>
    </row>
    <row r="791" spans="1:19" ht="14.4" customHeight="1" x14ac:dyDescent="0.3">
      <c r="A791" s="589" t="s">
        <v>1871</v>
      </c>
      <c r="B791" s="590" t="s">
        <v>1872</v>
      </c>
      <c r="C791" s="590" t="s">
        <v>487</v>
      </c>
      <c r="D791" s="590" t="s">
        <v>1869</v>
      </c>
      <c r="E791" s="590" t="s">
        <v>1890</v>
      </c>
      <c r="F791" s="590" t="s">
        <v>1895</v>
      </c>
      <c r="G791" s="590" t="s">
        <v>1896</v>
      </c>
      <c r="H791" s="607">
        <v>2</v>
      </c>
      <c r="I791" s="607">
        <v>212</v>
      </c>
      <c r="J791" s="590"/>
      <c r="K791" s="590">
        <v>106</v>
      </c>
      <c r="L791" s="607"/>
      <c r="M791" s="607"/>
      <c r="N791" s="590"/>
      <c r="O791" s="590"/>
      <c r="P791" s="607"/>
      <c r="Q791" s="607"/>
      <c r="R791" s="595"/>
      <c r="S791" s="608"/>
    </row>
    <row r="792" spans="1:19" ht="14.4" customHeight="1" x14ac:dyDescent="0.3">
      <c r="A792" s="589" t="s">
        <v>1871</v>
      </c>
      <c r="B792" s="590" t="s">
        <v>1872</v>
      </c>
      <c r="C792" s="590" t="s">
        <v>487</v>
      </c>
      <c r="D792" s="590" t="s">
        <v>1869</v>
      </c>
      <c r="E792" s="590" t="s">
        <v>1890</v>
      </c>
      <c r="F792" s="590" t="s">
        <v>1906</v>
      </c>
      <c r="G792" s="590" t="s">
        <v>1907</v>
      </c>
      <c r="H792" s="607">
        <v>1</v>
      </c>
      <c r="I792" s="607">
        <v>665</v>
      </c>
      <c r="J792" s="590"/>
      <c r="K792" s="590">
        <v>665</v>
      </c>
      <c r="L792" s="607"/>
      <c r="M792" s="607"/>
      <c r="N792" s="590"/>
      <c r="O792" s="590"/>
      <c r="P792" s="607"/>
      <c r="Q792" s="607"/>
      <c r="R792" s="595"/>
      <c r="S792" s="608"/>
    </row>
    <row r="793" spans="1:19" ht="14.4" customHeight="1" x14ac:dyDescent="0.3">
      <c r="A793" s="589" t="s">
        <v>1871</v>
      </c>
      <c r="B793" s="590" t="s">
        <v>1872</v>
      </c>
      <c r="C793" s="590" t="s">
        <v>487</v>
      </c>
      <c r="D793" s="590" t="s">
        <v>1869</v>
      </c>
      <c r="E793" s="590" t="s">
        <v>1890</v>
      </c>
      <c r="F793" s="590" t="s">
        <v>1911</v>
      </c>
      <c r="G793" s="590" t="s">
        <v>1912</v>
      </c>
      <c r="H793" s="607">
        <v>7</v>
      </c>
      <c r="I793" s="607">
        <v>882</v>
      </c>
      <c r="J793" s="590"/>
      <c r="K793" s="590">
        <v>126</v>
      </c>
      <c r="L793" s="607"/>
      <c r="M793" s="607"/>
      <c r="N793" s="590"/>
      <c r="O793" s="590"/>
      <c r="P793" s="607"/>
      <c r="Q793" s="607"/>
      <c r="R793" s="595"/>
      <c r="S793" s="608"/>
    </row>
    <row r="794" spans="1:19" ht="14.4" customHeight="1" x14ac:dyDescent="0.3">
      <c r="A794" s="589" t="s">
        <v>1871</v>
      </c>
      <c r="B794" s="590" t="s">
        <v>1872</v>
      </c>
      <c r="C794" s="590" t="s">
        <v>487</v>
      </c>
      <c r="D794" s="590" t="s">
        <v>1869</v>
      </c>
      <c r="E794" s="590" t="s">
        <v>1890</v>
      </c>
      <c r="F794" s="590" t="s">
        <v>1918</v>
      </c>
      <c r="G794" s="590" t="s">
        <v>1919</v>
      </c>
      <c r="H794" s="607">
        <v>46</v>
      </c>
      <c r="I794" s="607">
        <v>23000</v>
      </c>
      <c r="J794" s="590">
        <v>9.1816367265469054</v>
      </c>
      <c r="K794" s="590">
        <v>500</v>
      </c>
      <c r="L794" s="607">
        <v>5</v>
      </c>
      <c r="M794" s="607">
        <v>2505</v>
      </c>
      <c r="N794" s="590">
        <v>1</v>
      </c>
      <c r="O794" s="590">
        <v>501</v>
      </c>
      <c r="P794" s="607"/>
      <c r="Q794" s="607"/>
      <c r="R794" s="595"/>
      <c r="S794" s="608"/>
    </row>
    <row r="795" spans="1:19" ht="14.4" customHeight="1" x14ac:dyDescent="0.3">
      <c r="A795" s="589" t="s">
        <v>1871</v>
      </c>
      <c r="B795" s="590" t="s">
        <v>1872</v>
      </c>
      <c r="C795" s="590" t="s">
        <v>487</v>
      </c>
      <c r="D795" s="590" t="s">
        <v>1869</v>
      </c>
      <c r="E795" s="590" t="s">
        <v>1890</v>
      </c>
      <c r="F795" s="590" t="s">
        <v>1920</v>
      </c>
      <c r="G795" s="590" t="s">
        <v>1922</v>
      </c>
      <c r="H795" s="607">
        <v>3</v>
      </c>
      <c r="I795" s="607">
        <v>2037</v>
      </c>
      <c r="J795" s="590"/>
      <c r="K795" s="590">
        <v>679</v>
      </c>
      <c r="L795" s="607"/>
      <c r="M795" s="607"/>
      <c r="N795" s="590"/>
      <c r="O795" s="590"/>
      <c r="P795" s="607"/>
      <c r="Q795" s="607"/>
      <c r="R795" s="595"/>
      <c r="S795" s="608"/>
    </row>
    <row r="796" spans="1:19" ht="14.4" customHeight="1" x14ac:dyDescent="0.3">
      <c r="A796" s="589" t="s">
        <v>1871</v>
      </c>
      <c r="B796" s="590" t="s">
        <v>1872</v>
      </c>
      <c r="C796" s="590" t="s">
        <v>487</v>
      </c>
      <c r="D796" s="590" t="s">
        <v>1869</v>
      </c>
      <c r="E796" s="590" t="s">
        <v>1890</v>
      </c>
      <c r="F796" s="590" t="s">
        <v>1923</v>
      </c>
      <c r="G796" s="590" t="s">
        <v>1924</v>
      </c>
      <c r="H796" s="607">
        <v>53</v>
      </c>
      <c r="I796" s="607">
        <v>54643</v>
      </c>
      <c r="J796" s="590">
        <v>17.649547803617573</v>
      </c>
      <c r="K796" s="590">
        <v>1031</v>
      </c>
      <c r="L796" s="607">
        <v>3</v>
      </c>
      <c r="M796" s="607">
        <v>3096</v>
      </c>
      <c r="N796" s="590">
        <v>1</v>
      </c>
      <c r="O796" s="590">
        <v>1032</v>
      </c>
      <c r="P796" s="607"/>
      <c r="Q796" s="607"/>
      <c r="R796" s="595"/>
      <c r="S796" s="608"/>
    </row>
    <row r="797" spans="1:19" ht="14.4" customHeight="1" x14ac:dyDescent="0.3">
      <c r="A797" s="589" t="s">
        <v>1871</v>
      </c>
      <c r="B797" s="590" t="s">
        <v>1872</v>
      </c>
      <c r="C797" s="590" t="s">
        <v>487</v>
      </c>
      <c r="D797" s="590" t="s">
        <v>1869</v>
      </c>
      <c r="E797" s="590" t="s">
        <v>1890</v>
      </c>
      <c r="F797" s="590" t="s">
        <v>1925</v>
      </c>
      <c r="G797" s="590" t="s">
        <v>1926</v>
      </c>
      <c r="H797" s="607"/>
      <c r="I797" s="607"/>
      <c r="J797" s="590"/>
      <c r="K797" s="590"/>
      <c r="L797" s="607">
        <v>1</v>
      </c>
      <c r="M797" s="607">
        <v>2100</v>
      </c>
      <c r="N797" s="590">
        <v>1</v>
      </c>
      <c r="O797" s="590">
        <v>2100</v>
      </c>
      <c r="P797" s="607"/>
      <c r="Q797" s="607"/>
      <c r="R797" s="595"/>
      <c r="S797" s="608"/>
    </row>
    <row r="798" spans="1:19" ht="14.4" customHeight="1" x14ac:dyDescent="0.3">
      <c r="A798" s="589" t="s">
        <v>1871</v>
      </c>
      <c r="B798" s="590" t="s">
        <v>1872</v>
      </c>
      <c r="C798" s="590" t="s">
        <v>487</v>
      </c>
      <c r="D798" s="590" t="s">
        <v>1869</v>
      </c>
      <c r="E798" s="590" t="s">
        <v>1890</v>
      </c>
      <c r="F798" s="590" t="s">
        <v>2052</v>
      </c>
      <c r="G798" s="590" t="s">
        <v>2053</v>
      </c>
      <c r="H798" s="607">
        <v>2</v>
      </c>
      <c r="I798" s="607">
        <v>2786</v>
      </c>
      <c r="J798" s="590"/>
      <c r="K798" s="590">
        <v>1393</v>
      </c>
      <c r="L798" s="607"/>
      <c r="M798" s="607"/>
      <c r="N798" s="590"/>
      <c r="O798" s="590"/>
      <c r="P798" s="607"/>
      <c r="Q798" s="607"/>
      <c r="R798" s="595"/>
      <c r="S798" s="608"/>
    </row>
    <row r="799" spans="1:19" ht="14.4" customHeight="1" x14ac:dyDescent="0.3">
      <c r="A799" s="589" t="s">
        <v>1871</v>
      </c>
      <c r="B799" s="590" t="s">
        <v>1872</v>
      </c>
      <c r="C799" s="590" t="s">
        <v>487</v>
      </c>
      <c r="D799" s="590" t="s">
        <v>1869</v>
      </c>
      <c r="E799" s="590" t="s">
        <v>1890</v>
      </c>
      <c r="F799" s="590" t="s">
        <v>1933</v>
      </c>
      <c r="G799" s="590" t="s">
        <v>1934</v>
      </c>
      <c r="H799" s="607"/>
      <c r="I799" s="607"/>
      <c r="J799" s="590"/>
      <c r="K799" s="590"/>
      <c r="L799" s="607">
        <v>1</v>
      </c>
      <c r="M799" s="607">
        <v>972</v>
      </c>
      <c r="N799" s="590">
        <v>1</v>
      </c>
      <c r="O799" s="590">
        <v>972</v>
      </c>
      <c r="P799" s="607"/>
      <c r="Q799" s="607"/>
      <c r="R799" s="595"/>
      <c r="S799" s="608"/>
    </row>
    <row r="800" spans="1:19" ht="14.4" customHeight="1" x14ac:dyDescent="0.3">
      <c r="A800" s="589" t="s">
        <v>1871</v>
      </c>
      <c r="B800" s="590" t="s">
        <v>1872</v>
      </c>
      <c r="C800" s="590" t="s">
        <v>487</v>
      </c>
      <c r="D800" s="590" t="s">
        <v>1869</v>
      </c>
      <c r="E800" s="590" t="s">
        <v>1890</v>
      </c>
      <c r="F800" s="590" t="s">
        <v>1938</v>
      </c>
      <c r="G800" s="590" t="s">
        <v>1939</v>
      </c>
      <c r="H800" s="607">
        <v>1</v>
      </c>
      <c r="I800" s="607">
        <v>33.33</v>
      </c>
      <c r="J800" s="590"/>
      <c r="K800" s="590">
        <v>33.33</v>
      </c>
      <c r="L800" s="607"/>
      <c r="M800" s="607"/>
      <c r="N800" s="590"/>
      <c r="O800" s="590"/>
      <c r="P800" s="607"/>
      <c r="Q800" s="607"/>
      <c r="R800" s="595"/>
      <c r="S800" s="608"/>
    </row>
    <row r="801" spans="1:19" ht="14.4" customHeight="1" x14ac:dyDescent="0.3">
      <c r="A801" s="589" t="s">
        <v>1871</v>
      </c>
      <c r="B801" s="590" t="s">
        <v>1872</v>
      </c>
      <c r="C801" s="590" t="s">
        <v>487</v>
      </c>
      <c r="D801" s="590" t="s">
        <v>1869</v>
      </c>
      <c r="E801" s="590" t="s">
        <v>1890</v>
      </c>
      <c r="F801" s="590" t="s">
        <v>1938</v>
      </c>
      <c r="G801" s="590" t="s">
        <v>1940</v>
      </c>
      <c r="H801" s="607">
        <v>6</v>
      </c>
      <c r="I801" s="607">
        <v>200</v>
      </c>
      <c r="J801" s="590"/>
      <c r="K801" s="590">
        <v>33.333333333333336</v>
      </c>
      <c r="L801" s="607"/>
      <c r="M801" s="607"/>
      <c r="N801" s="590"/>
      <c r="O801" s="590"/>
      <c r="P801" s="607"/>
      <c r="Q801" s="607"/>
      <c r="R801" s="595"/>
      <c r="S801" s="608"/>
    </row>
    <row r="802" spans="1:19" ht="14.4" customHeight="1" x14ac:dyDescent="0.3">
      <c r="A802" s="589" t="s">
        <v>1871</v>
      </c>
      <c r="B802" s="590" t="s">
        <v>1872</v>
      </c>
      <c r="C802" s="590" t="s">
        <v>487</v>
      </c>
      <c r="D802" s="590" t="s">
        <v>1869</v>
      </c>
      <c r="E802" s="590" t="s">
        <v>1890</v>
      </c>
      <c r="F802" s="590" t="s">
        <v>1944</v>
      </c>
      <c r="G802" s="590" t="s">
        <v>1945</v>
      </c>
      <c r="H802" s="607">
        <v>47</v>
      </c>
      <c r="I802" s="607">
        <v>4042</v>
      </c>
      <c r="J802" s="590">
        <v>7.833333333333333</v>
      </c>
      <c r="K802" s="590">
        <v>86</v>
      </c>
      <c r="L802" s="607">
        <v>6</v>
      </c>
      <c r="M802" s="607">
        <v>516</v>
      </c>
      <c r="N802" s="590">
        <v>1</v>
      </c>
      <c r="O802" s="590">
        <v>86</v>
      </c>
      <c r="P802" s="607"/>
      <c r="Q802" s="607"/>
      <c r="R802" s="595"/>
      <c r="S802" s="608"/>
    </row>
    <row r="803" spans="1:19" ht="14.4" customHeight="1" x14ac:dyDescent="0.3">
      <c r="A803" s="589" t="s">
        <v>1871</v>
      </c>
      <c r="B803" s="590" t="s">
        <v>1872</v>
      </c>
      <c r="C803" s="590" t="s">
        <v>487</v>
      </c>
      <c r="D803" s="590" t="s">
        <v>1869</v>
      </c>
      <c r="E803" s="590" t="s">
        <v>1890</v>
      </c>
      <c r="F803" s="590" t="s">
        <v>1944</v>
      </c>
      <c r="G803" s="590" t="s">
        <v>1946</v>
      </c>
      <c r="H803" s="607">
        <v>3</v>
      </c>
      <c r="I803" s="607">
        <v>258</v>
      </c>
      <c r="J803" s="590"/>
      <c r="K803" s="590">
        <v>86</v>
      </c>
      <c r="L803" s="607"/>
      <c r="M803" s="607"/>
      <c r="N803" s="590"/>
      <c r="O803" s="590"/>
      <c r="P803" s="607"/>
      <c r="Q803" s="607"/>
      <c r="R803" s="595"/>
      <c r="S803" s="608"/>
    </row>
    <row r="804" spans="1:19" ht="14.4" customHeight="1" x14ac:dyDescent="0.3">
      <c r="A804" s="589" t="s">
        <v>1871</v>
      </c>
      <c r="B804" s="590" t="s">
        <v>1872</v>
      </c>
      <c r="C804" s="590" t="s">
        <v>487</v>
      </c>
      <c r="D804" s="590" t="s">
        <v>1869</v>
      </c>
      <c r="E804" s="590" t="s">
        <v>1890</v>
      </c>
      <c r="F804" s="590" t="s">
        <v>1966</v>
      </c>
      <c r="G804" s="590" t="s">
        <v>1967</v>
      </c>
      <c r="H804" s="607">
        <v>2</v>
      </c>
      <c r="I804" s="607">
        <v>1442</v>
      </c>
      <c r="J804" s="590"/>
      <c r="K804" s="590">
        <v>721</v>
      </c>
      <c r="L804" s="607"/>
      <c r="M804" s="607"/>
      <c r="N804" s="590"/>
      <c r="O804" s="590"/>
      <c r="P804" s="607"/>
      <c r="Q804" s="607"/>
      <c r="R804" s="595"/>
      <c r="S804" s="608"/>
    </row>
    <row r="805" spans="1:19" ht="14.4" customHeight="1" x14ac:dyDescent="0.3">
      <c r="A805" s="589" t="s">
        <v>1871</v>
      </c>
      <c r="B805" s="590" t="s">
        <v>1872</v>
      </c>
      <c r="C805" s="590" t="s">
        <v>487</v>
      </c>
      <c r="D805" s="590" t="s">
        <v>1869</v>
      </c>
      <c r="E805" s="590" t="s">
        <v>1890</v>
      </c>
      <c r="F805" s="590" t="s">
        <v>1968</v>
      </c>
      <c r="G805" s="590" t="s">
        <v>1969</v>
      </c>
      <c r="H805" s="607">
        <v>4</v>
      </c>
      <c r="I805" s="607">
        <v>4252</v>
      </c>
      <c r="J805" s="590"/>
      <c r="K805" s="590">
        <v>1063</v>
      </c>
      <c r="L805" s="607"/>
      <c r="M805" s="607"/>
      <c r="N805" s="590"/>
      <c r="O805" s="590"/>
      <c r="P805" s="607"/>
      <c r="Q805" s="607"/>
      <c r="R805" s="595"/>
      <c r="S805" s="608"/>
    </row>
    <row r="806" spans="1:19" ht="14.4" customHeight="1" x14ac:dyDescent="0.3">
      <c r="A806" s="589" t="s">
        <v>1871</v>
      </c>
      <c r="B806" s="590" t="s">
        <v>1872</v>
      </c>
      <c r="C806" s="590" t="s">
        <v>487</v>
      </c>
      <c r="D806" s="590" t="s">
        <v>1869</v>
      </c>
      <c r="E806" s="590" t="s">
        <v>1890</v>
      </c>
      <c r="F806" s="590" t="s">
        <v>1981</v>
      </c>
      <c r="G806" s="590" t="s">
        <v>1983</v>
      </c>
      <c r="H806" s="607">
        <v>1</v>
      </c>
      <c r="I806" s="607">
        <v>648</v>
      </c>
      <c r="J806" s="590"/>
      <c r="K806" s="590">
        <v>648</v>
      </c>
      <c r="L806" s="607"/>
      <c r="M806" s="607"/>
      <c r="N806" s="590"/>
      <c r="O806" s="590"/>
      <c r="P806" s="607"/>
      <c r="Q806" s="607"/>
      <c r="R806" s="595"/>
      <c r="S806" s="608"/>
    </row>
    <row r="807" spans="1:19" ht="14.4" customHeight="1" x14ac:dyDescent="0.3">
      <c r="A807" s="589" t="s">
        <v>1871</v>
      </c>
      <c r="B807" s="590" t="s">
        <v>1872</v>
      </c>
      <c r="C807" s="590" t="s">
        <v>487</v>
      </c>
      <c r="D807" s="590" t="s">
        <v>1869</v>
      </c>
      <c r="E807" s="590" t="s">
        <v>1890</v>
      </c>
      <c r="F807" s="590" t="s">
        <v>1994</v>
      </c>
      <c r="G807" s="590" t="s">
        <v>1995</v>
      </c>
      <c r="H807" s="607">
        <v>1</v>
      </c>
      <c r="I807" s="607">
        <v>120</v>
      </c>
      <c r="J807" s="590"/>
      <c r="K807" s="590">
        <v>120</v>
      </c>
      <c r="L807" s="607"/>
      <c r="M807" s="607"/>
      <c r="N807" s="590"/>
      <c r="O807" s="590"/>
      <c r="P807" s="607"/>
      <c r="Q807" s="607"/>
      <c r="R807" s="595"/>
      <c r="S807" s="608"/>
    </row>
    <row r="808" spans="1:19" ht="14.4" customHeight="1" x14ac:dyDescent="0.3">
      <c r="A808" s="589" t="s">
        <v>1871</v>
      </c>
      <c r="B808" s="590" t="s">
        <v>1872</v>
      </c>
      <c r="C808" s="590" t="s">
        <v>487</v>
      </c>
      <c r="D808" s="590" t="s">
        <v>1869</v>
      </c>
      <c r="E808" s="590" t="s">
        <v>1890</v>
      </c>
      <c r="F808" s="590" t="s">
        <v>1994</v>
      </c>
      <c r="G808" s="590" t="s">
        <v>1996</v>
      </c>
      <c r="H808" s="607">
        <v>1</v>
      </c>
      <c r="I808" s="607">
        <v>120</v>
      </c>
      <c r="J808" s="590"/>
      <c r="K808" s="590">
        <v>120</v>
      </c>
      <c r="L808" s="607"/>
      <c r="M808" s="607"/>
      <c r="N808" s="590"/>
      <c r="O808" s="590"/>
      <c r="P808" s="607"/>
      <c r="Q808" s="607"/>
      <c r="R808" s="595"/>
      <c r="S808" s="608"/>
    </row>
    <row r="809" spans="1:19" ht="14.4" customHeight="1" x14ac:dyDescent="0.3">
      <c r="A809" s="589" t="s">
        <v>1871</v>
      </c>
      <c r="B809" s="590" t="s">
        <v>1872</v>
      </c>
      <c r="C809" s="590" t="s">
        <v>487</v>
      </c>
      <c r="D809" s="590" t="s">
        <v>1869</v>
      </c>
      <c r="E809" s="590" t="s">
        <v>1890</v>
      </c>
      <c r="F809" s="590" t="s">
        <v>1999</v>
      </c>
      <c r="G809" s="590" t="s">
        <v>2000</v>
      </c>
      <c r="H809" s="607">
        <v>1</v>
      </c>
      <c r="I809" s="607">
        <v>247</v>
      </c>
      <c r="J809" s="590"/>
      <c r="K809" s="590">
        <v>247</v>
      </c>
      <c r="L809" s="607"/>
      <c r="M809" s="607"/>
      <c r="N809" s="590"/>
      <c r="O809" s="590"/>
      <c r="P809" s="607"/>
      <c r="Q809" s="607"/>
      <c r="R809" s="595"/>
      <c r="S809" s="608"/>
    </row>
    <row r="810" spans="1:19" ht="14.4" customHeight="1" x14ac:dyDescent="0.3">
      <c r="A810" s="589" t="s">
        <v>1871</v>
      </c>
      <c r="B810" s="590" t="s">
        <v>1872</v>
      </c>
      <c r="C810" s="590" t="s">
        <v>487</v>
      </c>
      <c r="D810" s="590" t="s">
        <v>1869</v>
      </c>
      <c r="E810" s="590" t="s">
        <v>1890</v>
      </c>
      <c r="F810" s="590" t="s">
        <v>2068</v>
      </c>
      <c r="G810" s="590" t="s">
        <v>2069</v>
      </c>
      <c r="H810" s="607">
        <v>2</v>
      </c>
      <c r="I810" s="607">
        <v>7420</v>
      </c>
      <c r="J810" s="590"/>
      <c r="K810" s="590">
        <v>3710</v>
      </c>
      <c r="L810" s="607"/>
      <c r="M810" s="607"/>
      <c r="N810" s="590"/>
      <c r="O810" s="590"/>
      <c r="P810" s="607"/>
      <c r="Q810" s="607"/>
      <c r="R810" s="595"/>
      <c r="S810" s="608"/>
    </row>
    <row r="811" spans="1:19" ht="14.4" customHeight="1" x14ac:dyDescent="0.3">
      <c r="A811" s="589" t="s">
        <v>1871</v>
      </c>
      <c r="B811" s="590" t="s">
        <v>1872</v>
      </c>
      <c r="C811" s="590" t="s">
        <v>487</v>
      </c>
      <c r="D811" s="590" t="s">
        <v>1869</v>
      </c>
      <c r="E811" s="590" t="s">
        <v>1890</v>
      </c>
      <c r="F811" s="590" t="s">
        <v>2013</v>
      </c>
      <c r="G811" s="590" t="s">
        <v>2014</v>
      </c>
      <c r="H811" s="607">
        <v>6</v>
      </c>
      <c r="I811" s="607">
        <v>5040</v>
      </c>
      <c r="J811" s="590">
        <v>3</v>
      </c>
      <c r="K811" s="590">
        <v>840</v>
      </c>
      <c r="L811" s="607">
        <v>2</v>
      </c>
      <c r="M811" s="607">
        <v>1680</v>
      </c>
      <c r="N811" s="590">
        <v>1</v>
      </c>
      <c r="O811" s="590">
        <v>840</v>
      </c>
      <c r="P811" s="607"/>
      <c r="Q811" s="607"/>
      <c r="R811" s="595"/>
      <c r="S811" s="608"/>
    </row>
    <row r="812" spans="1:19" ht="14.4" customHeight="1" x14ac:dyDescent="0.3">
      <c r="A812" s="589" t="s">
        <v>1871</v>
      </c>
      <c r="B812" s="590" t="s">
        <v>1872</v>
      </c>
      <c r="C812" s="590" t="s">
        <v>487</v>
      </c>
      <c r="D812" s="590" t="s">
        <v>1869</v>
      </c>
      <c r="E812" s="590" t="s">
        <v>1890</v>
      </c>
      <c r="F812" s="590" t="s">
        <v>2082</v>
      </c>
      <c r="G812" s="590" t="s">
        <v>2083</v>
      </c>
      <c r="H812" s="607">
        <v>1</v>
      </c>
      <c r="I812" s="607">
        <v>2220</v>
      </c>
      <c r="J812" s="590"/>
      <c r="K812" s="590">
        <v>2220</v>
      </c>
      <c r="L812" s="607"/>
      <c r="M812" s="607"/>
      <c r="N812" s="590"/>
      <c r="O812" s="590"/>
      <c r="P812" s="607"/>
      <c r="Q812" s="607"/>
      <c r="R812" s="595"/>
      <c r="S812" s="608"/>
    </row>
    <row r="813" spans="1:19" ht="14.4" customHeight="1" x14ac:dyDescent="0.3">
      <c r="A813" s="589" t="s">
        <v>1871</v>
      </c>
      <c r="B813" s="590" t="s">
        <v>1872</v>
      </c>
      <c r="C813" s="590" t="s">
        <v>487</v>
      </c>
      <c r="D813" s="590" t="s">
        <v>1869</v>
      </c>
      <c r="E813" s="590" t="s">
        <v>1890</v>
      </c>
      <c r="F813" s="590" t="s">
        <v>2082</v>
      </c>
      <c r="G813" s="590" t="s">
        <v>2084</v>
      </c>
      <c r="H813" s="607">
        <v>2</v>
      </c>
      <c r="I813" s="607">
        <v>4440</v>
      </c>
      <c r="J813" s="590"/>
      <c r="K813" s="590">
        <v>2220</v>
      </c>
      <c r="L813" s="607"/>
      <c r="M813" s="607"/>
      <c r="N813" s="590"/>
      <c r="O813" s="590"/>
      <c r="P813" s="607"/>
      <c r="Q813" s="607"/>
      <c r="R813" s="595"/>
      <c r="S813" s="608"/>
    </row>
    <row r="814" spans="1:19" ht="14.4" customHeight="1" x14ac:dyDescent="0.3">
      <c r="A814" s="589" t="s">
        <v>1871</v>
      </c>
      <c r="B814" s="590" t="s">
        <v>1872</v>
      </c>
      <c r="C814" s="590" t="s">
        <v>487</v>
      </c>
      <c r="D814" s="590" t="s">
        <v>626</v>
      </c>
      <c r="E814" s="590" t="s">
        <v>1873</v>
      </c>
      <c r="F814" s="590" t="s">
        <v>1874</v>
      </c>
      <c r="G814" s="590" t="s">
        <v>1875</v>
      </c>
      <c r="H814" s="607"/>
      <c r="I814" s="607"/>
      <c r="J814" s="590"/>
      <c r="K814" s="590"/>
      <c r="L814" s="607"/>
      <c r="M814" s="607"/>
      <c r="N814" s="590"/>
      <c r="O814" s="590"/>
      <c r="P814" s="607">
        <v>1.2</v>
      </c>
      <c r="Q814" s="607">
        <v>139.32</v>
      </c>
      <c r="R814" s="595"/>
      <c r="S814" s="608">
        <v>116.1</v>
      </c>
    </row>
    <row r="815" spans="1:19" ht="14.4" customHeight="1" x14ac:dyDescent="0.3">
      <c r="A815" s="589" t="s">
        <v>1871</v>
      </c>
      <c r="B815" s="590" t="s">
        <v>1872</v>
      </c>
      <c r="C815" s="590" t="s">
        <v>487</v>
      </c>
      <c r="D815" s="590" t="s">
        <v>626</v>
      </c>
      <c r="E815" s="590" t="s">
        <v>1873</v>
      </c>
      <c r="F815" s="590" t="s">
        <v>2030</v>
      </c>
      <c r="G815" s="590" t="s">
        <v>2031</v>
      </c>
      <c r="H815" s="607"/>
      <c r="I815" s="607"/>
      <c r="J815" s="590"/>
      <c r="K815" s="590"/>
      <c r="L815" s="607"/>
      <c r="M815" s="607"/>
      <c r="N815" s="590"/>
      <c r="O815" s="590"/>
      <c r="P815" s="607">
        <v>0.2</v>
      </c>
      <c r="Q815" s="607">
        <v>15.95</v>
      </c>
      <c r="R815" s="595"/>
      <c r="S815" s="608">
        <v>79.749999999999986</v>
      </c>
    </row>
    <row r="816" spans="1:19" ht="14.4" customHeight="1" x14ac:dyDescent="0.3">
      <c r="A816" s="589" t="s">
        <v>1871</v>
      </c>
      <c r="B816" s="590" t="s">
        <v>1872</v>
      </c>
      <c r="C816" s="590" t="s">
        <v>487</v>
      </c>
      <c r="D816" s="590" t="s">
        <v>626</v>
      </c>
      <c r="E816" s="590" t="s">
        <v>1873</v>
      </c>
      <c r="F816" s="590" t="s">
        <v>1876</v>
      </c>
      <c r="G816" s="590" t="s">
        <v>1877</v>
      </c>
      <c r="H816" s="607">
        <v>3.8</v>
      </c>
      <c r="I816" s="607">
        <v>573.79999999999995</v>
      </c>
      <c r="J816" s="590">
        <v>0.84877890034465919</v>
      </c>
      <c r="K816" s="590">
        <v>151</v>
      </c>
      <c r="L816" s="607">
        <v>4.8000000000000007</v>
      </c>
      <c r="M816" s="607">
        <v>676.03</v>
      </c>
      <c r="N816" s="590">
        <v>1</v>
      </c>
      <c r="O816" s="590">
        <v>140.83958333333331</v>
      </c>
      <c r="P816" s="607">
        <v>4.7000000000000011</v>
      </c>
      <c r="Q816" s="607">
        <v>327.61</v>
      </c>
      <c r="R816" s="595">
        <v>0.48460867121281603</v>
      </c>
      <c r="S816" s="608">
        <v>69.704255319148928</v>
      </c>
    </row>
    <row r="817" spans="1:19" ht="14.4" customHeight="1" x14ac:dyDescent="0.3">
      <c r="A817" s="589" t="s">
        <v>1871</v>
      </c>
      <c r="B817" s="590" t="s">
        <v>1872</v>
      </c>
      <c r="C817" s="590" t="s">
        <v>487</v>
      </c>
      <c r="D817" s="590" t="s">
        <v>626</v>
      </c>
      <c r="E817" s="590" t="s">
        <v>1873</v>
      </c>
      <c r="F817" s="590" t="s">
        <v>1878</v>
      </c>
      <c r="G817" s="590" t="s">
        <v>1879</v>
      </c>
      <c r="H817" s="607">
        <v>7</v>
      </c>
      <c r="I817" s="607">
        <v>1774.85</v>
      </c>
      <c r="J817" s="590">
        <v>0.828382068096427</v>
      </c>
      <c r="K817" s="590">
        <v>253.54999999999998</v>
      </c>
      <c r="L817" s="607">
        <v>8</v>
      </c>
      <c r="M817" s="607">
        <v>2142.5500000000002</v>
      </c>
      <c r="N817" s="590">
        <v>1</v>
      </c>
      <c r="O817" s="590">
        <v>267.81875000000002</v>
      </c>
      <c r="P817" s="607">
        <v>8.4</v>
      </c>
      <c r="Q817" s="607">
        <v>2940</v>
      </c>
      <c r="R817" s="595">
        <v>1.3721966815243518</v>
      </c>
      <c r="S817" s="608">
        <v>350</v>
      </c>
    </row>
    <row r="818" spans="1:19" ht="14.4" customHeight="1" x14ac:dyDescent="0.3">
      <c r="A818" s="589" t="s">
        <v>1871</v>
      </c>
      <c r="B818" s="590" t="s">
        <v>1872</v>
      </c>
      <c r="C818" s="590" t="s">
        <v>487</v>
      </c>
      <c r="D818" s="590" t="s">
        <v>626</v>
      </c>
      <c r="E818" s="590" t="s">
        <v>1873</v>
      </c>
      <c r="F818" s="590" t="s">
        <v>1883</v>
      </c>
      <c r="G818" s="590" t="s">
        <v>540</v>
      </c>
      <c r="H818" s="607"/>
      <c r="I818" s="607"/>
      <c r="J818" s="590"/>
      <c r="K818" s="590"/>
      <c r="L818" s="607"/>
      <c r="M818" s="607"/>
      <c r="N818" s="590"/>
      <c r="O818" s="590"/>
      <c r="P818" s="607">
        <v>0.1</v>
      </c>
      <c r="Q818" s="607">
        <v>27.09</v>
      </c>
      <c r="R818" s="595"/>
      <c r="S818" s="608">
        <v>270.89999999999998</v>
      </c>
    </row>
    <row r="819" spans="1:19" ht="14.4" customHeight="1" x14ac:dyDescent="0.3">
      <c r="A819" s="589" t="s">
        <v>1871</v>
      </c>
      <c r="B819" s="590" t="s">
        <v>1872</v>
      </c>
      <c r="C819" s="590" t="s">
        <v>487</v>
      </c>
      <c r="D819" s="590" t="s">
        <v>626</v>
      </c>
      <c r="E819" s="590" t="s">
        <v>1890</v>
      </c>
      <c r="F819" s="590" t="s">
        <v>1895</v>
      </c>
      <c r="G819" s="590" t="s">
        <v>1896</v>
      </c>
      <c r="H819" s="607"/>
      <c r="I819" s="607"/>
      <c r="J819" s="590"/>
      <c r="K819" s="590"/>
      <c r="L819" s="607">
        <v>4</v>
      </c>
      <c r="M819" s="607">
        <v>424</v>
      </c>
      <c r="N819" s="590">
        <v>1</v>
      </c>
      <c r="O819" s="590">
        <v>106</v>
      </c>
      <c r="P819" s="607">
        <v>1</v>
      </c>
      <c r="Q819" s="607">
        <v>106</v>
      </c>
      <c r="R819" s="595">
        <v>0.25</v>
      </c>
      <c r="S819" s="608">
        <v>106</v>
      </c>
    </row>
    <row r="820" spans="1:19" ht="14.4" customHeight="1" x14ac:dyDescent="0.3">
      <c r="A820" s="589" t="s">
        <v>1871</v>
      </c>
      <c r="B820" s="590" t="s">
        <v>1872</v>
      </c>
      <c r="C820" s="590" t="s">
        <v>487</v>
      </c>
      <c r="D820" s="590" t="s">
        <v>626</v>
      </c>
      <c r="E820" s="590" t="s">
        <v>1890</v>
      </c>
      <c r="F820" s="590" t="s">
        <v>1899</v>
      </c>
      <c r="G820" s="590" t="s">
        <v>1900</v>
      </c>
      <c r="H820" s="607">
        <v>3</v>
      </c>
      <c r="I820" s="607">
        <v>111</v>
      </c>
      <c r="J820" s="590">
        <v>0.75</v>
      </c>
      <c r="K820" s="590">
        <v>37</v>
      </c>
      <c r="L820" s="607">
        <v>4</v>
      </c>
      <c r="M820" s="607">
        <v>148</v>
      </c>
      <c r="N820" s="590">
        <v>1</v>
      </c>
      <c r="O820" s="590">
        <v>37</v>
      </c>
      <c r="P820" s="607">
        <v>4</v>
      </c>
      <c r="Q820" s="607">
        <v>148</v>
      </c>
      <c r="R820" s="595">
        <v>1</v>
      </c>
      <c r="S820" s="608">
        <v>37</v>
      </c>
    </row>
    <row r="821" spans="1:19" ht="14.4" customHeight="1" x14ac:dyDescent="0.3">
      <c r="A821" s="589" t="s">
        <v>1871</v>
      </c>
      <c r="B821" s="590" t="s">
        <v>1872</v>
      </c>
      <c r="C821" s="590" t="s">
        <v>487</v>
      </c>
      <c r="D821" s="590" t="s">
        <v>626</v>
      </c>
      <c r="E821" s="590" t="s">
        <v>1890</v>
      </c>
      <c r="F821" s="590" t="s">
        <v>1904</v>
      </c>
      <c r="G821" s="590" t="s">
        <v>1905</v>
      </c>
      <c r="H821" s="607"/>
      <c r="I821" s="607"/>
      <c r="J821" s="590"/>
      <c r="K821" s="590"/>
      <c r="L821" s="607">
        <v>1</v>
      </c>
      <c r="M821" s="607">
        <v>5</v>
      </c>
      <c r="N821" s="590">
        <v>1</v>
      </c>
      <c r="O821" s="590">
        <v>5</v>
      </c>
      <c r="P821" s="607"/>
      <c r="Q821" s="607"/>
      <c r="R821" s="595"/>
      <c r="S821" s="608"/>
    </row>
    <row r="822" spans="1:19" ht="14.4" customHeight="1" x14ac:dyDescent="0.3">
      <c r="A822" s="589" t="s">
        <v>1871</v>
      </c>
      <c r="B822" s="590" t="s">
        <v>1872</v>
      </c>
      <c r="C822" s="590" t="s">
        <v>487</v>
      </c>
      <c r="D822" s="590" t="s">
        <v>626</v>
      </c>
      <c r="E822" s="590" t="s">
        <v>1890</v>
      </c>
      <c r="F822" s="590" t="s">
        <v>1908</v>
      </c>
      <c r="G822" s="590" t="s">
        <v>1909</v>
      </c>
      <c r="H822" s="607">
        <v>2</v>
      </c>
      <c r="I822" s="607">
        <v>502</v>
      </c>
      <c r="J822" s="590"/>
      <c r="K822" s="590">
        <v>251</v>
      </c>
      <c r="L822" s="607"/>
      <c r="M822" s="607"/>
      <c r="N822" s="590"/>
      <c r="O822" s="590"/>
      <c r="P822" s="607">
        <v>8</v>
      </c>
      <c r="Q822" s="607">
        <v>2016</v>
      </c>
      <c r="R822" s="595"/>
      <c r="S822" s="608">
        <v>252</v>
      </c>
    </row>
    <row r="823" spans="1:19" ht="14.4" customHeight="1" x14ac:dyDescent="0.3">
      <c r="A823" s="589" t="s">
        <v>1871</v>
      </c>
      <c r="B823" s="590" t="s">
        <v>1872</v>
      </c>
      <c r="C823" s="590" t="s">
        <v>487</v>
      </c>
      <c r="D823" s="590" t="s">
        <v>626</v>
      </c>
      <c r="E823" s="590" t="s">
        <v>1890</v>
      </c>
      <c r="F823" s="590" t="s">
        <v>1908</v>
      </c>
      <c r="G823" s="590" t="s">
        <v>1910</v>
      </c>
      <c r="H823" s="607">
        <v>1</v>
      </c>
      <c r="I823" s="607">
        <v>251</v>
      </c>
      <c r="J823" s="590">
        <v>0.16666666666666666</v>
      </c>
      <c r="K823" s="590">
        <v>251</v>
      </c>
      <c r="L823" s="607">
        <v>6</v>
      </c>
      <c r="M823" s="607">
        <v>1506</v>
      </c>
      <c r="N823" s="590">
        <v>1</v>
      </c>
      <c r="O823" s="590">
        <v>251</v>
      </c>
      <c r="P823" s="607"/>
      <c r="Q823" s="607"/>
      <c r="R823" s="595"/>
      <c r="S823" s="608"/>
    </row>
    <row r="824" spans="1:19" ht="14.4" customHeight="1" x14ac:dyDescent="0.3">
      <c r="A824" s="589" t="s">
        <v>1871</v>
      </c>
      <c r="B824" s="590" t="s">
        <v>1872</v>
      </c>
      <c r="C824" s="590" t="s">
        <v>487</v>
      </c>
      <c r="D824" s="590" t="s">
        <v>626</v>
      </c>
      <c r="E824" s="590" t="s">
        <v>1890</v>
      </c>
      <c r="F824" s="590" t="s">
        <v>1911</v>
      </c>
      <c r="G824" s="590" t="s">
        <v>1912</v>
      </c>
      <c r="H824" s="607">
        <v>12</v>
      </c>
      <c r="I824" s="607">
        <v>1512</v>
      </c>
      <c r="J824" s="590">
        <v>0.30769230769230771</v>
      </c>
      <c r="K824" s="590">
        <v>126</v>
      </c>
      <c r="L824" s="607">
        <v>39</v>
      </c>
      <c r="M824" s="607">
        <v>4914</v>
      </c>
      <c r="N824" s="590">
        <v>1</v>
      </c>
      <c r="O824" s="590">
        <v>126</v>
      </c>
      <c r="P824" s="607">
        <v>49</v>
      </c>
      <c r="Q824" s="607">
        <v>6223</v>
      </c>
      <c r="R824" s="595">
        <v>1.2663817663817665</v>
      </c>
      <c r="S824" s="608">
        <v>127</v>
      </c>
    </row>
    <row r="825" spans="1:19" ht="14.4" customHeight="1" x14ac:dyDescent="0.3">
      <c r="A825" s="589" t="s">
        <v>1871</v>
      </c>
      <c r="B825" s="590" t="s">
        <v>1872</v>
      </c>
      <c r="C825" s="590" t="s">
        <v>487</v>
      </c>
      <c r="D825" s="590" t="s">
        <v>626</v>
      </c>
      <c r="E825" s="590" t="s">
        <v>1890</v>
      </c>
      <c r="F825" s="590" t="s">
        <v>1911</v>
      </c>
      <c r="G825" s="590" t="s">
        <v>1913</v>
      </c>
      <c r="H825" s="607">
        <v>5</v>
      </c>
      <c r="I825" s="607">
        <v>630</v>
      </c>
      <c r="J825" s="590"/>
      <c r="K825" s="590">
        <v>126</v>
      </c>
      <c r="L825" s="607"/>
      <c r="M825" s="607"/>
      <c r="N825" s="590"/>
      <c r="O825" s="590"/>
      <c r="P825" s="607"/>
      <c r="Q825" s="607"/>
      <c r="R825" s="595"/>
      <c r="S825" s="608"/>
    </row>
    <row r="826" spans="1:19" ht="14.4" customHeight="1" x14ac:dyDescent="0.3">
      <c r="A826" s="589" t="s">
        <v>1871</v>
      </c>
      <c r="B826" s="590" t="s">
        <v>1872</v>
      </c>
      <c r="C826" s="590" t="s">
        <v>487</v>
      </c>
      <c r="D826" s="590" t="s">
        <v>626</v>
      </c>
      <c r="E826" s="590" t="s">
        <v>1890</v>
      </c>
      <c r="F826" s="590" t="s">
        <v>1916</v>
      </c>
      <c r="G826" s="590" t="s">
        <v>1917</v>
      </c>
      <c r="H826" s="607">
        <v>1</v>
      </c>
      <c r="I826" s="607">
        <v>1543</v>
      </c>
      <c r="J826" s="590"/>
      <c r="K826" s="590">
        <v>1543</v>
      </c>
      <c r="L826" s="607"/>
      <c r="M826" s="607"/>
      <c r="N826" s="590"/>
      <c r="O826" s="590"/>
      <c r="P826" s="607">
        <v>1</v>
      </c>
      <c r="Q826" s="607">
        <v>1547</v>
      </c>
      <c r="R826" s="595"/>
      <c r="S826" s="608">
        <v>1547</v>
      </c>
    </row>
    <row r="827" spans="1:19" ht="14.4" customHeight="1" x14ac:dyDescent="0.3">
      <c r="A827" s="589" t="s">
        <v>1871</v>
      </c>
      <c r="B827" s="590" t="s">
        <v>1872</v>
      </c>
      <c r="C827" s="590" t="s">
        <v>487</v>
      </c>
      <c r="D827" s="590" t="s">
        <v>626</v>
      </c>
      <c r="E827" s="590" t="s">
        <v>1890</v>
      </c>
      <c r="F827" s="590" t="s">
        <v>1918</v>
      </c>
      <c r="G827" s="590" t="s">
        <v>1919</v>
      </c>
      <c r="H827" s="607">
        <v>5</v>
      </c>
      <c r="I827" s="607">
        <v>2500</v>
      </c>
      <c r="J827" s="590">
        <v>0.38384768923691082</v>
      </c>
      <c r="K827" s="590">
        <v>500</v>
      </c>
      <c r="L827" s="607">
        <v>13</v>
      </c>
      <c r="M827" s="607">
        <v>6513</v>
      </c>
      <c r="N827" s="590">
        <v>1</v>
      </c>
      <c r="O827" s="590">
        <v>501</v>
      </c>
      <c r="P827" s="607">
        <v>16</v>
      </c>
      <c r="Q827" s="607">
        <v>8032</v>
      </c>
      <c r="R827" s="595">
        <v>1.2332258559803471</v>
      </c>
      <c r="S827" s="608">
        <v>502</v>
      </c>
    </row>
    <row r="828" spans="1:19" ht="14.4" customHeight="1" x14ac:dyDescent="0.3">
      <c r="A828" s="589" t="s">
        <v>1871</v>
      </c>
      <c r="B828" s="590" t="s">
        <v>1872</v>
      </c>
      <c r="C828" s="590" t="s">
        <v>487</v>
      </c>
      <c r="D828" s="590" t="s">
        <v>626</v>
      </c>
      <c r="E828" s="590" t="s">
        <v>1890</v>
      </c>
      <c r="F828" s="590" t="s">
        <v>1920</v>
      </c>
      <c r="G828" s="590" t="s">
        <v>1921</v>
      </c>
      <c r="H828" s="607"/>
      <c r="I828" s="607"/>
      <c r="J828" s="590"/>
      <c r="K828" s="590"/>
      <c r="L828" s="607">
        <v>2</v>
      </c>
      <c r="M828" s="607">
        <v>1358</v>
      </c>
      <c r="N828" s="590">
        <v>1</v>
      </c>
      <c r="O828" s="590">
        <v>679</v>
      </c>
      <c r="P828" s="607"/>
      <c r="Q828" s="607"/>
      <c r="R828" s="595"/>
      <c r="S828" s="608"/>
    </row>
    <row r="829" spans="1:19" ht="14.4" customHeight="1" x14ac:dyDescent="0.3">
      <c r="A829" s="589" t="s">
        <v>1871</v>
      </c>
      <c r="B829" s="590" t="s">
        <v>1872</v>
      </c>
      <c r="C829" s="590" t="s">
        <v>487</v>
      </c>
      <c r="D829" s="590" t="s">
        <v>626</v>
      </c>
      <c r="E829" s="590" t="s">
        <v>1890</v>
      </c>
      <c r="F829" s="590" t="s">
        <v>1920</v>
      </c>
      <c r="G829" s="590" t="s">
        <v>1922</v>
      </c>
      <c r="H829" s="607">
        <v>12</v>
      </c>
      <c r="I829" s="607">
        <v>8148</v>
      </c>
      <c r="J829" s="590">
        <v>0.8571428571428571</v>
      </c>
      <c r="K829" s="590">
        <v>679</v>
      </c>
      <c r="L829" s="607">
        <v>14</v>
      </c>
      <c r="M829" s="607">
        <v>9506</v>
      </c>
      <c r="N829" s="590">
        <v>1</v>
      </c>
      <c r="O829" s="590">
        <v>679</v>
      </c>
      <c r="P829" s="607">
        <v>21</v>
      </c>
      <c r="Q829" s="607">
        <v>14280</v>
      </c>
      <c r="R829" s="595">
        <v>1.5022091310751104</v>
      </c>
      <c r="S829" s="608">
        <v>680</v>
      </c>
    </row>
    <row r="830" spans="1:19" ht="14.4" customHeight="1" x14ac:dyDescent="0.3">
      <c r="A830" s="589" t="s">
        <v>1871</v>
      </c>
      <c r="B830" s="590" t="s">
        <v>1872</v>
      </c>
      <c r="C830" s="590" t="s">
        <v>487</v>
      </c>
      <c r="D830" s="590" t="s">
        <v>626</v>
      </c>
      <c r="E830" s="590" t="s">
        <v>1890</v>
      </c>
      <c r="F830" s="590" t="s">
        <v>1923</v>
      </c>
      <c r="G830" s="590" t="s">
        <v>1924</v>
      </c>
      <c r="H830" s="607">
        <v>6</v>
      </c>
      <c r="I830" s="607">
        <v>6186</v>
      </c>
      <c r="J830" s="590">
        <v>0.35259917920656636</v>
      </c>
      <c r="K830" s="590">
        <v>1031</v>
      </c>
      <c r="L830" s="607">
        <v>17</v>
      </c>
      <c r="M830" s="607">
        <v>17544</v>
      </c>
      <c r="N830" s="590">
        <v>1</v>
      </c>
      <c r="O830" s="590">
        <v>1032</v>
      </c>
      <c r="P830" s="607">
        <v>18</v>
      </c>
      <c r="Q830" s="607">
        <v>18612</v>
      </c>
      <c r="R830" s="595">
        <v>1.060875512995896</v>
      </c>
      <c r="S830" s="608">
        <v>1034</v>
      </c>
    </row>
    <row r="831" spans="1:19" ht="14.4" customHeight="1" x14ac:dyDescent="0.3">
      <c r="A831" s="589" t="s">
        <v>1871</v>
      </c>
      <c r="B831" s="590" t="s">
        <v>1872</v>
      </c>
      <c r="C831" s="590" t="s">
        <v>487</v>
      </c>
      <c r="D831" s="590" t="s">
        <v>626</v>
      </c>
      <c r="E831" s="590" t="s">
        <v>1890</v>
      </c>
      <c r="F831" s="590" t="s">
        <v>1925</v>
      </c>
      <c r="G831" s="590" t="s">
        <v>1926</v>
      </c>
      <c r="H831" s="607">
        <v>2</v>
      </c>
      <c r="I831" s="607">
        <v>4196</v>
      </c>
      <c r="J831" s="590">
        <v>0.66603174603174609</v>
      </c>
      <c r="K831" s="590">
        <v>2098</v>
      </c>
      <c r="L831" s="607">
        <v>3</v>
      </c>
      <c r="M831" s="607">
        <v>6300</v>
      </c>
      <c r="N831" s="590">
        <v>1</v>
      </c>
      <c r="O831" s="590">
        <v>2100</v>
      </c>
      <c r="P831" s="607">
        <v>4</v>
      </c>
      <c r="Q831" s="607">
        <v>8412</v>
      </c>
      <c r="R831" s="595">
        <v>1.3352380952380953</v>
      </c>
      <c r="S831" s="608">
        <v>2103</v>
      </c>
    </row>
    <row r="832" spans="1:19" ht="14.4" customHeight="1" x14ac:dyDescent="0.3">
      <c r="A832" s="589" t="s">
        <v>1871</v>
      </c>
      <c r="B832" s="590" t="s">
        <v>1872</v>
      </c>
      <c r="C832" s="590" t="s">
        <v>487</v>
      </c>
      <c r="D832" s="590" t="s">
        <v>626</v>
      </c>
      <c r="E832" s="590" t="s">
        <v>1890</v>
      </c>
      <c r="F832" s="590" t="s">
        <v>2042</v>
      </c>
      <c r="G832" s="590" t="s">
        <v>2043</v>
      </c>
      <c r="H832" s="607">
        <v>5</v>
      </c>
      <c r="I832" s="607">
        <v>6365</v>
      </c>
      <c r="J832" s="590"/>
      <c r="K832" s="590">
        <v>1273</v>
      </c>
      <c r="L832" s="607"/>
      <c r="M832" s="607"/>
      <c r="N832" s="590"/>
      <c r="O832" s="590"/>
      <c r="P832" s="607">
        <v>2</v>
      </c>
      <c r="Q832" s="607">
        <v>2556</v>
      </c>
      <c r="R832" s="595"/>
      <c r="S832" s="608">
        <v>1278</v>
      </c>
    </row>
    <row r="833" spans="1:19" ht="14.4" customHeight="1" x14ac:dyDescent="0.3">
      <c r="A833" s="589" t="s">
        <v>1871</v>
      </c>
      <c r="B833" s="590" t="s">
        <v>1872</v>
      </c>
      <c r="C833" s="590" t="s">
        <v>487</v>
      </c>
      <c r="D833" s="590" t="s">
        <v>626</v>
      </c>
      <c r="E833" s="590" t="s">
        <v>1890</v>
      </c>
      <c r="F833" s="590" t="s">
        <v>2042</v>
      </c>
      <c r="G833" s="590" t="s">
        <v>2044</v>
      </c>
      <c r="H833" s="607"/>
      <c r="I833" s="607"/>
      <c r="J833" s="590"/>
      <c r="K833" s="590"/>
      <c r="L833" s="607">
        <v>1</v>
      </c>
      <c r="M833" s="607">
        <v>1275</v>
      </c>
      <c r="N833" s="590">
        <v>1</v>
      </c>
      <c r="O833" s="590">
        <v>1275</v>
      </c>
      <c r="P833" s="607"/>
      <c r="Q833" s="607"/>
      <c r="R833" s="595"/>
      <c r="S833" s="608"/>
    </row>
    <row r="834" spans="1:19" ht="14.4" customHeight="1" x14ac:dyDescent="0.3">
      <c r="A834" s="589" t="s">
        <v>1871</v>
      </c>
      <c r="B834" s="590" t="s">
        <v>1872</v>
      </c>
      <c r="C834" s="590" t="s">
        <v>487</v>
      </c>
      <c r="D834" s="590" t="s">
        <v>626</v>
      </c>
      <c r="E834" s="590" t="s">
        <v>1890</v>
      </c>
      <c r="F834" s="590" t="s">
        <v>2045</v>
      </c>
      <c r="G834" s="590" t="s">
        <v>2046</v>
      </c>
      <c r="H834" s="607">
        <v>1</v>
      </c>
      <c r="I834" s="607">
        <v>971</v>
      </c>
      <c r="J834" s="590"/>
      <c r="K834" s="590">
        <v>971</v>
      </c>
      <c r="L834" s="607"/>
      <c r="M834" s="607"/>
      <c r="N834" s="590"/>
      <c r="O834" s="590"/>
      <c r="P834" s="607"/>
      <c r="Q834" s="607"/>
      <c r="R834" s="595"/>
      <c r="S834" s="608"/>
    </row>
    <row r="835" spans="1:19" ht="14.4" customHeight="1" x14ac:dyDescent="0.3">
      <c r="A835" s="589" t="s">
        <v>1871</v>
      </c>
      <c r="B835" s="590" t="s">
        <v>1872</v>
      </c>
      <c r="C835" s="590" t="s">
        <v>487</v>
      </c>
      <c r="D835" s="590" t="s">
        <v>626</v>
      </c>
      <c r="E835" s="590" t="s">
        <v>1890</v>
      </c>
      <c r="F835" s="590" t="s">
        <v>2045</v>
      </c>
      <c r="G835" s="590" t="s">
        <v>2047</v>
      </c>
      <c r="H835" s="607"/>
      <c r="I835" s="607"/>
      <c r="J835" s="590"/>
      <c r="K835" s="590"/>
      <c r="L835" s="607">
        <v>1</v>
      </c>
      <c r="M835" s="607">
        <v>972</v>
      </c>
      <c r="N835" s="590">
        <v>1</v>
      </c>
      <c r="O835" s="590">
        <v>972</v>
      </c>
      <c r="P835" s="607"/>
      <c r="Q835" s="607"/>
      <c r="R835" s="595"/>
      <c r="S835" s="608"/>
    </row>
    <row r="836" spans="1:19" ht="14.4" customHeight="1" x14ac:dyDescent="0.3">
      <c r="A836" s="589" t="s">
        <v>1871</v>
      </c>
      <c r="B836" s="590" t="s">
        <v>1872</v>
      </c>
      <c r="C836" s="590" t="s">
        <v>487</v>
      </c>
      <c r="D836" s="590" t="s">
        <v>626</v>
      </c>
      <c r="E836" s="590" t="s">
        <v>1890</v>
      </c>
      <c r="F836" s="590" t="s">
        <v>2048</v>
      </c>
      <c r="G836" s="590" t="s">
        <v>2049</v>
      </c>
      <c r="H836" s="607">
        <v>2</v>
      </c>
      <c r="I836" s="607">
        <v>1688</v>
      </c>
      <c r="J836" s="590">
        <v>1.9976331360946746</v>
      </c>
      <c r="K836" s="590">
        <v>844</v>
      </c>
      <c r="L836" s="607">
        <v>1</v>
      </c>
      <c r="M836" s="607">
        <v>845</v>
      </c>
      <c r="N836" s="590">
        <v>1</v>
      </c>
      <c r="O836" s="590">
        <v>845</v>
      </c>
      <c r="P836" s="607"/>
      <c r="Q836" s="607"/>
      <c r="R836" s="595"/>
      <c r="S836" s="608"/>
    </row>
    <row r="837" spans="1:19" ht="14.4" customHeight="1" x14ac:dyDescent="0.3">
      <c r="A837" s="589" t="s">
        <v>1871</v>
      </c>
      <c r="B837" s="590" t="s">
        <v>1872</v>
      </c>
      <c r="C837" s="590" t="s">
        <v>487</v>
      </c>
      <c r="D837" s="590" t="s">
        <v>626</v>
      </c>
      <c r="E837" s="590" t="s">
        <v>1890</v>
      </c>
      <c r="F837" s="590" t="s">
        <v>1927</v>
      </c>
      <c r="G837" s="590" t="s">
        <v>2051</v>
      </c>
      <c r="H837" s="607"/>
      <c r="I837" s="607"/>
      <c r="J837" s="590"/>
      <c r="K837" s="590"/>
      <c r="L837" s="607">
        <v>3</v>
      </c>
      <c r="M837" s="607">
        <v>5034</v>
      </c>
      <c r="N837" s="590">
        <v>1</v>
      </c>
      <c r="O837" s="590">
        <v>1678</v>
      </c>
      <c r="P837" s="607">
        <v>3</v>
      </c>
      <c r="Q837" s="607">
        <v>5040</v>
      </c>
      <c r="R837" s="595">
        <v>1.0011918951132301</v>
      </c>
      <c r="S837" s="608">
        <v>1680</v>
      </c>
    </row>
    <row r="838" spans="1:19" ht="14.4" customHeight="1" x14ac:dyDescent="0.3">
      <c r="A838" s="589" t="s">
        <v>1871</v>
      </c>
      <c r="B838" s="590" t="s">
        <v>1872</v>
      </c>
      <c r="C838" s="590" t="s">
        <v>487</v>
      </c>
      <c r="D838" s="590" t="s">
        <v>626</v>
      </c>
      <c r="E838" s="590" t="s">
        <v>1890</v>
      </c>
      <c r="F838" s="590" t="s">
        <v>1927</v>
      </c>
      <c r="G838" s="590" t="s">
        <v>1928</v>
      </c>
      <c r="H838" s="607"/>
      <c r="I838" s="607"/>
      <c r="J838" s="590"/>
      <c r="K838" s="590"/>
      <c r="L838" s="607">
        <v>1</v>
      </c>
      <c r="M838" s="607">
        <v>1678</v>
      </c>
      <c r="N838" s="590">
        <v>1</v>
      </c>
      <c r="O838" s="590">
        <v>1678</v>
      </c>
      <c r="P838" s="607"/>
      <c r="Q838" s="607"/>
      <c r="R838" s="595"/>
      <c r="S838" s="608"/>
    </row>
    <row r="839" spans="1:19" ht="14.4" customHeight="1" x14ac:dyDescent="0.3">
      <c r="A839" s="589" t="s">
        <v>1871</v>
      </c>
      <c r="B839" s="590" t="s">
        <v>1872</v>
      </c>
      <c r="C839" s="590" t="s">
        <v>487</v>
      </c>
      <c r="D839" s="590" t="s">
        <v>626</v>
      </c>
      <c r="E839" s="590" t="s">
        <v>1890</v>
      </c>
      <c r="F839" s="590" t="s">
        <v>2052</v>
      </c>
      <c r="G839" s="590" t="s">
        <v>2053</v>
      </c>
      <c r="H839" s="607">
        <v>1</v>
      </c>
      <c r="I839" s="607">
        <v>1393</v>
      </c>
      <c r="J839" s="590">
        <v>0.4992831541218638</v>
      </c>
      <c r="K839" s="590">
        <v>1393</v>
      </c>
      <c r="L839" s="607">
        <v>2</v>
      </c>
      <c r="M839" s="607">
        <v>2790</v>
      </c>
      <c r="N839" s="590">
        <v>1</v>
      </c>
      <c r="O839" s="590">
        <v>1395</v>
      </c>
      <c r="P839" s="607">
        <v>1</v>
      </c>
      <c r="Q839" s="607">
        <v>1398</v>
      </c>
      <c r="R839" s="595">
        <v>0.50107526881720432</v>
      </c>
      <c r="S839" s="608">
        <v>1398</v>
      </c>
    </row>
    <row r="840" spans="1:19" ht="14.4" customHeight="1" x14ac:dyDescent="0.3">
      <c r="A840" s="589" t="s">
        <v>1871</v>
      </c>
      <c r="B840" s="590" t="s">
        <v>1872</v>
      </c>
      <c r="C840" s="590" t="s">
        <v>487</v>
      </c>
      <c r="D840" s="590" t="s">
        <v>626</v>
      </c>
      <c r="E840" s="590" t="s">
        <v>1890</v>
      </c>
      <c r="F840" s="590" t="s">
        <v>1929</v>
      </c>
      <c r="G840" s="590" t="s">
        <v>1930</v>
      </c>
      <c r="H840" s="607">
        <v>2</v>
      </c>
      <c r="I840" s="607">
        <v>3134</v>
      </c>
      <c r="J840" s="590"/>
      <c r="K840" s="590">
        <v>1567</v>
      </c>
      <c r="L840" s="607"/>
      <c r="M840" s="607"/>
      <c r="N840" s="590"/>
      <c r="O840" s="590"/>
      <c r="P840" s="607">
        <v>4</v>
      </c>
      <c r="Q840" s="607">
        <v>6280</v>
      </c>
      <c r="R840" s="595"/>
      <c r="S840" s="608">
        <v>1570</v>
      </c>
    </row>
    <row r="841" spans="1:19" ht="14.4" customHeight="1" x14ac:dyDescent="0.3">
      <c r="A841" s="589" t="s">
        <v>1871</v>
      </c>
      <c r="B841" s="590" t="s">
        <v>1872</v>
      </c>
      <c r="C841" s="590" t="s">
        <v>487</v>
      </c>
      <c r="D841" s="590" t="s">
        <v>626</v>
      </c>
      <c r="E841" s="590" t="s">
        <v>1890</v>
      </c>
      <c r="F841" s="590" t="s">
        <v>1931</v>
      </c>
      <c r="G841" s="590" t="s">
        <v>1932</v>
      </c>
      <c r="H841" s="607"/>
      <c r="I841" s="607"/>
      <c r="J841" s="590"/>
      <c r="K841" s="590"/>
      <c r="L841" s="607">
        <v>3</v>
      </c>
      <c r="M841" s="607">
        <v>1329</v>
      </c>
      <c r="N841" s="590">
        <v>1</v>
      </c>
      <c r="O841" s="590">
        <v>443</v>
      </c>
      <c r="P841" s="607"/>
      <c r="Q841" s="607"/>
      <c r="R841" s="595"/>
      <c r="S841" s="608"/>
    </row>
    <row r="842" spans="1:19" ht="14.4" customHeight="1" x14ac:dyDescent="0.3">
      <c r="A842" s="589" t="s">
        <v>1871</v>
      </c>
      <c r="B842" s="590" t="s">
        <v>1872</v>
      </c>
      <c r="C842" s="590" t="s">
        <v>487</v>
      </c>
      <c r="D842" s="590" t="s">
        <v>626</v>
      </c>
      <c r="E842" s="590" t="s">
        <v>1890</v>
      </c>
      <c r="F842" s="590" t="s">
        <v>1933</v>
      </c>
      <c r="G842" s="590" t="s">
        <v>1934</v>
      </c>
      <c r="H842" s="607">
        <v>1</v>
      </c>
      <c r="I842" s="607">
        <v>971</v>
      </c>
      <c r="J842" s="590"/>
      <c r="K842" s="590">
        <v>971</v>
      </c>
      <c r="L842" s="607"/>
      <c r="M842" s="607"/>
      <c r="N842" s="590"/>
      <c r="O842" s="590"/>
      <c r="P842" s="607"/>
      <c r="Q842" s="607"/>
      <c r="R842" s="595"/>
      <c r="S842" s="608"/>
    </row>
    <row r="843" spans="1:19" ht="14.4" customHeight="1" x14ac:dyDescent="0.3">
      <c r="A843" s="589" t="s">
        <v>1871</v>
      </c>
      <c r="B843" s="590" t="s">
        <v>1872</v>
      </c>
      <c r="C843" s="590" t="s">
        <v>487</v>
      </c>
      <c r="D843" s="590" t="s">
        <v>626</v>
      </c>
      <c r="E843" s="590" t="s">
        <v>1890</v>
      </c>
      <c r="F843" s="590" t="s">
        <v>1938</v>
      </c>
      <c r="G843" s="590" t="s">
        <v>1939</v>
      </c>
      <c r="H843" s="607">
        <v>5</v>
      </c>
      <c r="I843" s="607">
        <v>166.66000000000003</v>
      </c>
      <c r="J843" s="590">
        <v>5.0003000300030012</v>
      </c>
      <c r="K843" s="590">
        <v>33.332000000000008</v>
      </c>
      <c r="L843" s="607">
        <v>1</v>
      </c>
      <c r="M843" s="607">
        <v>33.33</v>
      </c>
      <c r="N843" s="590">
        <v>1</v>
      </c>
      <c r="O843" s="590">
        <v>33.33</v>
      </c>
      <c r="P843" s="607"/>
      <c r="Q843" s="607"/>
      <c r="R843" s="595"/>
      <c r="S843" s="608"/>
    </row>
    <row r="844" spans="1:19" ht="14.4" customHeight="1" x14ac:dyDescent="0.3">
      <c r="A844" s="589" t="s">
        <v>1871</v>
      </c>
      <c r="B844" s="590" t="s">
        <v>1872</v>
      </c>
      <c r="C844" s="590" t="s">
        <v>487</v>
      </c>
      <c r="D844" s="590" t="s">
        <v>626</v>
      </c>
      <c r="E844" s="590" t="s">
        <v>1890</v>
      </c>
      <c r="F844" s="590" t="s">
        <v>1938</v>
      </c>
      <c r="G844" s="590" t="s">
        <v>1940</v>
      </c>
      <c r="H844" s="607">
        <v>14</v>
      </c>
      <c r="I844" s="607">
        <v>466.66999999999996</v>
      </c>
      <c r="J844" s="590">
        <v>0.34146751935375291</v>
      </c>
      <c r="K844" s="590">
        <v>33.333571428571425</v>
      </c>
      <c r="L844" s="607">
        <v>41</v>
      </c>
      <c r="M844" s="607">
        <v>1366.66</v>
      </c>
      <c r="N844" s="590">
        <v>1</v>
      </c>
      <c r="O844" s="590">
        <v>33.33317073170732</v>
      </c>
      <c r="P844" s="607">
        <v>48</v>
      </c>
      <c r="Q844" s="607">
        <v>1600</v>
      </c>
      <c r="R844" s="595">
        <v>1.1707374182313084</v>
      </c>
      <c r="S844" s="608">
        <v>33.333333333333336</v>
      </c>
    </row>
    <row r="845" spans="1:19" ht="14.4" customHeight="1" x14ac:dyDescent="0.3">
      <c r="A845" s="589" t="s">
        <v>1871</v>
      </c>
      <c r="B845" s="590" t="s">
        <v>1872</v>
      </c>
      <c r="C845" s="590" t="s">
        <v>487</v>
      </c>
      <c r="D845" s="590" t="s">
        <v>626</v>
      </c>
      <c r="E845" s="590" t="s">
        <v>1890</v>
      </c>
      <c r="F845" s="590" t="s">
        <v>1944</v>
      </c>
      <c r="G845" s="590" t="s">
        <v>1945</v>
      </c>
      <c r="H845" s="607">
        <v>44</v>
      </c>
      <c r="I845" s="607">
        <v>3784</v>
      </c>
      <c r="J845" s="590">
        <v>0.74576271186440679</v>
      </c>
      <c r="K845" s="590">
        <v>86</v>
      </c>
      <c r="L845" s="607">
        <v>59</v>
      </c>
      <c r="M845" s="607">
        <v>5074</v>
      </c>
      <c r="N845" s="590">
        <v>1</v>
      </c>
      <c r="O845" s="590">
        <v>86</v>
      </c>
      <c r="P845" s="607">
        <v>59</v>
      </c>
      <c r="Q845" s="607">
        <v>5074</v>
      </c>
      <c r="R845" s="595">
        <v>1</v>
      </c>
      <c r="S845" s="608">
        <v>86</v>
      </c>
    </row>
    <row r="846" spans="1:19" ht="14.4" customHeight="1" x14ac:dyDescent="0.3">
      <c r="A846" s="589" t="s">
        <v>1871</v>
      </c>
      <c r="B846" s="590" t="s">
        <v>1872</v>
      </c>
      <c r="C846" s="590" t="s">
        <v>487</v>
      </c>
      <c r="D846" s="590" t="s">
        <v>626</v>
      </c>
      <c r="E846" s="590" t="s">
        <v>1890</v>
      </c>
      <c r="F846" s="590" t="s">
        <v>1944</v>
      </c>
      <c r="G846" s="590" t="s">
        <v>1946</v>
      </c>
      <c r="H846" s="607"/>
      <c r="I846" s="607"/>
      <c r="J846" s="590"/>
      <c r="K846" s="590"/>
      <c r="L846" s="607">
        <v>1</v>
      </c>
      <c r="M846" s="607">
        <v>86</v>
      </c>
      <c r="N846" s="590">
        <v>1</v>
      </c>
      <c r="O846" s="590">
        <v>86</v>
      </c>
      <c r="P846" s="607"/>
      <c r="Q846" s="607"/>
      <c r="R846" s="595"/>
      <c r="S846" s="608"/>
    </row>
    <row r="847" spans="1:19" ht="14.4" customHeight="1" x14ac:dyDescent="0.3">
      <c r="A847" s="589" t="s">
        <v>1871</v>
      </c>
      <c r="B847" s="590" t="s">
        <v>1872</v>
      </c>
      <c r="C847" s="590" t="s">
        <v>487</v>
      </c>
      <c r="D847" s="590" t="s">
        <v>626</v>
      </c>
      <c r="E847" s="590" t="s">
        <v>1890</v>
      </c>
      <c r="F847" s="590" t="s">
        <v>1950</v>
      </c>
      <c r="G847" s="590" t="s">
        <v>1951</v>
      </c>
      <c r="H847" s="607"/>
      <c r="I847" s="607"/>
      <c r="J847" s="590"/>
      <c r="K847" s="590"/>
      <c r="L847" s="607">
        <v>1</v>
      </c>
      <c r="M847" s="607">
        <v>1528</v>
      </c>
      <c r="N847" s="590">
        <v>1</v>
      </c>
      <c r="O847" s="590">
        <v>1528</v>
      </c>
      <c r="P847" s="607"/>
      <c r="Q847" s="607"/>
      <c r="R847" s="595"/>
      <c r="S847" s="608"/>
    </row>
    <row r="848" spans="1:19" ht="14.4" customHeight="1" x14ac:dyDescent="0.3">
      <c r="A848" s="589" t="s">
        <v>1871</v>
      </c>
      <c r="B848" s="590" t="s">
        <v>1872</v>
      </c>
      <c r="C848" s="590" t="s">
        <v>487</v>
      </c>
      <c r="D848" s="590" t="s">
        <v>626</v>
      </c>
      <c r="E848" s="590" t="s">
        <v>1890</v>
      </c>
      <c r="F848" s="590" t="s">
        <v>1957</v>
      </c>
      <c r="G848" s="590" t="s">
        <v>1958</v>
      </c>
      <c r="H848" s="607">
        <v>1</v>
      </c>
      <c r="I848" s="607">
        <v>162</v>
      </c>
      <c r="J848" s="590">
        <v>0.5</v>
      </c>
      <c r="K848" s="590">
        <v>162</v>
      </c>
      <c r="L848" s="607">
        <v>2</v>
      </c>
      <c r="M848" s="607">
        <v>324</v>
      </c>
      <c r="N848" s="590">
        <v>1</v>
      </c>
      <c r="O848" s="590">
        <v>162</v>
      </c>
      <c r="P848" s="607">
        <v>3</v>
      </c>
      <c r="Q848" s="607">
        <v>474</v>
      </c>
      <c r="R848" s="595">
        <v>1.462962962962963</v>
      </c>
      <c r="S848" s="608">
        <v>158</v>
      </c>
    </row>
    <row r="849" spans="1:19" ht="14.4" customHeight="1" x14ac:dyDescent="0.3">
      <c r="A849" s="589" t="s">
        <v>1871</v>
      </c>
      <c r="B849" s="590" t="s">
        <v>1872</v>
      </c>
      <c r="C849" s="590" t="s">
        <v>487</v>
      </c>
      <c r="D849" s="590" t="s">
        <v>626</v>
      </c>
      <c r="E849" s="590" t="s">
        <v>1890</v>
      </c>
      <c r="F849" s="590" t="s">
        <v>1957</v>
      </c>
      <c r="G849" s="590" t="s">
        <v>1959</v>
      </c>
      <c r="H849" s="607"/>
      <c r="I849" s="607"/>
      <c r="J849" s="590"/>
      <c r="K849" s="590"/>
      <c r="L849" s="607">
        <v>2</v>
      </c>
      <c r="M849" s="607">
        <v>324</v>
      </c>
      <c r="N849" s="590">
        <v>1</v>
      </c>
      <c r="O849" s="590">
        <v>162</v>
      </c>
      <c r="P849" s="607"/>
      <c r="Q849" s="607"/>
      <c r="R849" s="595"/>
      <c r="S849" s="608"/>
    </row>
    <row r="850" spans="1:19" ht="14.4" customHeight="1" x14ac:dyDescent="0.3">
      <c r="A850" s="589" t="s">
        <v>1871</v>
      </c>
      <c r="B850" s="590" t="s">
        <v>1872</v>
      </c>
      <c r="C850" s="590" t="s">
        <v>487</v>
      </c>
      <c r="D850" s="590" t="s">
        <v>626</v>
      </c>
      <c r="E850" s="590" t="s">
        <v>1890</v>
      </c>
      <c r="F850" s="590" t="s">
        <v>1966</v>
      </c>
      <c r="G850" s="590" t="s">
        <v>2064</v>
      </c>
      <c r="H850" s="607"/>
      <c r="I850" s="607"/>
      <c r="J850" s="590"/>
      <c r="K850" s="590"/>
      <c r="L850" s="607">
        <v>5</v>
      </c>
      <c r="M850" s="607">
        <v>3610</v>
      </c>
      <c r="N850" s="590">
        <v>1</v>
      </c>
      <c r="O850" s="590">
        <v>722</v>
      </c>
      <c r="P850" s="607">
        <v>5</v>
      </c>
      <c r="Q850" s="607">
        <v>3615</v>
      </c>
      <c r="R850" s="595">
        <v>1.0013850415512466</v>
      </c>
      <c r="S850" s="608">
        <v>723</v>
      </c>
    </row>
    <row r="851" spans="1:19" ht="14.4" customHeight="1" x14ac:dyDescent="0.3">
      <c r="A851" s="589" t="s">
        <v>1871</v>
      </c>
      <c r="B851" s="590" t="s">
        <v>1872</v>
      </c>
      <c r="C851" s="590" t="s">
        <v>487</v>
      </c>
      <c r="D851" s="590" t="s">
        <v>626</v>
      </c>
      <c r="E851" s="590" t="s">
        <v>1890</v>
      </c>
      <c r="F851" s="590" t="s">
        <v>1968</v>
      </c>
      <c r="G851" s="590" t="s">
        <v>1969</v>
      </c>
      <c r="H851" s="607">
        <v>13</v>
      </c>
      <c r="I851" s="607">
        <v>13819</v>
      </c>
      <c r="J851" s="590">
        <v>1.4444444444444444</v>
      </c>
      <c r="K851" s="590">
        <v>1063</v>
      </c>
      <c r="L851" s="607">
        <v>9</v>
      </c>
      <c r="M851" s="607">
        <v>9567</v>
      </c>
      <c r="N851" s="590">
        <v>1</v>
      </c>
      <c r="O851" s="590">
        <v>1063</v>
      </c>
      <c r="P851" s="607">
        <v>14</v>
      </c>
      <c r="Q851" s="607">
        <v>14896</v>
      </c>
      <c r="R851" s="595">
        <v>1.5570189192014217</v>
      </c>
      <c r="S851" s="608">
        <v>1064</v>
      </c>
    </row>
    <row r="852" spans="1:19" ht="14.4" customHeight="1" x14ac:dyDescent="0.3">
      <c r="A852" s="589" t="s">
        <v>1871</v>
      </c>
      <c r="B852" s="590" t="s">
        <v>1872</v>
      </c>
      <c r="C852" s="590" t="s">
        <v>487</v>
      </c>
      <c r="D852" s="590" t="s">
        <v>626</v>
      </c>
      <c r="E852" s="590" t="s">
        <v>1890</v>
      </c>
      <c r="F852" s="590" t="s">
        <v>1973</v>
      </c>
      <c r="G852" s="590" t="s">
        <v>1974</v>
      </c>
      <c r="H852" s="607">
        <v>6</v>
      </c>
      <c r="I852" s="607">
        <v>4296</v>
      </c>
      <c r="J852" s="590">
        <v>1</v>
      </c>
      <c r="K852" s="590">
        <v>716</v>
      </c>
      <c r="L852" s="607">
        <v>6</v>
      </c>
      <c r="M852" s="607">
        <v>4296</v>
      </c>
      <c r="N852" s="590">
        <v>1</v>
      </c>
      <c r="O852" s="590">
        <v>716</v>
      </c>
      <c r="P852" s="607">
        <v>2</v>
      </c>
      <c r="Q852" s="607">
        <v>1434</v>
      </c>
      <c r="R852" s="595">
        <v>0.33379888268156427</v>
      </c>
      <c r="S852" s="608">
        <v>717</v>
      </c>
    </row>
    <row r="853" spans="1:19" ht="14.4" customHeight="1" x14ac:dyDescent="0.3">
      <c r="A853" s="589" t="s">
        <v>1871</v>
      </c>
      <c r="B853" s="590" t="s">
        <v>1872</v>
      </c>
      <c r="C853" s="590" t="s">
        <v>487</v>
      </c>
      <c r="D853" s="590" t="s">
        <v>626</v>
      </c>
      <c r="E853" s="590" t="s">
        <v>1890</v>
      </c>
      <c r="F853" s="590" t="s">
        <v>1975</v>
      </c>
      <c r="G853" s="590" t="s">
        <v>1976</v>
      </c>
      <c r="H853" s="607">
        <v>1</v>
      </c>
      <c r="I853" s="607">
        <v>91</v>
      </c>
      <c r="J853" s="590"/>
      <c r="K853" s="590">
        <v>91</v>
      </c>
      <c r="L853" s="607"/>
      <c r="M853" s="607"/>
      <c r="N853" s="590"/>
      <c r="O853" s="590"/>
      <c r="P853" s="607">
        <v>1</v>
      </c>
      <c r="Q853" s="607">
        <v>91</v>
      </c>
      <c r="R853" s="595"/>
      <c r="S853" s="608">
        <v>91</v>
      </c>
    </row>
    <row r="854" spans="1:19" ht="14.4" customHeight="1" x14ac:dyDescent="0.3">
      <c r="A854" s="589" t="s">
        <v>1871</v>
      </c>
      <c r="B854" s="590" t="s">
        <v>1872</v>
      </c>
      <c r="C854" s="590" t="s">
        <v>487</v>
      </c>
      <c r="D854" s="590" t="s">
        <v>626</v>
      </c>
      <c r="E854" s="590" t="s">
        <v>1890</v>
      </c>
      <c r="F854" s="590" t="s">
        <v>1987</v>
      </c>
      <c r="G854" s="590" t="s">
        <v>1989</v>
      </c>
      <c r="H854" s="607"/>
      <c r="I854" s="607"/>
      <c r="J854" s="590"/>
      <c r="K854" s="590"/>
      <c r="L854" s="607">
        <v>3</v>
      </c>
      <c r="M854" s="607">
        <v>1170</v>
      </c>
      <c r="N854" s="590">
        <v>1</v>
      </c>
      <c r="O854" s="590">
        <v>390</v>
      </c>
      <c r="P854" s="607">
        <v>1</v>
      </c>
      <c r="Q854" s="607">
        <v>391</v>
      </c>
      <c r="R854" s="595">
        <v>0.33418803418803417</v>
      </c>
      <c r="S854" s="608">
        <v>391</v>
      </c>
    </row>
    <row r="855" spans="1:19" ht="14.4" customHeight="1" x14ac:dyDescent="0.3">
      <c r="A855" s="589" t="s">
        <v>1871</v>
      </c>
      <c r="B855" s="590" t="s">
        <v>1872</v>
      </c>
      <c r="C855" s="590" t="s">
        <v>487</v>
      </c>
      <c r="D855" s="590" t="s">
        <v>626</v>
      </c>
      <c r="E855" s="590" t="s">
        <v>1890</v>
      </c>
      <c r="F855" s="590" t="s">
        <v>1990</v>
      </c>
      <c r="G855" s="590" t="s">
        <v>1991</v>
      </c>
      <c r="H855" s="607">
        <v>2</v>
      </c>
      <c r="I855" s="607">
        <v>1272</v>
      </c>
      <c r="J855" s="590">
        <v>0.41980198019801979</v>
      </c>
      <c r="K855" s="590">
        <v>636</v>
      </c>
      <c r="L855" s="607">
        <v>6</v>
      </c>
      <c r="M855" s="607">
        <v>3030</v>
      </c>
      <c r="N855" s="590">
        <v>1</v>
      </c>
      <c r="O855" s="590">
        <v>505</v>
      </c>
      <c r="P855" s="607">
        <v>2</v>
      </c>
      <c r="Q855" s="607">
        <v>1012</v>
      </c>
      <c r="R855" s="595">
        <v>0.33399339933993399</v>
      </c>
      <c r="S855" s="608">
        <v>506</v>
      </c>
    </row>
    <row r="856" spans="1:19" ht="14.4" customHeight="1" x14ac:dyDescent="0.3">
      <c r="A856" s="589" t="s">
        <v>1871</v>
      </c>
      <c r="B856" s="590" t="s">
        <v>1872</v>
      </c>
      <c r="C856" s="590" t="s">
        <v>487</v>
      </c>
      <c r="D856" s="590" t="s">
        <v>626</v>
      </c>
      <c r="E856" s="590" t="s">
        <v>1890</v>
      </c>
      <c r="F856" s="590" t="s">
        <v>1992</v>
      </c>
      <c r="G856" s="590" t="s">
        <v>2067</v>
      </c>
      <c r="H856" s="607">
        <v>2</v>
      </c>
      <c r="I856" s="607">
        <v>3336</v>
      </c>
      <c r="J856" s="590">
        <v>0.33293413173652697</v>
      </c>
      <c r="K856" s="590">
        <v>1668</v>
      </c>
      <c r="L856" s="607">
        <v>6</v>
      </c>
      <c r="M856" s="607">
        <v>10020</v>
      </c>
      <c r="N856" s="590">
        <v>1</v>
      </c>
      <c r="O856" s="590">
        <v>1670</v>
      </c>
      <c r="P856" s="607">
        <v>5</v>
      </c>
      <c r="Q856" s="607">
        <v>8365</v>
      </c>
      <c r="R856" s="595">
        <v>0.83483033932135731</v>
      </c>
      <c r="S856" s="608">
        <v>1673</v>
      </c>
    </row>
    <row r="857" spans="1:19" ht="14.4" customHeight="1" x14ac:dyDescent="0.3">
      <c r="A857" s="589" t="s">
        <v>1871</v>
      </c>
      <c r="B857" s="590" t="s">
        <v>1872</v>
      </c>
      <c r="C857" s="590" t="s">
        <v>487</v>
      </c>
      <c r="D857" s="590" t="s">
        <v>626</v>
      </c>
      <c r="E857" s="590" t="s">
        <v>1890</v>
      </c>
      <c r="F857" s="590" t="s">
        <v>1994</v>
      </c>
      <c r="G857" s="590" t="s">
        <v>1995</v>
      </c>
      <c r="H857" s="607">
        <v>1</v>
      </c>
      <c r="I857" s="607">
        <v>120</v>
      </c>
      <c r="J857" s="590"/>
      <c r="K857" s="590">
        <v>120</v>
      </c>
      <c r="L857" s="607"/>
      <c r="M857" s="607"/>
      <c r="N857" s="590"/>
      <c r="O857" s="590"/>
      <c r="P857" s="607"/>
      <c r="Q857" s="607"/>
      <c r="R857" s="595"/>
      <c r="S857" s="608"/>
    </row>
    <row r="858" spans="1:19" ht="14.4" customHeight="1" x14ac:dyDescent="0.3">
      <c r="A858" s="589" t="s">
        <v>1871</v>
      </c>
      <c r="B858" s="590" t="s">
        <v>1872</v>
      </c>
      <c r="C858" s="590" t="s">
        <v>487</v>
      </c>
      <c r="D858" s="590" t="s">
        <v>626</v>
      </c>
      <c r="E858" s="590" t="s">
        <v>1890</v>
      </c>
      <c r="F858" s="590" t="s">
        <v>1999</v>
      </c>
      <c r="G858" s="590" t="s">
        <v>2000</v>
      </c>
      <c r="H858" s="607">
        <v>6</v>
      </c>
      <c r="I858" s="607">
        <v>1482</v>
      </c>
      <c r="J858" s="590">
        <v>0.68294930875576032</v>
      </c>
      <c r="K858" s="590">
        <v>247</v>
      </c>
      <c r="L858" s="607">
        <v>7</v>
      </c>
      <c r="M858" s="607">
        <v>2170</v>
      </c>
      <c r="N858" s="590">
        <v>1</v>
      </c>
      <c r="O858" s="590">
        <v>310</v>
      </c>
      <c r="P858" s="607">
        <v>3</v>
      </c>
      <c r="Q858" s="607">
        <v>933</v>
      </c>
      <c r="R858" s="595">
        <v>0.42995391705069125</v>
      </c>
      <c r="S858" s="608">
        <v>311</v>
      </c>
    </row>
    <row r="859" spans="1:19" ht="14.4" customHeight="1" x14ac:dyDescent="0.3">
      <c r="A859" s="589" t="s">
        <v>1871</v>
      </c>
      <c r="B859" s="590" t="s">
        <v>1872</v>
      </c>
      <c r="C859" s="590" t="s">
        <v>487</v>
      </c>
      <c r="D859" s="590" t="s">
        <v>626</v>
      </c>
      <c r="E859" s="590" t="s">
        <v>1890</v>
      </c>
      <c r="F859" s="590" t="s">
        <v>2068</v>
      </c>
      <c r="G859" s="590" t="s">
        <v>2069</v>
      </c>
      <c r="H859" s="607">
        <v>1</v>
      </c>
      <c r="I859" s="607">
        <v>3710</v>
      </c>
      <c r="J859" s="590">
        <v>0.49959601400484782</v>
      </c>
      <c r="K859" s="590">
        <v>3710</v>
      </c>
      <c r="L859" s="607">
        <v>2</v>
      </c>
      <c r="M859" s="607">
        <v>7426</v>
      </c>
      <c r="N859" s="590">
        <v>1</v>
      </c>
      <c r="O859" s="590">
        <v>3713</v>
      </c>
      <c r="P859" s="607">
        <v>7</v>
      </c>
      <c r="Q859" s="607">
        <v>26033</v>
      </c>
      <c r="R859" s="595">
        <v>3.5056558039321302</v>
      </c>
      <c r="S859" s="608">
        <v>3719</v>
      </c>
    </row>
    <row r="860" spans="1:19" ht="14.4" customHeight="1" x14ac:dyDescent="0.3">
      <c r="A860" s="589" t="s">
        <v>1871</v>
      </c>
      <c r="B860" s="590" t="s">
        <v>1872</v>
      </c>
      <c r="C860" s="590" t="s">
        <v>487</v>
      </c>
      <c r="D860" s="590" t="s">
        <v>626</v>
      </c>
      <c r="E860" s="590" t="s">
        <v>1890</v>
      </c>
      <c r="F860" s="590" t="s">
        <v>2001</v>
      </c>
      <c r="G860" s="590" t="s">
        <v>2070</v>
      </c>
      <c r="H860" s="607">
        <v>1</v>
      </c>
      <c r="I860" s="607">
        <v>1734</v>
      </c>
      <c r="J860" s="590">
        <v>0.24985590778097982</v>
      </c>
      <c r="K860" s="590">
        <v>1734</v>
      </c>
      <c r="L860" s="607">
        <v>4</v>
      </c>
      <c r="M860" s="607">
        <v>6940</v>
      </c>
      <c r="N860" s="590">
        <v>1</v>
      </c>
      <c r="O860" s="590">
        <v>1735</v>
      </c>
      <c r="P860" s="607">
        <v>2</v>
      </c>
      <c r="Q860" s="607">
        <v>3476</v>
      </c>
      <c r="R860" s="595">
        <v>0.50086455331412105</v>
      </c>
      <c r="S860" s="608">
        <v>1738</v>
      </c>
    </row>
    <row r="861" spans="1:19" ht="14.4" customHeight="1" x14ac:dyDescent="0.3">
      <c r="A861" s="589" t="s">
        <v>1871</v>
      </c>
      <c r="B861" s="590" t="s">
        <v>1872</v>
      </c>
      <c r="C861" s="590" t="s">
        <v>487</v>
      </c>
      <c r="D861" s="590" t="s">
        <v>626</v>
      </c>
      <c r="E861" s="590" t="s">
        <v>1890</v>
      </c>
      <c r="F861" s="590" t="s">
        <v>2011</v>
      </c>
      <c r="G861" s="590" t="s">
        <v>2012</v>
      </c>
      <c r="H861" s="607">
        <v>1</v>
      </c>
      <c r="I861" s="607">
        <v>1033</v>
      </c>
      <c r="J861" s="590">
        <v>0.49951644100580272</v>
      </c>
      <c r="K861" s="590">
        <v>1033</v>
      </c>
      <c r="L861" s="607">
        <v>2</v>
      </c>
      <c r="M861" s="607">
        <v>2068</v>
      </c>
      <c r="N861" s="590">
        <v>1</v>
      </c>
      <c r="O861" s="590">
        <v>1034</v>
      </c>
      <c r="P861" s="607"/>
      <c r="Q861" s="607"/>
      <c r="R861" s="595"/>
      <c r="S861" s="608"/>
    </row>
    <row r="862" spans="1:19" ht="14.4" customHeight="1" x14ac:dyDescent="0.3">
      <c r="A862" s="589" t="s">
        <v>1871</v>
      </c>
      <c r="B862" s="590" t="s">
        <v>1872</v>
      </c>
      <c r="C862" s="590" t="s">
        <v>487</v>
      </c>
      <c r="D862" s="590" t="s">
        <v>626</v>
      </c>
      <c r="E862" s="590" t="s">
        <v>1890</v>
      </c>
      <c r="F862" s="590" t="s">
        <v>2013</v>
      </c>
      <c r="G862" s="590" t="s">
        <v>2014</v>
      </c>
      <c r="H862" s="607"/>
      <c r="I862" s="607"/>
      <c r="J862" s="590"/>
      <c r="K862" s="590"/>
      <c r="L862" s="607">
        <v>1</v>
      </c>
      <c r="M862" s="607">
        <v>840</v>
      </c>
      <c r="N862" s="590">
        <v>1</v>
      </c>
      <c r="O862" s="590">
        <v>840</v>
      </c>
      <c r="P862" s="607">
        <v>1</v>
      </c>
      <c r="Q862" s="607">
        <v>841</v>
      </c>
      <c r="R862" s="595">
        <v>1.0011904761904762</v>
      </c>
      <c r="S862" s="608">
        <v>841</v>
      </c>
    </row>
    <row r="863" spans="1:19" ht="14.4" customHeight="1" x14ac:dyDescent="0.3">
      <c r="A863" s="589" t="s">
        <v>1871</v>
      </c>
      <c r="B863" s="590" t="s">
        <v>1872</v>
      </c>
      <c r="C863" s="590" t="s">
        <v>487</v>
      </c>
      <c r="D863" s="590" t="s">
        <v>626</v>
      </c>
      <c r="E863" s="590" t="s">
        <v>1890</v>
      </c>
      <c r="F863" s="590" t="s">
        <v>2017</v>
      </c>
      <c r="G863" s="590" t="s">
        <v>2076</v>
      </c>
      <c r="H863" s="607"/>
      <c r="I863" s="607"/>
      <c r="J863" s="590"/>
      <c r="K863" s="590"/>
      <c r="L863" s="607">
        <v>3</v>
      </c>
      <c r="M863" s="607">
        <v>3603</v>
      </c>
      <c r="N863" s="590">
        <v>1</v>
      </c>
      <c r="O863" s="590">
        <v>1201</v>
      </c>
      <c r="P863" s="607">
        <v>2</v>
      </c>
      <c r="Q863" s="607">
        <v>2406</v>
      </c>
      <c r="R863" s="595">
        <v>0.66777685262281428</v>
      </c>
      <c r="S863" s="608">
        <v>1203</v>
      </c>
    </row>
    <row r="864" spans="1:19" ht="14.4" customHeight="1" x14ac:dyDescent="0.3">
      <c r="A864" s="589" t="s">
        <v>1871</v>
      </c>
      <c r="B864" s="590" t="s">
        <v>1872</v>
      </c>
      <c r="C864" s="590" t="s">
        <v>487</v>
      </c>
      <c r="D864" s="590" t="s">
        <v>626</v>
      </c>
      <c r="E864" s="590" t="s">
        <v>1890</v>
      </c>
      <c r="F864" s="590" t="s">
        <v>2017</v>
      </c>
      <c r="G864" s="590" t="s">
        <v>2018</v>
      </c>
      <c r="H864" s="607">
        <v>1</v>
      </c>
      <c r="I864" s="607">
        <v>1200</v>
      </c>
      <c r="J864" s="590"/>
      <c r="K864" s="590">
        <v>1200</v>
      </c>
      <c r="L864" s="607"/>
      <c r="M864" s="607"/>
      <c r="N864" s="590"/>
      <c r="O864" s="590"/>
      <c r="P864" s="607"/>
      <c r="Q864" s="607"/>
      <c r="R864" s="595"/>
      <c r="S864" s="608"/>
    </row>
    <row r="865" spans="1:19" ht="14.4" customHeight="1" x14ac:dyDescent="0.3">
      <c r="A865" s="589" t="s">
        <v>1871</v>
      </c>
      <c r="B865" s="590" t="s">
        <v>1872</v>
      </c>
      <c r="C865" s="590" t="s">
        <v>487</v>
      </c>
      <c r="D865" s="590" t="s">
        <v>626</v>
      </c>
      <c r="E865" s="590" t="s">
        <v>1890</v>
      </c>
      <c r="F865" s="590" t="s">
        <v>2077</v>
      </c>
      <c r="G865" s="590" t="s">
        <v>2078</v>
      </c>
      <c r="H865" s="607">
        <v>1</v>
      </c>
      <c r="I865" s="607">
        <v>1369</v>
      </c>
      <c r="J865" s="590"/>
      <c r="K865" s="590">
        <v>1369</v>
      </c>
      <c r="L865" s="607"/>
      <c r="M865" s="607"/>
      <c r="N865" s="590"/>
      <c r="O865" s="590"/>
      <c r="P865" s="607"/>
      <c r="Q865" s="607"/>
      <c r="R865" s="595"/>
      <c r="S865" s="608"/>
    </row>
    <row r="866" spans="1:19" ht="14.4" customHeight="1" x14ac:dyDescent="0.3">
      <c r="A866" s="589" t="s">
        <v>1871</v>
      </c>
      <c r="B866" s="590" t="s">
        <v>1872</v>
      </c>
      <c r="C866" s="590" t="s">
        <v>487</v>
      </c>
      <c r="D866" s="590" t="s">
        <v>626</v>
      </c>
      <c r="E866" s="590" t="s">
        <v>1890</v>
      </c>
      <c r="F866" s="590" t="s">
        <v>2023</v>
      </c>
      <c r="G866" s="590" t="s">
        <v>2004</v>
      </c>
      <c r="H866" s="607">
        <v>4</v>
      </c>
      <c r="I866" s="607">
        <v>3636</v>
      </c>
      <c r="J866" s="590">
        <v>1.469090909090909</v>
      </c>
      <c r="K866" s="590">
        <v>909</v>
      </c>
      <c r="L866" s="607">
        <v>3</v>
      </c>
      <c r="M866" s="607">
        <v>2475</v>
      </c>
      <c r="N866" s="590">
        <v>1</v>
      </c>
      <c r="O866" s="590">
        <v>825</v>
      </c>
      <c r="P866" s="607">
        <v>2</v>
      </c>
      <c r="Q866" s="607">
        <v>1652</v>
      </c>
      <c r="R866" s="595">
        <v>0.66747474747474744</v>
      </c>
      <c r="S866" s="608">
        <v>826</v>
      </c>
    </row>
    <row r="867" spans="1:19" ht="14.4" customHeight="1" x14ac:dyDescent="0.3">
      <c r="A867" s="589" t="s">
        <v>1871</v>
      </c>
      <c r="B867" s="590" t="s">
        <v>1872</v>
      </c>
      <c r="C867" s="590" t="s">
        <v>487</v>
      </c>
      <c r="D867" s="590" t="s">
        <v>621</v>
      </c>
      <c r="E867" s="590" t="s">
        <v>1873</v>
      </c>
      <c r="F867" s="590" t="s">
        <v>1874</v>
      </c>
      <c r="G867" s="590" t="s">
        <v>1875</v>
      </c>
      <c r="H867" s="607"/>
      <c r="I867" s="607"/>
      <c r="J867" s="590"/>
      <c r="K867" s="590"/>
      <c r="L867" s="607"/>
      <c r="M867" s="607"/>
      <c r="N867" s="590"/>
      <c r="O867" s="590"/>
      <c r="P867" s="607">
        <v>24.5</v>
      </c>
      <c r="Q867" s="607">
        <v>2675.73</v>
      </c>
      <c r="R867" s="595"/>
      <c r="S867" s="608">
        <v>109.2134693877551</v>
      </c>
    </row>
    <row r="868" spans="1:19" ht="14.4" customHeight="1" x14ac:dyDescent="0.3">
      <c r="A868" s="589" t="s">
        <v>1871</v>
      </c>
      <c r="B868" s="590" t="s">
        <v>1872</v>
      </c>
      <c r="C868" s="590" t="s">
        <v>487</v>
      </c>
      <c r="D868" s="590" t="s">
        <v>621</v>
      </c>
      <c r="E868" s="590" t="s">
        <v>1873</v>
      </c>
      <c r="F868" s="590" t="s">
        <v>1876</v>
      </c>
      <c r="G868" s="590" t="s">
        <v>1877</v>
      </c>
      <c r="H868" s="607"/>
      <c r="I868" s="607"/>
      <c r="J868" s="590"/>
      <c r="K868" s="590"/>
      <c r="L868" s="607">
        <v>4.8000000000000007</v>
      </c>
      <c r="M868" s="607">
        <v>342.78</v>
      </c>
      <c r="N868" s="590">
        <v>1</v>
      </c>
      <c r="O868" s="590">
        <v>71.41249999999998</v>
      </c>
      <c r="P868" s="607">
        <v>13.2</v>
      </c>
      <c r="Q868" s="607">
        <v>920.05000000000007</v>
      </c>
      <c r="R868" s="595">
        <v>2.6840830853608733</v>
      </c>
      <c r="S868" s="608">
        <v>69.700757575757578</v>
      </c>
    </row>
    <row r="869" spans="1:19" ht="14.4" customHeight="1" x14ac:dyDescent="0.3">
      <c r="A869" s="589" t="s">
        <v>1871</v>
      </c>
      <c r="B869" s="590" t="s">
        <v>1872</v>
      </c>
      <c r="C869" s="590" t="s">
        <v>487</v>
      </c>
      <c r="D869" s="590" t="s">
        <v>621</v>
      </c>
      <c r="E869" s="590" t="s">
        <v>1873</v>
      </c>
      <c r="F869" s="590" t="s">
        <v>1878</v>
      </c>
      <c r="G869" s="590" t="s">
        <v>1879</v>
      </c>
      <c r="H869" s="607"/>
      <c r="I869" s="607"/>
      <c r="J869" s="590"/>
      <c r="K869" s="590"/>
      <c r="L869" s="607"/>
      <c r="M869" s="607"/>
      <c r="N869" s="590"/>
      <c r="O869" s="590"/>
      <c r="P869" s="607">
        <v>1</v>
      </c>
      <c r="Q869" s="607">
        <v>367.7</v>
      </c>
      <c r="R869" s="595"/>
      <c r="S869" s="608">
        <v>367.7</v>
      </c>
    </row>
    <row r="870" spans="1:19" ht="14.4" customHeight="1" x14ac:dyDescent="0.3">
      <c r="A870" s="589" t="s">
        <v>1871</v>
      </c>
      <c r="B870" s="590" t="s">
        <v>1872</v>
      </c>
      <c r="C870" s="590" t="s">
        <v>487</v>
      </c>
      <c r="D870" s="590" t="s">
        <v>621</v>
      </c>
      <c r="E870" s="590" t="s">
        <v>1890</v>
      </c>
      <c r="F870" s="590" t="s">
        <v>1895</v>
      </c>
      <c r="G870" s="590" t="s">
        <v>1896</v>
      </c>
      <c r="H870" s="607"/>
      <c r="I870" s="607"/>
      <c r="J870" s="590"/>
      <c r="K870" s="590"/>
      <c r="L870" s="607">
        <v>1</v>
      </c>
      <c r="M870" s="607">
        <v>106</v>
      </c>
      <c r="N870" s="590">
        <v>1</v>
      </c>
      <c r="O870" s="590">
        <v>106</v>
      </c>
      <c r="P870" s="607">
        <v>6</v>
      </c>
      <c r="Q870" s="607">
        <v>636</v>
      </c>
      <c r="R870" s="595">
        <v>6</v>
      </c>
      <c r="S870" s="608">
        <v>106</v>
      </c>
    </row>
    <row r="871" spans="1:19" ht="14.4" customHeight="1" x14ac:dyDescent="0.3">
      <c r="A871" s="589" t="s">
        <v>1871</v>
      </c>
      <c r="B871" s="590" t="s">
        <v>1872</v>
      </c>
      <c r="C871" s="590" t="s">
        <v>487</v>
      </c>
      <c r="D871" s="590" t="s">
        <v>621</v>
      </c>
      <c r="E871" s="590" t="s">
        <v>1890</v>
      </c>
      <c r="F871" s="590" t="s">
        <v>1908</v>
      </c>
      <c r="G871" s="590" t="s">
        <v>1909</v>
      </c>
      <c r="H871" s="607"/>
      <c r="I871" s="607"/>
      <c r="J871" s="590"/>
      <c r="K871" s="590"/>
      <c r="L871" s="607"/>
      <c r="M871" s="607"/>
      <c r="N871" s="590"/>
      <c r="O871" s="590"/>
      <c r="P871" s="607">
        <v>9</v>
      </c>
      <c r="Q871" s="607">
        <v>2268</v>
      </c>
      <c r="R871" s="595"/>
      <c r="S871" s="608">
        <v>252</v>
      </c>
    </row>
    <row r="872" spans="1:19" ht="14.4" customHeight="1" x14ac:dyDescent="0.3">
      <c r="A872" s="589" t="s">
        <v>1871</v>
      </c>
      <c r="B872" s="590" t="s">
        <v>1872</v>
      </c>
      <c r="C872" s="590" t="s">
        <v>487</v>
      </c>
      <c r="D872" s="590" t="s">
        <v>621</v>
      </c>
      <c r="E872" s="590" t="s">
        <v>1890</v>
      </c>
      <c r="F872" s="590" t="s">
        <v>1908</v>
      </c>
      <c r="G872" s="590" t="s">
        <v>1910</v>
      </c>
      <c r="H872" s="607"/>
      <c r="I872" s="607"/>
      <c r="J872" s="590"/>
      <c r="K872" s="590"/>
      <c r="L872" s="607">
        <v>3</v>
      </c>
      <c r="M872" s="607">
        <v>753</v>
      </c>
      <c r="N872" s="590">
        <v>1</v>
      </c>
      <c r="O872" s="590">
        <v>251</v>
      </c>
      <c r="P872" s="607"/>
      <c r="Q872" s="607"/>
      <c r="R872" s="595"/>
      <c r="S872" s="608"/>
    </row>
    <row r="873" spans="1:19" ht="14.4" customHeight="1" x14ac:dyDescent="0.3">
      <c r="A873" s="589" t="s">
        <v>1871</v>
      </c>
      <c r="B873" s="590" t="s">
        <v>1872</v>
      </c>
      <c r="C873" s="590" t="s">
        <v>487</v>
      </c>
      <c r="D873" s="590" t="s">
        <v>621</v>
      </c>
      <c r="E873" s="590" t="s">
        <v>1890</v>
      </c>
      <c r="F873" s="590" t="s">
        <v>1911</v>
      </c>
      <c r="G873" s="590" t="s">
        <v>1912</v>
      </c>
      <c r="H873" s="607"/>
      <c r="I873" s="607"/>
      <c r="J873" s="590"/>
      <c r="K873" s="590"/>
      <c r="L873" s="607"/>
      <c r="M873" s="607"/>
      <c r="N873" s="590"/>
      <c r="O873" s="590"/>
      <c r="P873" s="607">
        <v>120</v>
      </c>
      <c r="Q873" s="607">
        <v>15240</v>
      </c>
      <c r="R873" s="595"/>
      <c r="S873" s="608">
        <v>127</v>
      </c>
    </row>
    <row r="874" spans="1:19" ht="14.4" customHeight="1" x14ac:dyDescent="0.3">
      <c r="A874" s="589" t="s">
        <v>1871</v>
      </c>
      <c r="B874" s="590" t="s">
        <v>1872</v>
      </c>
      <c r="C874" s="590" t="s">
        <v>487</v>
      </c>
      <c r="D874" s="590" t="s">
        <v>621</v>
      </c>
      <c r="E874" s="590" t="s">
        <v>1890</v>
      </c>
      <c r="F874" s="590" t="s">
        <v>1911</v>
      </c>
      <c r="G874" s="590" t="s">
        <v>1913</v>
      </c>
      <c r="H874" s="607"/>
      <c r="I874" s="607"/>
      <c r="J874" s="590"/>
      <c r="K874" s="590"/>
      <c r="L874" s="607">
        <v>27</v>
      </c>
      <c r="M874" s="607">
        <v>3402</v>
      </c>
      <c r="N874" s="590">
        <v>1</v>
      </c>
      <c r="O874" s="590">
        <v>126</v>
      </c>
      <c r="P874" s="607">
        <v>1</v>
      </c>
      <c r="Q874" s="607">
        <v>127</v>
      </c>
      <c r="R874" s="595">
        <v>3.7330981775426222E-2</v>
      </c>
      <c r="S874" s="608">
        <v>127</v>
      </c>
    </row>
    <row r="875" spans="1:19" ht="14.4" customHeight="1" x14ac:dyDescent="0.3">
      <c r="A875" s="589" t="s">
        <v>1871</v>
      </c>
      <c r="B875" s="590" t="s">
        <v>1872</v>
      </c>
      <c r="C875" s="590" t="s">
        <v>487</v>
      </c>
      <c r="D875" s="590" t="s">
        <v>621</v>
      </c>
      <c r="E875" s="590" t="s">
        <v>1890</v>
      </c>
      <c r="F875" s="590" t="s">
        <v>1914</v>
      </c>
      <c r="G875" s="590" t="s">
        <v>1915</v>
      </c>
      <c r="H875" s="607"/>
      <c r="I875" s="607"/>
      <c r="J875" s="590"/>
      <c r="K875" s="590"/>
      <c r="L875" s="607">
        <v>1</v>
      </c>
      <c r="M875" s="607">
        <v>541</v>
      </c>
      <c r="N875" s="590">
        <v>1</v>
      </c>
      <c r="O875" s="590">
        <v>541</v>
      </c>
      <c r="P875" s="607"/>
      <c r="Q875" s="607"/>
      <c r="R875" s="595"/>
      <c r="S875" s="608"/>
    </row>
    <row r="876" spans="1:19" ht="14.4" customHeight="1" x14ac:dyDescent="0.3">
      <c r="A876" s="589" t="s">
        <v>1871</v>
      </c>
      <c r="B876" s="590" t="s">
        <v>1872</v>
      </c>
      <c r="C876" s="590" t="s">
        <v>487</v>
      </c>
      <c r="D876" s="590" t="s">
        <v>621</v>
      </c>
      <c r="E876" s="590" t="s">
        <v>1890</v>
      </c>
      <c r="F876" s="590" t="s">
        <v>1918</v>
      </c>
      <c r="G876" s="590" t="s">
        <v>1919</v>
      </c>
      <c r="H876" s="607"/>
      <c r="I876" s="607"/>
      <c r="J876" s="590"/>
      <c r="K876" s="590"/>
      <c r="L876" s="607">
        <v>8</v>
      </c>
      <c r="M876" s="607">
        <v>4008</v>
      </c>
      <c r="N876" s="590">
        <v>1</v>
      </c>
      <c r="O876" s="590">
        <v>501</v>
      </c>
      <c r="P876" s="607">
        <v>28</v>
      </c>
      <c r="Q876" s="607">
        <v>14056</v>
      </c>
      <c r="R876" s="595">
        <v>3.5069860279441119</v>
      </c>
      <c r="S876" s="608">
        <v>502</v>
      </c>
    </row>
    <row r="877" spans="1:19" ht="14.4" customHeight="1" x14ac:dyDescent="0.3">
      <c r="A877" s="589" t="s">
        <v>1871</v>
      </c>
      <c r="B877" s="590" t="s">
        <v>1872</v>
      </c>
      <c r="C877" s="590" t="s">
        <v>487</v>
      </c>
      <c r="D877" s="590" t="s">
        <v>621</v>
      </c>
      <c r="E877" s="590" t="s">
        <v>1890</v>
      </c>
      <c r="F877" s="590" t="s">
        <v>1920</v>
      </c>
      <c r="G877" s="590" t="s">
        <v>1921</v>
      </c>
      <c r="H877" s="607"/>
      <c r="I877" s="607"/>
      <c r="J877" s="590"/>
      <c r="K877" s="590"/>
      <c r="L877" s="607">
        <v>17</v>
      </c>
      <c r="M877" s="607">
        <v>11543</v>
      </c>
      <c r="N877" s="590">
        <v>1</v>
      </c>
      <c r="O877" s="590">
        <v>679</v>
      </c>
      <c r="P877" s="607"/>
      <c r="Q877" s="607"/>
      <c r="R877" s="595"/>
      <c r="S877" s="608"/>
    </row>
    <row r="878" spans="1:19" ht="14.4" customHeight="1" x14ac:dyDescent="0.3">
      <c r="A878" s="589" t="s">
        <v>1871</v>
      </c>
      <c r="B878" s="590" t="s">
        <v>1872</v>
      </c>
      <c r="C878" s="590" t="s">
        <v>487</v>
      </c>
      <c r="D878" s="590" t="s">
        <v>621</v>
      </c>
      <c r="E878" s="590" t="s">
        <v>1890</v>
      </c>
      <c r="F878" s="590" t="s">
        <v>1920</v>
      </c>
      <c r="G878" s="590" t="s">
        <v>1922</v>
      </c>
      <c r="H878" s="607"/>
      <c r="I878" s="607"/>
      <c r="J878" s="590"/>
      <c r="K878" s="590"/>
      <c r="L878" s="607"/>
      <c r="M878" s="607"/>
      <c r="N878" s="590"/>
      <c r="O878" s="590"/>
      <c r="P878" s="607">
        <v>72</v>
      </c>
      <c r="Q878" s="607">
        <v>48960</v>
      </c>
      <c r="R878" s="595"/>
      <c r="S878" s="608">
        <v>680</v>
      </c>
    </row>
    <row r="879" spans="1:19" ht="14.4" customHeight="1" x14ac:dyDescent="0.3">
      <c r="A879" s="589" t="s">
        <v>1871</v>
      </c>
      <c r="B879" s="590" t="s">
        <v>1872</v>
      </c>
      <c r="C879" s="590" t="s">
        <v>487</v>
      </c>
      <c r="D879" s="590" t="s">
        <v>621</v>
      </c>
      <c r="E879" s="590" t="s">
        <v>1890</v>
      </c>
      <c r="F879" s="590" t="s">
        <v>1923</v>
      </c>
      <c r="G879" s="590" t="s">
        <v>1924</v>
      </c>
      <c r="H879" s="607"/>
      <c r="I879" s="607"/>
      <c r="J879" s="590"/>
      <c r="K879" s="590"/>
      <c r="L879" s="607">
        <v>6</v>
      </c>
      <c r="M879" s="607">
        <v>6192</v>
      </c>
      <c r="N879" s="590">
        <v>1</v>
      </c>
      <c r="O879" s="590">
        <v>1032</v>
      </c>
      <c r="P879" s="607">
        <v>12</v>
      </c>
      <c r="Q879" s="607">
        <v>12408</v>
      </c>
      <c r="R879" s="595">
        <v>2.0038759689922481</v>
      </c>
      <c r="S879" s="608">
        <v>1034</v>
      </c>
    </row>
    <row r="880" spans="1:19" ht="14.4" customHeight="1" x14ac:dyDescent="0.3">
      <c r="A880" s="589" t="s">
        <v>1871</v>
      </c>
      <c r="B880" s="590" t="s">
        <v>1872</v>
      </c>
      <c r="C880" s="590" t="s">
        <v>487</v>
      </c>
      <c r="D880" s="590" t="s">
        <v>621</v>
      </c>
      <c r="E880" s="590" t="s">
        <v>1890</v>
      </c>
      <c r="F880" s="590" t="s">
        <v>2052</v>
      </c>
      <c r="G880" s="590" t="s">
        <v>2053</v>
      </c>
      <c r="H880" s="607"/>
      <c r="I880" s="607"/>
      <c r="J880" s="590"/>
      <c r="K880" s="590"/>
      <c r="L880" s="607"/>
      <c r="M880" s="607"/>
      <c r="N880" s="590"/>
      <c r="O880" s="590"/>
      <c r="P880" s="607">
        <v>1</v>
      </c>
      <c r="Q880" s="607">
        <v>1398</v>
      </c>
      <c r="R880" s="595"/>
      <c r="S880" s="608">
        <v>1398</v>
      </c>
    </row>
    <row r="881" spans="1:19" ht="14.4" customHeight="1" x14ac:dyDescent="0.3">
      <c r="A881" s="589" t="s">
        <v>1871</v>
      </c>
      <c r="B881" s="590" t="s">
        <v>1872</v>
      </c>
      <c r="C881" s="590" t="s">
        <v>487</v>
      </c>
      <c r="D881" s="590" t="s">
        <v>621</v>
      </c>
      <c r="E881" s="590" t="s">
        <v>1890</v>
      </c>
      <c r="F881" s="590" t="s">
        <v>1935</v>
      </c>
      <c r="G881" s="590" t="s">
        <v>1937</v>
      </c>
      <c r="H881" s="607"/>
      <c r="I881" s="607"/>
      <c r="J881" s="590"/>
      <c r="K881" s="590"/>
      <c r="L881" s="607"/>
      <c r="M881" s="607"/>
      <c r="N881" s="590"/>
      <c r="O881" s="590"/>
      <c r="P881" s="607">
        <v>1</v>
      </c>
      <c r="Q881" s="607">
        <v>374</v>
      </c>
      <c r="R881" s="595"/>
      <c r="S881" s="608">
        <v>374</v>
      </c>
    </row>
    <row r="882" spans="1:19" ht="14.4" customHeight="1" x14ac:dyDescent="0.3">
      <c r="A882" s="589" t="s">
        <v>1871</v>
      </c>
      <c r="B882" s="590" t="s">
        <v>1872</v>
      </c>
      <c r="C882" s="590" t="s">
        <v>487</v>
      </c>
      <c r="D882" s="590" t="s">
        <v>621</v>
      </c>
      <c r="E882" s="590" t="s">
        <v>1890</v>
      </c>
      <c r="F882" s="590" t="s">
        <v>1938</v>
      </c>
      <c r="G882" s="590" t="s">
        <v>1939</v>
      </c>
      <c r="H882" s="607"/>
      <c r="I882" s="607"/>
      <c r="J882" s="590"/>
      <c r="K882" s="590"/>
      <c r="L882" s="607">
        <v>29</v>
      </c>
      <c r="M882" s="607">
        <v>966.67</v>
      </c>
      <c r="N882" s="590">
        <v>1</v>
      </c>
      <c r="O882" s="590">
        <v>33.333448275862068</v>
      </c>
      <c r="P882" s="607">
        <v>1</v>
      </c>
      <c r="Q882" s="607">
        <v>33.33</v>
      </c>
      <c r="R882" s="595">
        <v>3.4479191451063963E-2</v>
      </c>
      <c r="S882" s="608">
        <v>33.33</v>
      </c>
    </row>
    <row r="883" spans="1:19" ht="14.4" customHeight="1" x14ac:dyDescent="0.3">
      <c r="A883" s="589" t="s">
        <v>1871</v>
      </c>
      <c r="B883" s="590" t="s">
        <v>1872</v>
      </c>
      <c r="C883" s="590" t="s">
        <v>487</v>
      </c>
      <c r="D883" s="590" t="s">
        <v>621</v>
      </c>
      <c r="E883" s="590" t="s">
        <v>1890</v>
      </c>
      <c r="F883" s="590" t="s">
        <v>1938</v>
      </c>
      <c r="G883" s="590" t="s">
        <v>1940</v>
      </c>
      <c r="H883" s="607"/>
      <c r="I883" s="607"/>
      <c r="J883" s="590"/>
      <c r="K883" s="590"/>
      <c r="L883" s="607"/>
      <c r="M883" s="607"/>
      <c r="N883" s="590"/>
      <c r="O883" s="590"/>
      <c r="P883" s="607">
        <v>102</v>
      </c>
      <c r="Q883" s="607">
        <v>3400</v>
      </c>
      <c r="R883" s="595"/>
      <c r="S883" s="608">
        <v>33.333333333333336</v>
      </c>
    </row>
    <row r="884" spans="1:19" ht="14.4" customHeight="1" x14ac:dyDescent="0.3">
      <c r="A884" s="589" t="s">
        <v>1871</v>
      </c>
      <c r="B884" s="590" t="s">
        <v>1872</v>
      </c>
      <c r="C884" s="590" t="s">
        <v>487</v>
      </c>
      <c r="D884" s="590" t="s">
        <v>621</v>
      </c>
      <c r="E884" s="590" t="s">
        <v>1890</v>
      </c>
      <c r="F884" s="590" t="s">
        <v>1944</v>
      </c>
      <c r="G884" s="590" t="s">
        <v>1945</v>
      </c>
      <c r="H884" s="607"/>
      <c r="I884" s="607"/>
      <c r="J884" s="590"/>
      <c r="K884" s="590"/>
      <c r="L884" s="607"/>
      <c r="M884" s="607"/>
      <c r="N884" s="590"/>
      <c r="O884" s="590"/>
      <c r="P884" s="607">
        <v>127</v>
      </c>
      <c r="Q884" s="607">
        <v>10922</v>
      </c>
      <c r="R884" s="595"/>
      <c r="S884" s="608">
        <v>86</v>
      </c>
    </row>
    <row r="885" spans="1:19" ht="14.4" customHeight="1" x14ac:dyDescent="0.3">
      <c r="A885" s="589" t="s">
        <v>1871</v>
      </c>
      <c r="B885" s="590" t="s">
        <v>1872</v>
      </c>
      <c r="C885" s="590" t="s">
        <v>487</v>
      </c>
      <c r="D885" s="590" t="s">
        <v>621</v>
      </c>
      <c r="E885" s="590" t="s">
        <v>1890</v>
      </c>
      <c r="F885" s="590" t="s">
        <v>1944</v>
      </c>
      <c r="G885" s="590" t="s">
        <v>1946</v>
      </c>
      <c r="H885" s="607"/>
      <c r="I885" s="607"/>
      <c r="J885" s="590"/>
      <c r="K885" s="590"/>
      <c r="L885" s="607">
        <v>31</v>
      </c>
      <c r="M885" s="607">
        <v>2666</v>
      </c>
      <c r="N885" s="590">
        <v>1</v>
      </c>
      <c r="O885" s="590">
        <v>86</v>
      </c>
      <c r="P885" s="607">
        <v>1</v>
      </c>
      <c r="Q885" s="607">
        <v>86</v>
      </c>
      <c r="R885" s="595">
        <v>3.2258064516129031E-2</v>
      </c>
      <c r="S885" s="608">
        <v>86</v>
      </c>
    </row>
    <row r="886" spans="1:19" ht="14.4" customHeight="1" x14ac:dyDescent="0.3">
      <c r="A886" s="589" t="s">
        <v>1871</v>
      </c>
      <c r="B886" s="590" t="s">
        <v>1872</v>
      </c>
      <c r="C886" s="590" t="s">
        <v>487</v>
      </c>
      <c r="D886" s="590" t="s">
        <v>621</v>
      </c>
      <c r="E886" s="590" t="s">
        <v>1890</v>
      </c>
      <c r="F886" s="590" t="s">
        <v>1956</v>
      </c>
      <c r="G886" s="590" t="s">
        <v>1915</v>
      </c>
      <c r="H886" s="607"/>
      <c r="I886" s="607"/>
      <c r="J886" s="590"/>
      <c r="K886" s="590"/>
      <c r="L886" s="607"/>
      <c r="M886" s="607"/>
      <c r="N886" s="590"/>
      <c r="O886" s="590"/>
      <c r="P886" s="607">
        <v>3</v>
      </c>
      <c r="Q886" s="607">
        <v>2067</v>
      </c>
      <c r="R886" s="595"/>
      <c r="S886" s="608">
        <v>689</v>
      </c>
    </row>
    <row r="887" spans="1:19" ht="14.4" customHeight="1" x14ac:dyDescent="0.3">
      <c r="A887" s="589" t="s">
        <v>1871</v>
      </c>
      <c r="B887" s="590" t="s">
        <v>1872</v>
      </c>
      <c r="C887" s="590" t="s">
        <v>487</v>
      </c>
      <c r="D887" s="590" t="s">
        <v>621</v>
      </c>
      <c r="E887" s="590" t="s">
        <v>1890</v>
      </c>
      <c r="F887" s="590" t="s">
        <v>1966</v>
      </c>
      <c r="G887" s="590" t="s">
        <v>2064</v>
      </c>
      <c r="H887" s="607"/>
      <c r="I887" s="607"/>
      <c r="J887" s="590"/>
      <c r="K887" s="590"/>
      <c r="L887" s="607"/>
      <c r="M887" s="607"/>
      <c r="N887" s="590"/>
      <c r="O887" s="590"/>
      <c r="P887" s="607">
        <v>1</v>
      </c>
      <c r="Q887" s="607">
        <v>723</v>
      </c>
      <c r="R887" s="595"/>
      <c r="S887" s="608">
        <v>723</v>
      </c>
    </row>
    <row r="888" spans="1:19" ht="14.4" customHeight="1" x14ac:dyDescent="0.3">
      <c r="A888" s="589" t="s">
        <v>1871</v>
      </c>
      <c r="B888" s="590" t="s">
        <v>1872</v>
      </c>
      <c r="C888" s="590" t="s">
        <v>487</v>
      </c>
      <c r="D888" s="590" t="s">
        <v>621</v>
      </c>
      <c r="E888" s="590" t="s">
        <v>1890</v>
      </c>
      <c r="F888" s="590" t="s">
        <v>1968</v>
      </c>
      <c r="G888" s="590" t="s">
        <v>1969</v>
      </c>
      <c r="H888" s="607"/>
      <c r="I888" s="607"/>
      <c r="J888" s="590"/>
      <c r="K888" s="590"/>
      <c r="L888" s="607"/>
      <c r="M888" s="607"/>
      <c r="N888" s="590"/>
      <c r="O888" s="590"/>
      <c r="P888" s="607">
        <v>8</v>
      </c>
      <c r="Q888" s="607">
        <v>8512</v>
      </c>
      <c r="R888" s="595"/>
      <c r="S888" s="608">
        <v>1064</v>
      </c>
    </row>
    <row r="889" spans="1:19" ht="14.4" customHeight="1" x14ac:dyDescent="0.3">
      <c r="A889" s="589" t="s">
        <v>1871</v>
      </c>
      <c r="B889" s="590" t="s">
        <v>1872</v>
      </c>
      <c r="C889" s="590" t="s">
        <v>487</v>
      </c>
      <c r="D889" s="590" t="s">
        <v>621</v>
      </c>
      <c r="E889" s="590" t="s">
        <v>1890</v>
      </c>
      <c r="F889" s="590" t="s">
        <v>1970</v>
      </c>
      <c r="G889" s="590" t="s">
        <v>1972</v>
      </c>
      <c r="H889" s="607"/>
      <c r="I889" s="607"/>
      <c r="J889" s="590"/>
      <c r="K889" s="590"/>
      <c r="L889" s="607">
        <v>4</v>
      </c>
      <c r="M889" s="607">
        <v>492</v>
      </c>
      <c r="N889" s="590">
        <v>1</v>
      </c>
      <c r="O889" s="590">
        <v>123</v>
      </c>
      <c r="P889" s="607">
        <v>1</v>
      </c>
      <c r="Q889" s="607">
        <v>124</v>
      </c>
      <c r="R889" s="595">
        <v>0.25203252032520324</v>
      </c>
      <c r="S889" s="608">
        <v>124</v>
      </c>
    </row>
    <row r="890" spans="1:19" ht="14.4" customHeight="1" x14ac:dyDescent="0.3">
      <c r="A890" s="589" t="s">
        <v>1871</v>
      </c>
      <c r="B890" s="590" t="s">
        <v>1872</v>
      </c>
      <c r="C890" s="590" t="s">
        <v>487</v>
      </c>
      <c r="D890" s="590" t="s">
        <v>621</v>
      </c>
      <c r="E890" s="590" t="s">
        <v>1890</v>
      </c>
      <c r="F890" s="590" t="s">
        <v>1973</v>
      </c>
      <c r="G890" s="590" t="s">
        <v>1974</v>
      </c>
      <c r="H890" s="607"/>
      <c r="I890" s="607"/>
      <c r="J890" s="590"/>
      <c r="K890" s="590"/>
      <c r="L890" s="607"/>
      <c r="M890" s="607"/>
      <c r="N890" s="590"/>
      <c r="O890" s="590"/>
      <c r="P890" s="607">
        <v>1</v>
      </c>
      <c r="Q890" s="607">
        <v>717</v>
      </c>
      <c r="R890" s="595"/>
      <c r="S890" s="608">
        <v>717</v>
      </c>
    </row>
    <row r="891" spans="1:19" ht="14.4" customHeight="1" x14ac:dyDescent="0.3">
      <c r="A891" s="589" t="s">
        <v>1871</v>
      </c>
      <c r="B891" s="590" t="s">
        <v>1872</v>
      </c>
      <c r="C891" s="590" t="s">
        <v>487</v>
      </c>
      <c r="D891" s="590" t="s">
        <v>621</v>
      </c>
      <c r="E891" s="590" t="s">
        <v>1890</v>
      </c>
      <c r="F891" s="590" t="s">
        <v>1994</v>
      </c>
      <c r="G891" s="590" t="s">
        <v>1995</v>
      </c>
      <c r="H891" s="607"/>
      <c r="I891" s="607"/>
      <c r="J891" s="590"/>
      <c r="K891" s="590"/>
      <c r="L891" s="607"/>
      <c r="M891" s="607"/>
      <c r="N891" s="590"/>
      <c r="O891" s="590"/>
      <c r="P891" s="607">
        <v>1</v>
      </c>
      <c r="Q891" s="607">
        <v>181</v>
      </c>
      <c r="R891" s="595"/>
      <c r="S891" s="608">
        <v>181</v>
      </c>
    </row>
    <row r="892" spans="1:19" ht="14.4" customHeight="1" x14ac:dyDescent="0.3">
      <c r="A892" s="589" t="s">
        <v>1871</v>
      </c>
      <c r="B892" s="590" t="s">
        <v>1872</v>
      </c>
      <c r="C892" s="590" t="s">
        <v>487</v>
      </c>
      <c r="D892" s="590" t="s">
        <v>621</v>
      </c>
      <c r="E892" s="590" t="s">
        <v>1890</v>
      </c>
      <c r="F892" s="590" t="s">
        <v>1994</v>
      </c>
      <c r="G892" s="590" t="s">
        <v>1996</v>
      </c>
      <c r="H892" s="607"/>
      <c r="I892" s="607"/>
      <c r="J892" s="590"/>
      <c r="K892" s="590"/>
      <c r="L892" s="607"/>
      <c r="M892" s="607"/>
      <c r="N892" s="590"/>
      <c r="O892" s="590"/>
      <c r="P892" s="607">
        <v>1</v>
      </c>
      <c r="Q892" s="607">
        <v>181</v>
      </c>
      <c r="R892" s="595"/>
      <c r="S892" s="608">
        <v>181</v>
      </c>
    </row>
    <row r="893" spans="1:19" ht="14.4" customHeight="1" x14ac:dyDescent="0.3">
      <c r="A893" s="589" t="s">
        <v>1871</v>
      </c>
      <c r="B893" s="590" t="s">
        <v>1872</v>
      </c>
      <c r="C893" s="590" t="s">
        <v>487</v>
      </c>
      <c r="D893" s="590" t="s">
        <v>621</v>
      </c>
      <c r="E893" s="590" t="s">
        <v>1890</v>
      </c>
      <c r="F893" s="590" t="s">
        <v>1997</v>
      </c>
      <c r="G893" s="590" t="s">
        <v>1998</v>
      </c>
      <c r="H893" s="607"/>
      <c r="I893" s="607"/>
      <c r="J893" s="590"/>
      <c r="K893" s="590"/>
      <c r="L893" s="607"/>
      <c r="M893" s="607"/>
      <c r="N893" s="590"/>
      <c r="O893" s="590"/>
      <c r="P893" s="607">
        <v>1</v>
      </c>
      <c r="Q893" s="607">
        <v>450</v>
      </c>
      <c r="R893" s="595"/>
      <c r="S893" s="608">
        <v>450</v>
      </c>
    </row>
    <row r="894" spans="1:19" ht="14.4" customHeight="1" x14ac:dyDescent="0.3">
      <c r="A894" s="589" t="s">
        <v>1871</v>
      </c>
      <c r="B894" s="590" t="s">
        <v>1872</v>
      </c>
      <c r="C894" s="590" t="s">
        <v>487</v>
      </c>
      <c r="D894" s="590" t="s">
        <v>621</v>
      </c>
      <c r="E894" s="590" t="s">
        <v>1890</v>
      </c>
      <c r="F894" s="590" t="s">
        <v>1999</v>
      </c>
      <c r="G894" s="590" t="s">
        <v>2000</v>
      </c>
      <c r="H894" s="607"/>
      <c r="I894" s="607"/>
      <c r="J894" s="590"/>
      <c r="K894" s="590"/>
      <c r="L894" s="607">
        <v>3</v>
      </c>
      <c r="M894" s="607">
        <v>930</v>
      </c>
      <c r="N894" s="590">
        <v>1</v>
      </c>
      <c r="O894" s="590">
        <v>310</v>
      </c>
      <c r="P894" s="607">
        <v>17</v>
      </c>
      <c r="Q894" s="607">
        <v>5287</v>
      </c>
      <c r="R894" s="595">
        <v>5.6849462365591394</v>
      </c>
      <c r="S894" s="608">
        <v>311</v>
      </c>
    </row>
    <row r="895" spans="1:19" ht="14.4" customHeight="1" x14ac:dyDescent="0.3">
      <c r="A895" s="589" t="s">
        <v>1871</v>
      </c>
      <c r="B895" s="590" t="s">
        <v>1872</v>
      </c>
      <c r="C895" s="590" t="s">
        <v>487</v>
      </c>
      <c r="D895" s="590" t="s">
        <v>621</v>
      </c>
      <c r="E895" s="590" t="s">
        <v>1890</v>
      </c>
      <c r="F895" s="590" t="s">
        <v>2001</v>
      </c>
      <c r="G895" s="590" t="s">
        <v>2002</v>
      </c>
      <c r="H895" s="607"/>
      <c r="I895" s="607"/>
      <c r="J895" s="590"/>
      <c r="K895" s="590"/>
      <c r="L895" s="607"/>
      <c r="M895" s="607"/>
      <c r="N895" s="590"/>
      <c r="O895" s="590"/>
      <c r="P895" s="607">
        <v>1</v>
      </c>
      <c r="Q895" s="607">
        <v>1738</v>
      </c>
      <c r="R895" s="595"/>
      <c r="S895" s="608">
        <v>1738</v>
      </c>
    </row>
    <row r="896" spans="1:19" ht="14.4" customHeight="1" x14ac:dyDescent="0.3">
      <c r="A896" s="589" t="s">
        <v>1871</v>
      </c>
      <c r="B896" s="590" t="s">
        <v>1872</v>
      </c>
      <c r="C896" s="590" t="s">
        <v>487</v>
      </c>
      <c r="D896" s="590" t="s">
        <v>621</v>
      </c>
      <c r="E896" s="590" t="s">
        <v>1890</v>
      </c>
      <c r="F896" s="590" t="s">
        <v>2073</v>
      </c>
      <c r="G896" s="590" t="s">
        <v>2075</v>
      </c>
      <c r="H896" s="607"/>
      <c r="I896" s="607"/>
      <c r="J896" s="590"/>
      <c r="K896" s="590"/>
      <c r="L896" s="607"/>
      <c r="M896" s="607"/>
      <c r="N896" s="590"/>
      <c r="O896" s="590"/>
      <c r="P896" s="607">
        <v>2</v>
      </c>
      <c r="Q896" s="607">
        <v>616</v>
      </c>
      <c r="R896" s="595"/>
      <c r="S896" s="608">
        <v>308</v>
      </c>
    </row>
    <row r="897" spans="1:19" ht="14.4" customHeight="1" x14ac:dyDescent="0.3">
      <c r="A897" s="589" t="s">
        <v>1871</v>
      </c>
      <c r="B897" s="590" t="s">
        <v>1872</v>
      </c>
      <c r="C897" s="590" t="s">
        <v>487</v>
      </c>
      <c r="D897" s="590" t="s">
        <v>621</v>
      </c>
      <c r="E897" s="590" t="s">
        <v>1890</v>
      </c>
      <c r="F897" s="590" t="s">
        <v>2013</v>
      </c>
      <c r="G897" s="590" t="s">
        <v>2014</v>
      </c>
      <c r="H897" s="607"/>
      <c r="I897" s="607"/>
      <c r="J897" s="590"/>
      <c r="K897" s="590"/>
      <c r="L897" s="607">
        <v>3</v>
      </c>
      <c r="M897" s="607">
        <v>2520</v>
      </c>
      <c r="N897" s="590">
        <v>1</v>
      </c>
      <c r="O897" s="590">
        <v>840</v>
      </c>
      <c r="P897" s="607">
        <v>7</v>
      </c>
      <c r="Q897" s="607">
        <v>5887</v>
      </c>
      <c r="R897" s="595">
        <v>2.3361111111111112</v>
      </c>
      <c r="S897" s="608">
        <v>841</v>
      </c>
    </row>
    <row r="898" spans="1:19" ht="14.4" customHeight="1" x14ac:dyDescent="0.3">
      <c r="A898" s="589" t="s">
        <v>1871</v>
      </c>
      <c r="B898" s="590" t="s">
        <v>1872</v>
      </c>
      <c r="C898" s="590" t="s">
        <v>487</v>
      </c>
      <c r="D898" s="590" t="s">
        <v>621</v>
      </c>
      <c r="E898" s="590" t="s">
        <v>1890</v>
      </c>
      <c r="F898" s="590" t="s">
        <v>2017</v>
      </c>
      <c r="G898" s="590" t="s">
        <v>2076</v>
      </c>
      <c r="H898" s="607"/>
      <c r="I898" s="607"/>
      <c r="J898" s="590"/>
      <c r="K898" s="590"/>
      <c r="L898" s="607"/>
      <c r="M898" s="607"/>
      <c r="N898" s="590"/>
      <c r="O898" s="590"/>
      <c r="P898" s="607">
        <v>9</v>
      </c>
      <c r="Q898" s="607">
        <v>10827</v>
      </c>
      <c r="R898" s="595"/>
      <c r="S898" s="608">
        <v>1203</v>
      </c>
    </row>
    <row r="899" spans="1:19" ht="14.4" customHeight="1" x14ac:dyDescent="0.3">
      <c r="A899" s="589" t="s">
        <v>1871</v>
      </c>
      <c r="B899" s="590" t="s">
        <v>1872</v>
      </c>
      <c r="C899" s="590" t="s">
        <v>487</v>
      </c>
      <c r="D899" s="590" t="s">
        <v>621</v>
      </c>
      <c r="E899" s="590" t="s">
        <v>1890</v>
      </c>
      <c r="F899" s="590" t="s">
        <v>2017</v>
      </c>
      <c r="G899" s="590" t="s">
        <v>2018</v>
      </c>
      <c r="H899" s="607"/>
      <c r="I899" s="607"/>
      <c r="J899" s="590"/>
      <c r="K899" s="590"/>
      <c r="L899" s="607">
        <v>1</v>
      </c>
      <c r="M899" s="607">
        <v>1201</v>
      </c>
      <c r="N899" s="590">
        <v>1</v>
      </c>
      <c r="O899" s="590">
        <v>1201</v>
      </c>
      <c r="P899" s="607">
        <v>1</v>
      </c>
      <c r="Q899" s="607">
        <v>1203</v>
      </c>
      <c r="R899" s="595">
        <v>1.0016652789342215</v>
      </c>
      <c r="S899" s="608">
        <v>1203</v>
      </c>
    </row>
    <row r="900" spans="1:19" ht="14.4" customHeight="1" x14ac:dyDescent="0.3">
      <c r="A900" s="589" t="s">
        <v>1871</v>
      </c>
      <c r="B900" s="590" t="s">
        <v>1872</v>
      </c>
      <c r="C900" s="590" t="s">
        <v>487</v>
      </c>
      <c r="D900" s="590" t="s">
        <v>621</v>
      </c>
      <c r="E900" s="590" t="s">
        <v>1890</v>
      </c>
      <c r="F900" s="590" t="s">
        <v>2077</v>
      </c>
      <c r="G900" s="590" t="s">
        <v>2078</v>
      </c>
      <c r="H900" s="607"/>
      <c r="I900" s="607"/>
      <c r="J900" s="590"/>
      <c r="K900" s="590"/>
      <c r="L900" s="607"/>
      <c r="M900" s="607"/>
      <c r="N900" s="590"/>
      <c r="O900" s="590"/>
      <c r="P900" s="607">
        <v>1</v>
      </c>
      <c r="Q900" s="607">
        <v>1373</v>
      </c>
      <c r="R900" s="595"/>
      <c r="S900" s="608">
        <v>1373</v>
      </c>
    </row>
    <row r="901" spans="1:19" ht="14.4" customHeight="1" x14ac:dyDescent="0.3">
      <c r="A901" s="589" t="s">
        <v>1871</v>
      </c>
      <c r="B901" s="590" t="s">
        <v>1872</v>
      </c>
      <c r="C901" s="590" t="s">
        <v>487</v>
      </c>
      <c r="D901" s="590" t="s">
        <v>621</v>
      </c>
      <c r="E901" s="590" t="s">
        <v>1890</v>
      </c>
      <c r="F901" s="590" t="s">
        <v>2023</v>
      </c>
      <c r="G901" s="590" t="s">
        <v>2004</v>
      </c>
      <c r="H901" s="607"/>
      <c r="I901" s="607"/>
      <c r="J901" s="590"/>
      <c r="K901" s="590"/>
      <c r="L901" s="607">
        <v>1</v>
      </c>
      <c r="M901" s="607">
        <v>825</v>
      </c>
      <c r="N901" s="590">
        <v>1</v>
      </c>
      <c r="O901" s="590">
        <v>825</v>
      </c>
      <c r="P901" s="607">
        <v>1</v>
      </c>
      <c r="Q901" s="607">
        <v>826</v>
      </c>
      <c r="R901" s="595">
        <v>1.0012121212121212</v>
      </c>
      <c r="S901" s="608">
        <v>826</v>
      </c>
    </row>
    <row r="902" spans="1:19" ht="14.4" customHeight="1" x14ac:dyDescent="0.3">
      <c r="A902" s="589" t="s">
        <v>1871</v>
      </c>
      <c r="B902" s="590" t="s">
        <v>1872</v>
      </c>
      <c r="C902" s="590" t="s">
        <v>487</v>
      </c>
      <c r="D902" s="590" t="s">
        <v>617</v>
      </c>
      <c r="E902" s="590" t="s">
        <v>1873</v>
      </c>
      <c r="F902" s="590" t="s">
        <v>1874</v>
      </c>
      <c r="G902" s="590" t="s">
        <v>1875</v>
      </c>
      <c r="H902" s="607"/>
      <c r="I902" s="607"/>
      <c r="J902" s="590"/>
      <c r="K902" s="590"/>
      <c r="L902" s="607"/>
      <c r="M902" s="607"/>
      <c r="N902" s="590"/>
      <c r="O902" s="590"/>
      <c r="P902" s="607">
        <v>24.2</v>
      </c>
      <c r="Q902" s="607">
        <v>2596.33</v>
      </c>
      <c r="R902" s="595"/>
      <c r="S902" s="608">
        <v>107.28636363636363</v>
      </c>
    </row>
    <row r="903" spans="1:19" ht="14.4" customHeight="1" x14ac:dyDescent="0.3">
      <c r="A903" s="589" t="s">
        <v>1871</v>
      </c>
      <c r="B903" s="590" t="s">
        <v>1872</v>
      </c>
      <c r="C903" s="590" t="s">
        <v>487</v>
      </c>
      <c r="D903" s="590" t="s">
        <v>617</v>
      </c>
      <c r="E903" s="590" t="s">
        <v>1873</v>
      </c>
      <c r="F903" s="590" t="s">
        <v>1876</v>
      </c>
      <c r="G903" s="590" t="s">
        <v>1877</v>
      </c>
      <c r="H903" s="607"/>
      <c r="I903" s="607"/>
      <c r="J903" s="590"/>
      <c r="K903" s="590"/>
      <c r="L903" s="607">
        <v>0.3</v>
      </c>
      <c r="M903" s="607">
        <v>20.91</v>
      </c>
      <c r="N903" s="590">
        <v>1</v>
      </c>
      <c r="O903" s="590">
        <v>69.7</v>
      </c>
      <c r="P903" s="607">
        <v>17.900000000000002</v>
      </c>
      <c r="Q903" s="607">
        <v>1247.72</v>
      </c>
      <c r="R903" s="595">
        <v>59.670970827355333</v>
      </c>
      <c r="S903" s="608">
        <v>69.705027932960888</v>
      </c>
    </row>
    <row r="904" spans="1:19" ht="14.4" customHeight="1" x14ac:dyDescent="0.3">
      <c r="A904" s="589" t="s">
        <v>1871</v>
      </c>
      <c r="B904" s="590" t="s">
        <v>1872</v>
      </c>
      <c r="C904" s="590" t="s">
        <v>487</v>
      </c>
      <c r="D904" s="590" t="s">
        <v>617</v>
      </c>
      <c r="E904" s="590" t="s">
        <v>1873</v>
      </c>
      <c r="F904" s="590" t="s">
        <v>1878</v>
      </c>
      <c r="G904" s="590" t="s">
        <v>1879</v>
      </c>
      <c r="H904" s="607"/>
      <c r="I904" s="607"/>
      <c r="J904" s="590"/>
      <c r="K904" s="590"/>
      <c r="L904" s="607"/>
      <c r="M904" s="607"/>
      <c r="N904" s="590"/>
      <c r="O904" s="590"/>
      <c r="P904" s="607">
        <v>13.399999999999999</v>
      </c>
      <c r="Q904" s="607">
        <v>4695.88</v>
      </c>
      <c r="R904" s="595"/>
      <c r="S904" s="608">
        <v>350.4388059701493</v>
      </c>
    </row>
    <row r="905" spans="1:19" ht="14.4" customHeight="1" x14ac:dyDescent="0.3">
      <c r="A905" s="589" t="s">
        <v>1871</v>
      </c>
      <c r="B905" s="590" t="s">
        <v>1872</v>
      </c>
      <c r="C905" s="590" t="s">
        <v>487</v>
      </c>
      <c r="D905" s="590" t="s">
        <v>617</v>
      </c>
      <c r="E905" s="590" t="s">
        <v>1873</v>
      </c>
      <c r="F905" s="590" t="s">
        <v>1883</v>
      </c>
      <c r="G905" s="590" t="s">
        <v>540</v>
      </c>
      <c r="H905" s="607"/>
      <c r="I905" s="607"/>
      <c r="J905" s="590"/>
      <c r="K905" s="590"/>
      <c r="L905" s="607"/>
      <c r="M905" s="607"/>
      <c r="N905" s="590"/>
      <c r="O905" s="590"/>
      <c r="P905" s="607">
        <v>0.8</v>
      </c>
      <c r="Q905" s="607">
        <v>216.71999999999997</v>
      </c>
      <c r="R905" s="595"/>
      <c r="S905" s="608">
        <v>270.89999999999992</v>
      </c>
    </row>
    <row r="906" spans="1:19" ht="14.4" customHeight="1" x14ac:dyDescent="0.3">
      <c r="A906" s="589" t="s">
        <v>1871</v>
      </c>
      <c r="B906" s="590" t="s">
        <v>1872</v>
      </c>
      <c r="C906" s="590" t="s">
        <v>487</v>
      </c>
      <c r="D906" s="590" t="s">
        <v>617</v>
      </c>
      <c r="E906" s="590" t="s">
        <v>1890</v>
      </c>
      <c r="F906" s="590" t="s">
        <v>1895</v>
      </c>
      <c r="G906" s="590" t="s">
        <v>1896</v>
      </c>
      <c r="H906" s="607"/>
      <c r="I906" s="607"/>
      <c r="J906" s="590"/>
      <c r="K906" s="590"/>
      <c r="L906" s="607"/>
      <c r="M906" s="607"/>
      <c r="N906" s="590"/>
      <c r="O906" s="590"/>
      <c r="P906" s="607">
        <v>5</v>
      </c>
      <c r="Q906" s="607">
        <v>530</v>
      </c>
      <c r="R906" s="595"/>
      <c r="S906" s="608">
        <v>106</v>
      </c>
    </row>
    <row r="907" spans="1:19" ht="14.4" customHeight="1" x14ac:dyDescent="0.3">
      <c r="A907" s="589" t="s">
        <v>1871</v>
      </c>
      <c r="B907" s="590" t="s">
        <v>1872</v>
      </c>
      <c r="C907" s="590" t="s">
        <v>487</v>
      </c>
      <c r="D907" s="590" t="s">
        <v>617</v>
      </c>
      <c r="E907" s="590" t="s">
        <v>1890</v>
      </c>
      <c r="F907" s="590" t="s">
        <v>1899</v>
      </c>
      <c r="G907" s="590" t="s">
        <v>1900</v>
      </c>
      <c r="H907" s="607"/>
      <c r="I907" s="607"/>
      <c r="J907" s="590"/>
      <c r="K907" s="590"/>
      <c r="L907" s="607"/>
      <c r="M907" s="607"/>
      <c r="N907" s="590"/>
      <c r="O907" s="590"/>
      <c r="P907" s="607">
        <v>2</v>
      </c>
      <c r="Q907" s="607">
        <v>74</v>
      </c>
      <c r="R907" s="595"/>
      <c r="S907" s="608">
        <v>37</v>
      </c>
    </row>
    <row r="908" spans="1:19" ht="14.4" customHeight="1" x14ac:dyDescent="0.3">
      <c r="A908" s="589" t="s">
        <v>1871</v>
      </c>
      <c r="B908" s="590" t="s">
        <v>1872</v>
      </c>
      <c r="C908" s="590" t="s">
        <v>487</v>
      </c>
      <c r="D908" s="590" t="s">
        <v>617</v>
      </c>
      <c r="E908" s="590" t="s">
        <v>1890</v>
      </c>
      <c r="F908" s="590" t="s">
        <v>1899</v>
      </c>
      <c r="G908" s="590" t="s">
        <v>1901</v>
      </c>
      <c r="H908" s="607"/>
      <c r="I908" s="607"/>
      <c r="J908" s="590"/>
      <c r="K908" s="590"/>
      <c r="L908" s="607"/>
      <c r="M908" s="607"/>
      <c r="N908" s="590"/>
      <c r="O908" s="590"/>
      <c r="P908" s="607">
        <v>5</v>
      </c>
      <c r="Q908" s="607">
        <v>185</v>
      </c>
      <c r="R908" s="595"/>
      <c r="S908" s="608">
        <v>37</v>
      </c>
    </row>
    <row r="909" spans="1:19" ht="14.4" customHeight="1" x14ac:dyDescent="0.3">
      <c r="A909" s="589" t="s">
        <v>1871</v>
      </c>
      <c r="B909" s="590" t="s">
        <v>1872</v>
      </c>
      <c r="C909" s="590" t="s">
        <v>487</v>
      </c>
      <c r="D909" s="590" t="s">
        <v>617</v>
      </c>
      <c r="E909" s="590" t="s">
        <v>1890</v>
      </c>
      <c r="F909" s="590" t="s">
        <v>1908</v>
      </c>
      <c r="G909" s="590" t="s">
        <v>1909</v>
      </c>
      <c r="H909" s="607"/>
      <c r="I909" s="607"/>
      <c r="J909" s="590"/>
      <c r="K909" s="590"/>
      <c r="L909" s="607"/>
      <c r="M909" s="607"/>
      <c r="N909" s="590"/>
      <c r="O909" s="590"/>
      <c r="P909" s="607">
        <v>1</v>
      </c>
      <c r="Q909" s="607">
        <v>252</v>
      </c>
      <c r="R909" s="595"/>
      <c r="S909" s="608">
        <v>252</v>
      </c>
    </row>
    <row r="910" spans="1:19" ht="14.4" customHeight="1" x14ac:dyDescent="0.3">
      <c r="A910" s="589" t="s">
        <v>1871</v>
      </c>
      <c r="B910" s="590" t="s">
        <v>1872</v>
      </c>
      <c r="C910" s="590" t="s">
        <v>487</v>
      </c>
      <c r="D910" s="590" t="s">
        <v>617</v>
      </c>
      <c r="E910" s="590" t="s">
        <v>1890</v>
      </c>
      <c r="F910" s="590" t="s">
        <v>1908</v>
      </c>
      <c r="G910" s="590" t="s">
        <v>1910</v>
      </c>
      <c r="H910" s="607"/>
      <c r="I910" s="607"/>
      <c r="J910" s="590"/>
      <c r="K910" s="590"/>
      <c r="L910" s="607"/>
      <c r="M910" s="607"/>
      <c r="N910" s="590"/>
      <c r="O910" s="590"/>
      <c r="P910" s="607">
        <v>1</v>
      </c>
      <c r="Q910" s="607">
        <v>252</v>
      </c>
      <c r="R910" s="595"/>
      <c r="S910" s="608">
        <v>252</v>
      </c>
    </row>
    <row r="911" spans="1:19" ht="14.4" customHeight="1" x14ac:dyDescent="0.3">
      <c r="A911" s="589" t="s">
        <v>1871</v>
      </c>
      <c r="B911" s="590" t="s">
        <v>1872</v>
      </c>
      <c r="C911" s="590" t="s">
        <v>487</v>
      </c>
      <c r="D911" s="590" t="s">
        <v>617</v>
      </c>
      <c r="E911" s="590" t="s">
        <v>1890</v>
      </c>
      <c r="F911" s="590" t="s">
        <v>1911</v>
      </c>
      <c r="G911" s="590" t="s">
        <v>1912</v>
      </c>
      <c r="H911" s="607"/>
      <c r="I911" s="607"/>
      <c r="J911" s="590"/>
      <c r="K911" s="590"/>
      <c r="L911" s="607"/>
      <c r="M911" s="607"/>
      <c r="N911" s="590"/>
      <c r="O911" s="590"/>
      <c r="P911" s="607">
        <v>200</v>
      </c>
      <c r="Q911" s="607">
        <v>25400</v>
      </c>
      <c r="R911" s="595"/>
      <c r="S911" s="608">
        <v>127</v>
      </c>
    </row>
    <row r="912" spans="1:19" ht="14.4" customHeight="1" x14ac:dyDescent="0.3">
      <c r="A912" s="589" t="s">
        <v>1871</v>
      </c>
      <c r="B912" s="590" t="s">
        <v>1872</v>
      </c>
      <c r="C912" s="590" t="s">
        <v>487</v>
      </c>
      <c r="D912" s="590" t="s">
        <v>617</v>
      </c>
      <c r="E912" s="590" t="s">
        <v>1890</v>
      </c>
      <c r="F912" s="590" t="s">
        <v>1911</v>
      </c>
      <c r="G912" s="590" t="s">
        <v>1913</v>
      </c>
      <c r="H912" s="607"/>
      <c r="I912" s="607"/>
      <c r="J912" s="590"/>
      <c r="K912" s="590"/>
      <c r="L912" s="607">
        <v>7</v>
      </c>
      <c r="M912" s="607">
        <v>882</v>
      </c>
      <c r="N912" s="590">
        <v>1</v>
      </c>
      <c r="O912" s="590">
        <v>126</v>
      </c>
      <c r="P912" s="607"/>
      <c r="Q912" s="607"/>
      <c r="R912" s="595"/>
      <c r="S912" s="608"/>
    </row>
    <row r="913" spans="1:19" ht="14.4" customHeight="1" x14ac:dyDescent="0.3">
      <c r="A913" s="589" t="s">
        <v>1871</v>
      </c>
      <c r="B913" s="590" t="s">
        <v>1872</v>
      </c>
      <c r="C913" s="590" t="s">
        <v>487</v>
      </c>
      <c r="D913" s="590" t="s">
        <v>617</v>
      </c>
      <c r="E913" s="590" t="s">
        <v>1890</v>
      </c>
      <c r="F913" s="590" t="s">
        <v>1918</v>
      </c>
      <c r="G913" s="590" t="s">
        <v>1919</v>
      </c>
      <c r="H913" s="607"/>
      <c r="I913" s="607"/>
      <c r="J913" s="590"/>
      <c r="K913" s="590"/>
      <c r="L913" s="607">
        <v>3</v>
      </c>
      <c r="M913" s="607">
        <v>1503</v>
      </c>
      <c r="N913" s="590">
        <v>1</v>
      </c>
      <c r="O913" s="590">
        <v>501</v>
      </c>
      <c r="P913" s="607">
        <v>53</v>
      </c>
      <c r="Q913" s="607">
        <v>26606</v>
      </c>
      <c r="R913" s="595">
        <v>17.701929474384563</v>
      </c>
      <c r="S913" s="608">
        <v>502</v>
      </c>
    </row>
    <row r="914" spans="1:19" ht="14.4" customHeight="1" x14ac:dyDescent="0.3">
      <c r="A914" s="589" t="s">
        <v>1871</v>
      </c>
      <c r="B914" s="590" t="s">
        <v>1872</v>
      </c>
      <c r="C914" s="590" t="s">
        <v>487</v>
      </c>
      <c r="D914" s="590" t="s">
        <v>617</v>
      </c>
      <c r="E914" s="590" t="s">
        <v>1890</v>
      </c>
      <c r="F914" s="590" t="s">
        <v>1920</v>
      </c>
      <c r="G914" s="590" t="s">
        <v>1921</v>
      </c>
      <c r="H914" s="607"/>
      <c r="I914" s="607"/>
      <c r="J914" s="590"/>
      <c r="K914" s="590"/>
      <c r="L914" s="607">
        <v>1</v>
      </c>
      <c r="M914" s="607">
        <v>679</v>
      </c>
      <c r="N914" s="590">
        <v>1</v>
      </c>
      <c r="O914" s="590">
        <v>679</v>
      </c>
      <c r="P914" s="607">
        <v>5</v>
      </c>
      <c r="Q914" s="607">
        <v>3400</v>
      </c>
      <c r="R914" s="595">
        <v>5.0073637702503682</v>
      </c>
      <c r="S914" s="608">
        <v>680</v>
      </c>
    </row>
    <row r="915" spans="1:19" ht="14.4" customHeight="1" x14ac:dyDescent="0.3">
      <c r="A915" s="589" t="s">
        <v>1871</v>
      </c>
      <c r="B915" s="590" t="s">
        <v>1872</v>
      </c>
      <c r="C915" s="590" t="s">
        <v>487</v>
      </c>
      <c r="D915" s="590" t="s">
        <v>617</v>
      </c>
      <c r="E915" s="590" t="s">
        <v>1890</v>
      </c>
      <c r="F915" s="590" t="s">
        <v>1920</v>
      </c>
      <c r="G915" s="590" t="s">
        <v>1922</v>
      </c>
      <c r="H915" s="607"/>
      <c r="I915" s="607"/>
      <c r="J915" s="590"/>
      <c r="K915" s="590"/>
      <c r="L915" s="607"/>
      <c r="M915" s="607"/>
      <c r="N915" s="590"/>
      <c r="O915" s="590"/>
      <c r="P915" s="607">
        <v>131</v>
      </c>
      <c r="Q915" s="607">
        <v>89080</v>
      </c>
      <c r="R915" s="595"/>
      <c r="S915" s="608">
        <v>680</v>
      </c>
    </row>
    <row r="916" spans="1:19" ht="14.4" customHeight="1" x14ac:dyDescent="0.3">
      <c r="A916" s="589" t="s">
        <v>1871</v>
      </c>
      <c r="B916" s="590" t="s">
        <v>1872</v>
      </c>
      <c r="C916" s="590" t="s">
        <v>487</v>
      </c>
      <c r="D916" s="590" t="s">
        <v>617</v>
      </c>
      <c r="E916" s="590" t="s">
        <v>1890</v>
      </c>
      <c r="F916" s="590" t="s">
        <v>1923</v>
      </c>
      <c r="G916" s="590" t="s">
        <v>1924</v>
      </c>
      <c r="H916" s="607"/>
      <c r="I916" s="607"/>
      <c r="J916" s="590"/>
      <c r="K916" s="590"/>
      <c r="L916" s="607"/>
      <c r="M916" s="607"/>
      <c r="N916" s="590"/>
      <c r="O916" s="590"/>
      <c r="P916" s="607">
        <v>12</v>
      </c>
      <c r="Q916" s="607">
        <v>12408</v>
      </c>
      <c r="R916" s="595"/>
      <c r="S916" s="608">
        <v>1034</v>
      </c>
    </row>
    <row r="917" spans="1:19" ht="14.4" customHeight="1" x14ac:dyDescent="0.3">
      <c r="A917" s="589" t="s">
        <v>1871</v>
      </c>
      <c r="B917" s="590" t="s">
        <v>1872</v>
      </c>
      <c r="C917" s="590" t="s">
        <v>487</v>
      </c>
      <c r="D917" s="590" t="s">
        <v>617</v>
      </c>
      <c r="E917" s="590" t="s">
        <v>1890</v>
      </c>
      <c r="F917" s="590" t="s">
        <v>2052</v>
      </c>
      <c r="G917" s="590" t="s">
        <v>2053</v>
      </c>
      <c r="H917" s="607"/>
      <c r="I917" s="607"/>
      <c r="J917" s="590"/>
      <c r="K917" s="590"/>
      <c r="L917" s="607"/>
      <c r="M917" s="607"/>
      <c r="N917" s="590"/>
      <c r="O917" s="590"/>
      <c r="P917" s="607">
        <v>1</v>
      </c>
      <c r="Q917" s="607">
        <v>1398</v>
      </c>
      <c r="R917" s="595"/>
      <c r="S917" s="608">
        <v>1398</v>
      </c>
    </row>
    <row r="918" spans="1:19" ht="14.4" customHeight="1" x14ac:dyDescent="0.3">
      <c r="A918" s="589" t="s">
        <v>1871</v>
      </c>
      <c r="B918" s="590" t="s">
        <v>1872</v>
      </c>
      <c r="C918" s="590" t="s">
        <v>487</v>
      </c>
      <c r="D918" s="590" t="s">
        <v>617</v>
      </c>
      <c r="E918" s="590" t="s">
        <v>1890</v>
      </c>
      <c r="F918" s="590" t="s">
        <v>1938</v>
      </c>
      <c r="G918" s="590" t="s">
        <v>1939</v>
      </c>
      <c r="H918" s="607"/>
      <c r="I918" s="607"/>
      <c r="J918" s="590"/>
      <c r="K918" s="590"/>
      <c r="L918" s="607">
        <v>7</v>
      </c>
      <c r="M918" s="607">
        <v>233.32999999999998</v>
      </c>
      <c r="N918" s="590">
        <v>1</v>
      </c>
      <c r="O918" s="590">
        <v>33.332857142857144</v>
      </c>
      <c r="P918" s="607"/>
      <c r="Q918" s="607"/>
      <c r="R918" s="595"/>
      <c r="S918" s="608"/>
    </row>
    <row r="919" spans="1:19" ht="14.4" customHeight="1" x14ac:dyDescent="0.3">
      <c r="A919" s="589" t="s">
        <v>1871</v>
      </c>
      <c r="B919" s="590" t="s">
        <v>1872</v>
      </c>
      <c r="C919" s="590" t="s">
        <v>487</v>
      </c>
      <c r="D919" s="590" t="s">
        <v>617</v>
      </c>
      <c r="E919" s="590" t="s">
        <v>1890</v>
      </c>
      <c r="F919" s="590" t="s">
        <v>1938</v>
      </c>
      <c r="G919" s="590" t="s">
        <v>1940</v>
      </c>
      <c r="H919" s="607"/>
      <c r="I919" s="607"/>
      <c r="J919" s="590"/>
      <c r="K919" s="590"/>
      <c r="L919" s="607"/>
      <c r="M919" s="607"/>
      <c r="N919" s="590"/>
      <c r="O919" s="590"/>
      <c r="P919" s="607">
        <v>142</v>
      </c>
      <c r="Q919" s="607">
        <v>4733.33</v>
      </c>
      <c r="R919" s="595"/>
      <c r="S919" s="608">
        <v>33.33330985915493</v>
      </c>
    </row>
    <row r="920" spans="1:19" ht="14.4" customHeight="1" x14ac:dyDescent="0.3">
      <c r="A920" s="589" t="s">
        <v>1871</v>
      </c>
      <c r="B920" s="590" t="s">
        <v>1872</v>
      </c>
      <c r="C920" s="590" t="s">
        <v>487</v>
      </c>
      <c r="D920" s="590" t="s">
        <v>617</v>
      </c>
      <c r="E920" s="590" t="s">
        <v>1890</v>
      </c>
      <c r="F920" s="590" t="s">
        <v>1944</v>
      </c>
      <c r="G920" s="590" t="s">
        <v>1945</v>
      </c>
      <c r="H920" s="607"/>
      <c r="I920" s="607"/>
      <c r="J920" s="590"/>
      <c r="K920" s="590"/>
      <c r="L920" s="607"/>
      <c r="M920" s="607"/>
      <c r="N920" s="590"/>
      <c r="O920" s="590"/>
      <c r="P920" s="607">
        <v>190</v>
      </c>
      <c r="Q920" s="607">
        <v>16340</v>
      </c>
      <c r="R920" s="595"/>
      <c r="S920" s="608">
        <v>86</v>
      </c>
    </row>
    <row r="921" spans="1:19" ht="14.4" customHeight="1" x14ac:dyDescent="0.3">
      <c r="A921" s="589" t="s">
        <v>1871</v>
      </c>
      <c r="B921" s="590" t="s">
        <v>1872</v>
      </c>
      <c r="C921" s="590" t="s">
        <v>487</v>
      </c>
      <c r="D921" s="590" t="s">
        <v>617</v>
      </c>
      <c r="E921" s="590" t="s">
        <v>1890</v>
      </c>
      <c r="F921" s="590" t="s">
        <v>1944</v>
      </c>
      <c r="G921" s="590" t="s">
        <v>1946</v>
      </c>
      <c r="H921" s="607"/>
      <c r="I921" s="607"/>
      <c r="J921" s="590"/>
      <c r="K921" s="590"/>
      <c r="L921" s="607">
        <v>7</v>
      </c>
      <c r="M921" s="607">
        <v>602</v>
      </c>
      <c r="N921" s="590">
        <v>1</v>
      </c>
      <c r="O921" s="590">
        <v>86</v>
      </c>
      <c r="P921" s="607">
        <v>1</v>
      </c>
      <c r="Q921" s="607">
        <v>86</v>
      </c>
      <c r="R921" s="595">
        <v>0.14285714285714285</v>
      </c>
      <c r="S921" s="608">
        <v>86</v>
      </c>
    </row>
    <row r="922" spans="1:19" ht="14.4" customHeight="1" x14ac:dyDescent="0.3">
      <c r="A922" s="589" t="s">
        <v>1871</v>
      </c>
      <c r="B922" s="590" t="s">
        <v>1872</v>
      </c>
      <c r="C922" s="590" t="s">
        <v>487</v>
      </c>
      <c r="D922" s="590" t="s">
        <v>617</v>
      </c>
      <c r="E922" s="590" t="s">
        <v>1890</v>
      </c>
      <c r="F922" s="590" t="s">
        <v>1968</v>
      </c>
      <c r="G922" s="590" t="s">
        <v>1969</v>
      </c>
      <c r="H922" s="607"/>
      <c r="I922" s="607"/>
      <c r="J922" s="590"/>
      <c r="K922" s="590"/>
      <c r="L922" s="607">
        <v>1</v>
      </c>
      <c r="M922" s="607">
        <v>1063</v>
      </c>
      <c r="N922" s="590">
        <v>1</v>
      </c>
      <c r="O922" s="590">
        <v>1063</v>
      </c>
      <c r="P922" s="607">
        <v>11</v>
      </c>
      <c r="Q922" s="607">
        <v>11704</v>
      </c>
      <c r="R922" s="595">
        <v>11.010348071495766</v>
      </c>
      <c r="S922" s="608">
        <v>1064</v>
      </c>
    </row>
    <row r="923" spans="1:19" ht="14.4" customHeight="1" x14ac:dyDescent="0.3">
      <c r="A923" s="589" t="s">
        <v>1871</v>
      </c>
      <c r="B923" s="590" t="s">
        <v>1872</v>
      </c>
      <c r="C923" s="590" t="s">
        <v>487</v>
      </c>
      <c r="D923" s="590" t="s">
        <v>617</v>
      </c>
      <c r="E923" s="590" t="s">
        <v>1890</v>
      </c>
      <c r="F923" s="590" t="s">
        <v>1970</v>
      </c>
      <c r="G923" s="590" t="s">
        <v>1971</v>
      </c>
      <c r="H923" s="607"/>
      <c r="I923" s="607"/>
      <c r="J923" s="590"/>
      <c r="K923" s="590"/>
      <c r="L923" s="607"/>
      <c r="M923" s="607"/>
      <c r="N923" s="590"/>
      <c r="O923" s="590"/>
      <c r="P923" s="607">
        <v>6</v>
      </c>
      <c r="Q923" s="607">
        <v>744</v>
      </c>
      <c r="R923" s="595"/>
      <c r="S923" s="608">
        <v>124</v>
      </c>
    </row>
    <row r="924" spans="1:19" ht="14.4" customHeight="1" x14ac:dyDescent="0.3">
      <c r="A924" s="589" t="s">
        <v>1871</v>
      </c>
      <c r="B924" s="590" t="s">
        <v>1872</v>
      </c>
      <c r="C924" s="590" t="s">
        <v>487</v>
      </c>
      <c r="D924" s="590" t="s">
        <v>617</v>
      </c>
      <c r="E924" s="590" t="s">
        <v>1890</v>
      </c>
      <c r="F924" s="590" t="s">
        <v>1970</v>
      </c>
      <c r="G924" s="590" t="s">
        <v>1972</v>
      </c>
      <c r="H924" s="607"/>
      <c r="I924" s="607"/>
      <c r="J924" s="590"/>
      <c r="K924" s="590"/>
      <c r="L924" s="607">
        <v>1</v>
      </c>
      <c r="M924" s="607">
        <v>123</v>
      </c>
      <c r="N924" s="590">
        <v>1</v>
      </c>
      <c r="O924" s="590">
        <v>123</v>
      </c>
      <c r="P924" s="607"/>
      <c r="Q924" s="607"/>
      <c r="R924" s="595"/>
      <c r="S924" s="608"/>
    </row>
    <row r="925" spans="1:19" ht="14.4" customHeight="1" x14ac:dyDescent="0.3">
      <c r="A925" s="589" t="s">
        <v>1871</v>
      </c>
      <c r="B925" s="590" t="s">
        <v>1872</v>
      </c>
      <c r="C925" s="590" t="s">
        <v>487</v>
      </c>
      <c r="D925" s="590" t="s">
        <v>617</v>
      </c>
      <c r="E925" s="590" t="s">
        <v>1890</v>
      </c>
      <c r="F925" s="590" t="s">
        <v>1973</v>
      </c>
      <c r="G925" s="590" t="s">
        <v>1974</v>
      </c>
      <c r="H925" s="607"/>
      <c r="I925" s="607"/>
      <c r="J925" s="590"/>
      <c r="K925" s="590"/>
      <c r="L925" s="607"/>
      <c r="M925" s="607"/>
      <c r="N925" s="590"/>
      <c r="O925" s="590"/>
      <c r="P925" s="607">
        <v>2</v>
      </c>
      <c r="Q925" s="607">
        <v>1434</v>
      </c>
      <c r="R925" s="595"/>
      <c r="S925" s="608">
        <v>717</v>
      </c>
    </row>
    <row r="926" spans="1:19" ht="14.4" customHeight="1" x14ac:dyDescent="0.3">
      <c r="A926" s="589" t="s">
        <v>1871</v>
      </c>
      <c r="B926" s="590" t="s">
        <v>1872</v>
      </c>
      <c r="C926" s="590" t="s">
        <v>487</v>
      </c>
      <c r="D926" s="590" t="s">
        <v>617</v>
      </c>
      <c r="E926" s="590" t="s">
        <v>1890</v>
      </c>
      <c r="F926" s="590" t="s">
        <v>1994</v>
      </c>
      <c r="G926" s="590" t="s">
        <v>1996</v>
      </c>
      <c r="H926" s="607"/>
      <c r="I926" s="607"/>
      <c r="J926" s="590"/>
      <c r="K926" s="590"/>
      <c r="L926" s="607"/>
      <c r="M926" s="607"/>
      <c r="N926" s="590"/>
      <c r="O926" s="590"/>
      <c r="P926" s="607">
        <v>2</v>
      </c>
      <c r="Q926" s="607">
        <v>362</v>
      </c>
      <c r="R926" s="595"/>
      <c r="S926" s="608">
        <v>181</v>
      </c>
    </row>
    <row r="927" spans="1:19" ht="14.4" customHeight="1" x14ac:dyDescent="0.3">
      <c r="A927" s="589" t="s">
        <v>1871</v>
      </c>
      <c r="B927" s="590" t="s">
        <v>1872</v>
      </c>
      <c r="C927" s="590" t="s">
        <v>487</v>
      </c>
      <c r="D927" s="590" t="s">
        <v>617</v>
      </c>
      <c r="E927" s="590" t="s">
        <v>1890</v>
      </c>
      <c r="F927" s="590" t="s">
        <v>1999</v>
      </c>
      <c r="G927" s="590" t="s">
        <v>2000</v>
      </c>
      <c r="H927" s="607"/>
      <c r="I927" s="607"/>
      <c r="J927" s="590"/>
      <c r="K927" s="590"/>
      <c r="L927" s="607">
        <v>3</v>
      </c>
      <c r="M927" s="607">
        <v>930</v>
      </c>
      <c r="N927" s="590">
        <v>1</v>
      </c>
      <c r="O927" s="590">
        <v>310</v>
      </c>
      <c r="P927" s="607">
        <v>44</v>
      </c>
      <c r="Q927" s="607">
        <v>13684</v>
      </c>
      <c r="R927" s="595">
        <v>14.713978494623657</v>
      </c>
      <c r="S927" s="608">
        <v>311</v>
      </c>
    </row>
    <row r="928" spans="1:19" ht="14.4" customHeight="1" x14ac:dyDescent="0.3">
      <c r="A928" s="589" t="s">
        <v>1871</v>
      </c>
      <c r="B928" s="590" t="s">
        <v>1872</v>
      </c>
      <c r="C928" s="590" t="s">
        <v>487</v>
      </c>
      <c r="D928" s="590" t="s">
        <v>617</v>
      </c>
      <c r="E928" s="590" t="s">
        <v>1890</v>
      </c>
      <c r="F928" s="590" t="s">
        <v>2001</v>
      </c>
      <c r="G928" s="590" t="s">
        <v>2002</v>
      </c>
      <c r="H928" s="607"/>
      <c r="I928" s="607"/>
      <c r="J928" s="590"/>
      <c r="K928" s="590"/>
      <c r="L928" s="607"/>
      <c r="M928" s="607"/>
      <c r="N928" s="590"/>
      <c r="O928" s="590"/>
      <c r="P928" s="607">
        <v>1</v>
      </c>
      <c r="Q928" s="607">
        <v>1738</v>
      </c>
      <c r="R928" s="595"/>
      <c r="S928" s="608">
        <v>1738</v>
      </c>
    </row>
    <row r="929" spans="1:19" ht="14.4" customHeight="1" x14ac:dyDescent="0.3">
      <c r="A929" s="589" t="s">
        <v>1871</v>
      </c>
      <c r="B929" s="590" t="s">
        <v>1872</v>
      </c>
      <c r="C929" s="590" t="s">
        <v>487</v>
      </c>
      <c r="D929" s="590" t="s">
        <v>617</v>
      </c>
      <c r="E929" s="590" t="s">
        <v>1890</v>
      </c>
      <c r="F929" s="590" t="s">
        <v>2073</v>
      </c>
      <c r="G929" s="590" t="s">
        <v>2074</v>
      </c>
      <c r="H929" s="607"/>
      <c r="I929" s="607"/>
      <c r="J929" s="590"/>
      <c r="K929" s="590"/>
      <c r="L929" s="607"/>
      <c r="M929" s="607"/>
      <c r="N929" s="590"/>
      <c r="O929" s="590"/>
      <c r="P929" s="607">
        <v>35</v>
      </c>
      <c r="Q929" s="607">
        <v>10780</v>
      </c>
      <c r="R929" s="595"/>
      <c r="S929" s="608">
        <v>308</v>
      </c>
    </row>
    <row r="930" spans="1:19" ht="14.4" customHeight="1" x14ac:dyDescent="0.3">
      <c r="A930" s="589" t="s">
        <v>1871</v>
      </c>
      <c r="B930" s="590" t="s">
        <v>1872</v>
      </c>
      <c r="C930" s="590" t="s">
        <v>487</v>
      </c>
      <c r="D930" s="590" t="s">
        <v>617</v>
      </c>
      <c r="E930" s="590" t="s">
        <v>1890</v>
      </c>
      <c r="F930" s="590" t="s">
        <v>2073</v>
      </c>
      <c r="G930" s="590" t="s">
        <v>2075</v>
      </c>
      <c r="H930" s="607"/>
      <c r="I930" s="607"/>
      <c r="J930" s="590"/>
      <c r="K930" s="590"/>
      <c r="L930" s="607"/>
      <c r="M930" s="607"/>
      <c r="N930" s="590"/>
      <c r="O930" s="590"/>
      <c r="P930" s="607">
        <v>2</v>
      </c>
      <c r="Q930" s="607">
        <v>616</v>
      </c>
      <c r="R930" s="595"/>
      <c r="S930" s="608">
        <v>308</v>
      </c>
    </row>
    <row r="931" spans="1:19" ht="14.4" customHeight="1" x14ac:dyDescent="0.3">
      <c r="A931" s="589" t="s">
        <v>1871</v>
      </c>
      <c r="B931" s="590" t="s">
        <v>1872</v>
      </c>
      <c r="C931" s="590" t="s">
        <v>487</v>
      </c>
      <c r="D931" s="590" t="s">
        <v>617</v>
      </c>
      <c r="E931" s="590" t="s">
        <v>1890</v>
      </c>
      <c r="F931" s="590" t="s">
        <v>2013</v>
      </c>
      <c r="G931" s="590" t="s">
        <v>2014</v>
      </c>
      <c r="H931" s="607"/>
      <c r="I931" s="607"/>
      <c r="J931" s="590"/>
      <c r="K931" s="590"/>
      <c r="L931" s="607">
        <v>2</v>
      </c>
      <c r="M931" s="607">
        <v>1680</v>
      </c>
      <c r="N931" s="590">
        <v>1</v>
      </c>
      <c r="O931" s="590">
        <v>840</v>
      </c>
      <c r="P931" s="607">
        <v>4</v>
      </c>
      <c r="Q931" s="607">
        <v>3364</v>
      </c>
      <c r="R931" s="595">
        <v>2.0023809523809524</v>
      </c>
      <c r="S931" s="608">
        <v>841</v>
      </c>
    </row>
    <row r="932" spans="1:19" ht="14.4" customHeight="1" x14ac:dyDescent="0.3">
      <c r="A932" s="589" t="s">
        <v>1871</v>
      </c>
      <c r="B932" s="590" t="s">
        <v>1872</v>
      </c>
      <c r="C932" s="590" t="s">
        <v>487</v>
      </c>
      <c r="D932" s="590" t="s">
        <v>617</v>
      </c>
      <c r="E932" s="590" t="s">
        <v>1890</v>
      </c>
      <c r="F932" s="590" t="s">
        <v>2017</v>
      </c>
      <c r="G932" s="590" t="s">
        <v>2076</v>
      </c>
      <c r="H932" s="607"/>
      <c r="I932" s="607"/>
      <c r="J932" s="590"/>
      <c r="K932" s="590"/>
      <c r="L932" s="607"/>
      <c r="M932" s="607"/>
      <c r="N932" s="590"/>
      <c r="O932" s="590"/>
      <c r="P932" s="607">
        <v>4</v>
      </c>
      <c r="Q932" s="607">
        <v>4812</v>
      </c>
      <c r="R932" s="595"/>
      <c r="S932" s="608">
        <v>1203</v>
      </c>
    </row>
    <row r="933" spans="1:19" ht="14.4" customHeight="1" x14ac:dyDescent="0.3">
      <c r="A933" s="589" t="s">
        <v>1871</v>
      </c>
      <c r="B933" s="590" t="s">
        <v>1872</v>
      </c>
      <c r="C933" s="590" t="s">
        <v>487</v>
      </c>
      <c r="D933" s="590" t="s">
        <v>617</v>
      </c>
      <c r="E933" s="590" t="s">
        <v>1890</v>
      </c>
      <c r="F933" s="590" t="s">
        <v>2017</v>
      </c>
      <c r="G933" s="590" t="s">
        <v>2018</v>
      </c>
      <c r="H933" s="607"/>
      <c r="I933" s="607"/>
      <c r="J933" s="590"/>
      <c r="K933" s="590"/>
      <c r="L933" s="607"/>
      <c r="M933" s="607"/>
      <c r="N933" s="590"/>
      <c r="O933" s="590"/>
      <c r="P933" s="607">
        <v>2</v>
      </c>
      <c r="Q933" s="607">
        <v>2406</v>
      </c>
      <c r="R933" s="595"/>
      <c r="S933" s="608">
        <v>1203</v>
      </c>
    </row>
    <row r="934" spans="1:19" ht="14.4" customHeight="1" x14ac:dyDescent="0.3">
      <c r="A934" s="589" t="s">
        <v>1871</v>
      </c>
      <c r="B934" s="590" t="s">
        <v>1872</v>
      </c>
      <c r="C934" s="590" t="s">
        <v>487</v>
      </c>
      <c r="D934" s="590" t="s">
        <v>617</v>
      </c>
      <c r="E934" s="590" t="s">
        <v>1890</v>
      </c>
      <c r="F934" s="590" t="s">
        <v>2023</v>
      </c>
      <c r="G934" s="590" t="s">
        <v>2004</v>
      </c>
      <c r="H934" s="607"/>
      <c r="I934" s="607"/>
      <c r="J934" s="590"/>
      <c r="K934" s="590"/>
      <c r="L934" s="607">
        <v>3</v>
      </c>
      <c r="M934" s="607">
        <v>2475</v>
      </c>
      <c r="N934" s="590">
        <v>1</v>
      </c>
      <c r="O934" s="590">
        <v>825</v>
      </c>
      <c r="P934" s="607"/>
      <c r="Q934" s="607"/>
      <c r="R934" s="595"/>
      <c r="S934" s="608"/>
    </row>
    <row r="935" spans="1:19" ht="14.4" customHeight="1" x14ac:dyDescent="0.3">
      <c r="A935" s="589" t="s">
        <v>1871</v>
      </c>
      <c r="B935" s="590" t="s">
        <v>1872</v>
      </c>
      <c r="C935" s="590" t="s">
        <v>487</v>
      </c>
      <c r="D935" s="590" t="s">
        <v>620</v>
      </c>
      <c r="E935" s="590" t="s">
        <v>1873</v>
      </c>
      <c r="F935" s="590" t="s">
        <v>1874</v>
      </c>
      <c r="G935" s="590" t="s">
        <v>1875</v>
      </c>
      <c r="H935" s="607"/>
      <c r="I935" s="607"/>
      <c r="J935" s="590"/>
      <c r="K935" s="590"/>
      <c r="L935" s="607"/>
      <c r="M935" s="607"/>
      <c r="N935" s="590"/>
      <c r="O935" s="590"/>
      <c r="P935" s="607">
        <v>6.3999999999999995</v>
      </c>
      <c r="Q935" s="607">
        <v>666.04</v>
      </c>
      <c r="R935" s="595"/>
      <c r="S935" s="608">
        <v>104.06875000000001</v>
      </c>
    </row>
    <row r="936" spans="1:19" ht="14.4" customHeight="1" x14ac:dyDescent="0.3">
      <c r="A936" s="589" t="s">
        <v>1871</v>
      </c>
      <c r="B936" s="590" t="s">
        <v>1872</v>
      </c>
      <c r="C936" s="590" t="s">
        <v>487</v>
      </c>
      <c r="D936" s="590" t="s">
        <v>620</v>
      </c>
      <c r="E936" s="590" t="s">
        <v>1873</v>
      </c>
      <c r="F936" s="590" t="s">
        <v>1876</v>
      </c>
      <c r="G936" s="590" t="s">
        <v>1877</v>
      </c>
      <c r="H936" s="607"/>
      <c r="I936" s="607"/>
      <c r="J936" s="590"/>
      <c r="K936" s="590"/>
      <c r="L936" s="607"/>
      <c r="M936" s="607"/>
      <c r="N936" s="590"/>
      <c r="O936" s="590"/>
      <c r="P936" s="607">
        <v>1.9000000000000001</v>
      </c>
      <c r="Q936" s="607">
        <v>132.43</v>
      </c>
      <c r="R936" s="595"/>
      <c r="S936" s="608">
        <v>69.7</v>
      </c>
    </row>
    <row r="937" spans="1:19" ht="14.4" customHeight="1" x14ac:dyDescent="0.3">
      <c r="A937" s="589" t="s">
        <v>1871</v>
      </c>
      <c r="B937" s="590" t="s">
        <v>1872</v>
      </c>
      <c r="C937" s="590" t="s">
        <v>487</v>
      </c>
      <c r="D937" s="590" t="s">
        <v>620</v>
      </c>
      <c r="E937" s="590" t="s">
        <v>1873</v>
      </c>
      <c r="F937" s="590" t="s">
        <v>1878</v>
      </c>
      <c r="G937" s="590" t="s">
        <v>1879</v>
      </c>
      <c r="H937" s="607"/>
      <c r="I937" s="607"/>
      <c r="J937" s="590"/>
      <c r="K937" s="590"/>
      <c r="L937" s="607"/>
      <c r="M937" s="607"/>
      <c r="N937" s="590"/>
      <c r="O937" s="590"/>
      <c r="P937" s="607">
        <v>1.8</v>
      </c>
      <c r="Q937" s="607">
        <v>513.18000000000006</v>
      </c>
      <c r="R937" s="595"/>
      <c r="S937" s="608">
        <v>285.10000000000002</v>
      </c>
    </row>
    <row r="938" spans="1:19" ht="14.4" customHeight="1" x14ac:dyDescent="0.3">
      <c r="A938" s="589" t="s">
        <v>1871</v>
      </c>
      <c r="B938" s="590" t="s">
        <v>1872</v>
      </c>
      <c r="C938" s="590" t="s">
        <v>487</v>
      </c>
      <c r="D938" s="590" t="s">
        <v>620</v>
      </c>
      <c r="E938" s="590" t="s">
        <v>1873</v>
      </c>
      <c r="F938" s="590" t="s">
        <v>1883</v>
      </c>
      <c r="G938" s="590" t="s">
        <v>540</v>
      </c>
      <c r="H938" s="607"/>
      <c r="I938" s="607"/>
      <c r="J938" s="590"/>
      <c r="K938" s="590"/>
      <c r="L938" s="607"/>
      <c r="M938" s="607"/>
      <c r="N938" s="590"/>
      <c r="O938" s="590"/>
      <c r="P938" s="607">
        <v>0.2</v>
      </c>
      <c r="Q938" s="607">
        <v>54.18</v>
      </c>
      <c r="R938" s="595"/>
      <c r="S938" s="608">
        <v>270.89999999999998</v>
      </c>
    </row>
    <row r="939" spans="1:19" ht="14.4" customHeight="1" x14ac:dyDescent="0.3">
      <c r="A939" s="589" t="s">
        <v>1871</v>
      </c>
      <c r="B939" s="590" t="s">
        <v>1872</v>
      </c>
      <c r="C939" s="590" t="s">
        <v>487</v>
      </c>
      <c r="D939" s="590" t="s">
        <v>620</v>
      </c>
      <c r="E939" s="590" t="s">
        <v>1873</v>
      </c>
      <c r="F939" s="590" t="s">
        <v>2035</v>
      </c>
      <c r="G939" s="590" t="s">
        <v>2036</v>
      </c>
      <c r="H939" s="607"/>
      <c r="I939" s="607"/>
      <c r="J939" s="590"/>
      <c r="K939" s="590"/>
      <c r="L939" s="607"/>
      <c r="M939" s="607"/>
      <c r="N939" s="590"/>
      <c r="O939" s="590"/>
      <c r="P939" s="607">
        <v>0.1</v>
      </c>
      <c r="Q939" s="607">
        <v>23.2</v>
      </c>
      <c r="R939" s="595"/>
      <c r="S939" s="608">
        <v>231.99999999999997</v>
      </c>
    </row>
    <row r="940" spans="1:19" ht="14.4" customHeight="1" x14ac:dyDescent="0.3">
      <c r="A940" s="589" t="s">
        <v>1871</v>
      </c>
      <c r="B940" s="590" t="s">
        <v>1872</v>
      </c>
      <c r="C940" s="590" t="s">
        <v>487</v>
      </c>
      <c r="D940" s="590" t="s">
        <v>620</v>
      </c>
      <c r="E940" s="590" t="s">
        <v>1890</v>
      </c>
      <c r="F940" s="590" t="s">
        <v>1895</v>
      </c>
      <c r="G940" s="590" t="s">
        <v>1896</v>
      </c>
      <c r="H940" s="607"/>
      <c r="I940" s="607"/>
      <c r="J940" s="590"/>
      <c r="K940" s="590"/>
      <c r="L940" s="607"/>
      <c r="M940" s="607"/>
      <c r="N940" s="590"/>
      <c r="O940" s="590"/>
      <c r="P940" s="607">
        <v>3</v>
      </c>
      <c r="Q940" s="607">
        <v>318</v>
      </c>
      <c r="R940" s="595"/>
      <c r="S940" s="608">
        <v>106</v>
      </c>
    </row>
    <row r="941" spans="1:19" ht="14.4" customHeight="1" x14ac:dyDescent="0.3">
      <c r="A941" s="589" t="s">
        <v>1871</v>
      </c>
      <c r="B941" s="590" t="s">
        <v>1872</v>
      </c>
      <c r="C941" s="590" t="s">
        <v>487</v>
      </c>
      <c r="D941" s="590" t="s">
        <v>620</v>
      </c>
      <c r="E941" s="590" t="s">
        <v>1890</v>
      </c>
      <c r="F941" s="590" t="s">
        <v>1899</v>
      </c>
      <c r="G941" s="590" t="s">
        <v>1900</v>
      </c>
      <c r="H941" s="607"/>
      <c r="I941" s="607"/>
      <c r="J941" s="590"/>
      <c r="K941" s="590"/>
      <c r="L941" s="607"/>
      <c r="M941" s="607"/>
      <c r="N941" s="590"/>
      <c r="O941" s="590"/>
      <c r="P941" s="607">
        <v>6</v>
      </c>
      <c r="Q941" s="607">
        <v>222</v>
      </c>
      <c r="R941" s="595"/>
      <c r="S941" s="608">
        <v>37</v>
      </c>
    </row>
    <row r="942" spans="1:19" ht="14.4" customHeight="1" x14ac:dyDescent="0.3">
      <c r="A942" s="589" t="s">
        <v>1871</v>
      </c>
      <c r="B942" s="590" t="s">
        <v>1872</v>
      </c>
      <c r="C942" s="590" t="s">
        <v>487</v>
      </c>
      <c r="D942" s="590" t="s">
        <v>620</v>
      </c>
      <c r="E942" s="590" t="s">
        <v>1890</v>
      </c>
      <c r="F942" s="590" t="s">
        <v>1899</v>
      </c>
      <c r="G942" s="590" t="s">
        <v>1901</v>
      </c>
      <c r="H942" s="607"/>
      <c r="I942" s="607"/>
      <c r="J942" s="590"/>
      <c r="K942" s="590"/>
      <c r="L942" s="607"/>
      <c r="M942" s="607"/>
      <c r="N942" s="590"/>
      <c r="O942" s="590"/>
      <c r="P942" s="607">
        <v>1</v>
      </c>
      <c r="Q942" s="607">
        <v>37</v>
      </c>
      <c r="R942" s="595"/>
      <c r="S942" s="608">
        <v>37</v>
      </c>
    </row>
    <row r="943" spans="1:19" ht="14.4" customHeight="1" x14ac:dyDescent="0.3">
      <c r="A943" s="589" t="s">
        <v>1871</v>
      </c>
      <c r="B943" s="590" t="s">
        <v>1872</v>
      </c>
      <c r="C943" s="590" t="s">
        <v>487</v>
      </c>
      <c r="D943" s="590" t="s">
        <v>620</v>
      </c>
      <c r="E943" s="590" t="s">
        <v>1890</v>
      </c>
      <c r="F943" s="590" t="s">
        <v>1908</v>
      </c>
      <c r="G943" s="590" t="s">
        <v>1909</v>
      </c>
      <c r="H943" s="607"/>
      <c r="I943" s="607"/>
      <c r="J943" s="590"/>
      <c r="K943" s="590"/>
      <c r="L943" s="607"/>
      <c r="M943" s="607"/>
      <c r="N943" s="590"/>
      <c r="O943" s="590"/>
      <c r="P943" s="607">
        <v>1</v>
      </c>
      <c r="Q943" s="607">
        <v>252</v>
      </c>
      <c r="R943" s="595"/>
      <c r="S943" s="608">
        <v>252</v>
      </c>
    </row>
    <row r="944" spans="1:19" ht="14.4" customHeight="1" x14ac:dyDescent="0.3">
      <c r="A944" s="589" t="s">
        <v>1871</v>
      </c>
      <c r="B944" s="590" t="s">
        <v>1872</v>
      </c>
      <c r="C944" s="590" t="s">
        <v>487</v>
      </c>
      <c r="D944" s="590" t="s">
        <v>620</v>
      </c>
      <c r="E944" s="590" t="s">
        <v>1890</v>
      </c>
      <c r="F944" s="590" t="s">
        <v>1911</v>
      </c>
      <c r="G944" s="590" t="s">
        <v>1912</v>
      </c>
      <c r="H944" s="607"/>
      <c r="I944" s="607"/>
      <c r="J944" s="590"/>
      <c r="K944" s="590"/>
      <c r="L944" s="607"/>
      <c r="M944" s="607"/>
      <c r="N944" s="590"/>
      <c r="O944" s="590"/>
      <c r="P944" s="607">
        <v>160</v>
      </c>
      <c r="Q944" s="607">
        <v>20320</v>
      </c>
      <c r="R944" s="595"/>
      <c r="S944" s="608">
        <v>127</v>
      </c>
    </row>
    <row r="945" spans="1:19" ht="14.4" customHeight="1" x14ac:dyDescent="0.3">
      <c r="A945" s="589" t="s">
        <v>1871</v>
      </c>
      <c r="B945" s="590" t="s">
        <v>1872</v>
      </c>
      <c r="C945" s="590" t="s">
        <v>487</v>
      </c>
      <c r="D945" s="590" t="s">
        <v>620</v>
      </c>
      <c r="E945" s="590" t="s">
        <v>1890</v>
      </c>
      <c r="F945" s="590" t="s">
        <v>1911</v>
      </c>
      <c r="G945" s="590" t="s">
        <v>1913</v>
      </c>
      <c r="H945" s="607"/>
      <c r="I945" s="607"/>
      <c r="J945" s="590"/>
      <c r="K945" s="590"/>
      <c r="L945" s="607"/>
      <c r="M945" s="607"/>
      <c r="N945" s="590"/>
      <c r="O945" s="590"/>
      <c r="P945" s="607">
        <v>9</v>
      </c>
      <c r="Q945" s="607">
        <v>1143</v>
      </c>
      <c r="R945" s="595"/>
      <c r="S945" s="608">
        <v>127</v>
      </c>
    </row>
    <row r="946" spans="1:19" ht="14.4" customHeight="1" x14ac:dyDescent="0.3">
      <c r="A946" s="589" t="s">
        <v>1871</v>
      </c>
      <c r="B946" s="590" t="s">
        <v>1872</v>
      </c>
      <c r="C946" s="590" t="s">
        <v>487</v>
      </c>
      <c r="D946" s="590" t="s">
        <v>620</v>
      </c>
      <c r="E946" s="590" t="s">
        <v>1890</v>
      </c>
      <c r="F946" s="590" t="s">
        <v>1914</v>
      </c>
      <c r="G946" s="590" t="s">
        <v>1915</v>
      </c>
      <c r="H946" s="607"/>
      <c r="I946" s="607"/>
      <c r="J946" s="590"/>
      <c r="K946" s="590"/>
      <c r="L946" s="607"/>
      <c r="M946" s="607"/>
      <c r="N946" s="590"/>
      <c r="O946" s="590"/>
      <c r="P946" s="607">
        <v>2</v>
      </c>
      <c r="Q946" s="607">
        <v>1084</v>
      </c>
      <c r="R946" s="595"/>
      <c r="S946" s="608">
        <v>542</v>
      </c>
    </row>
    <row r="947" spans="1:19" ht="14.4" customHeight="1" x14ac:dyDescent="0.3">
      <c r="A947" s="589" t="s">
        <v>1871</v>
      </c>
      <c r="B947" s="590" t="s">
        <v>1872</v>
      </c>
      <c r="C947" s="590" t="s">
        <v>487</v>
      </c>
      <c r="D947" s="590" t="s">
        <v>620</v>
      </c>
      <c r="E947" s="590" t="s">
        <v>1890</v>
      </c>
      <c r="F947" s="590" t="s">
        <v>1918</v>
      </c>
      <c r="G947" s="590" t="s">
        <v>1919</v>
      </c>
      <c r="H947" s="607"/>
      <c r="I947" s="607"/>
      <c r="J947" s="590"/>
      <c r="K947" s="590"/>
      <c r="L947" s="607"/>
      <c r="M947" s="607"/>
      <c r="N947" s="590"/>
      <c r="O947" s="590"/>
      <c r="P947" s="607">
        <v>53</v>
      </c>
      <c r="Q947" s="607">
        <v>26606</v>
      </c>
      <c r="R947" s="595"/>
      <c r="S947" s="608">
        <v>502</v>
      </c>
    </row>
    <row r="948" spans="1:19" ht="14.4" customHeight="1" x14ac:dyDescent="0.3">
      <c r="A948" s="589" t="s">
        <v>1871</v>
      </c>
      <c r="B948" s="590" t="s">
        <v>1872</v>
      </c>
      <c r="C948" s="590" t="s">
        <v>487</v>
      </c>
      <c r="D948" s="590" t="s">
        <v>620</v>
      </c>
      <c r="E948" s="590" t="s">
        <v>1890</v>
      </c>
      <c r="F948" s="590" t="s">
        <v>1920</v>
      </c>
      <c r="G948" s="590" t="s">
        <v>1921</v>
      </c>
      <c r="H948" s="607"/>
      <c r="I948" s="607"/>
      <c r="J948" s="590"/>
      <c r="K948" s="590"/>
      <c r="L948" s="607"/>
      <c r="M948" s="607"/>
      <c r="N948" s="590"/>
      <c r="O948" s="590"/>
      <c r="P948" s="607">
        <v>3</v>
      </c>
      <c r="Q948" s="607">
        <v>2040</v>
      </c>
      <c r="R948" s="595"/>
      <c r="S948" s="608">
        <v>680</v>
      </c>
    </row>
    <row r="949" spans="1:19" ht="14.4" customHeight="1" x14ac:dyDescent="0.3">
      <c r="A949" s="589" t="s">
        <v>1871</v>
      </c>
      <c r="B949" s="590" t="s">
        <v>1872</v>
      </c>
      <c r="C949" s="590" t="s">
        <v>487</v>
      </c>
      <c r="D949" s="590" t="s">
        <v>620</v>
      </c>
      <c r="E949" s="590" t="s">
        <v>1890</v>
      </c>
      <c r="F949" s="590" t="s">
        <v>1920</v>
      </c>
      <c r="G949" s="590" t="s">
        <v>1922</v>
      </c>
      <c r="H949" s="607"/>
      <c r="I949" s="607"/>
      <c r="J949" s="590"/>
      <c r="K949" s="590"/>
      <c r="L949" s="607"/>
      <c r="M949" s="607"/>
      <c r="N949" s="590"/>
      <c r="O949" s="590"/>
      <c r="P949" s="607">
        <v>77</v>
      </c>
      <c r="Q949" s="607">
        <v>52360</v>
      </c>
      <c r="R949" s="595"/>
      <c r="S949" s="608">
        <v>680</v>
      </c>
    </row>
    <row r="950" spans="1:19" ht="14.4" customHeight="1" x14ac:dyDescent="0.3">
      <c r="A950" s="589" t="s">
        <v>1871</v>
      </c>
      <c r="B950" s="590" t="s">
        <v>1872</v>
      </c>
      <c r="C950" s="590" t="s">
        <v>487</v>
      </c>
      <c r="D950" s="590" t="s">
        <v>620</v>
      </c>
      <c r="E950" s="590" t="s">
        <v>1890</v>
      </c>
      <c r="F950" s="590" t="s">
        <v>1923</v>
      </c>
      <c r="G950" s="590" t="s">
        <v>1924</v>
      </c>
      <c r="H950" s="607"/>
      <c r="I950" s="607"/>
      <c r="J950" s="590"/>
      <c r="K950" s="590"/>
      <c r="L950" s="607"/>
      <c r="M950" s="607"/>
      <c r="N950" s="590"/>
      <c r="O950" s="590"/>
      <c r="P950" s="607">
        <v>7</v>
      </c>
      <c r="Q950" s="607">
        <v>7238</v>
      </c>
      <c r="R950" s="595"/>
      <c r="S950" s="608">
        <v>1034</v>
      </c>
    </row>
    <row r="951" spans="1:19" ht="14.4" customHeight="1" x14ac:dyDescent="0.3">
      <c r="A951" s="589" t="s">
        <v>1871</v>
      </c>
      <c r="B951" s="590" t="s">
        <v>1872</v>
      </c>
      <c r="C951" s="590" t="s">
        <v>487</v>
      </c>
      <c r="D951" s="590" t="s">
        <v>620</v>
      </c>
      <c r="E951" s="590" t="s">
        <v>1890</v>
      </c>
      <c r="F951" s="590" t="s">
        <v>1925</v>
      </c>
      <c r="G951" s="590" t="s">
        <v>1926</v>
      </c>
      <c r="H951" s="607"/>
      <c r="I951" s="607"/>
      <c r="J951" s="590"/>
      <c r="K951" s="590"/>
      <c r="L951" s="607"/>
      <c r="M951" s="607"/>
      <c r="N951" s="590"/>
      <c r="O951" s="590"/>
      <c r="P951" s="607">
        <v>9</v>
      </c>
      <c r="Q951" s="607">
        <v>18927</v>
      </c>
      <c r="R951" s="595"/>
      <c r="S951" s="608">
        <v>2103</v>
      </c>
    </row>
    <row r="952" spans="1:19" ht="14.4" customHeight="1" x14ac:dyDescent="0.3">
      <c r="A952" s="589" t="s">
        <v>1871</v>
      </c>
      <c r="B952" s="590" t="s">
        <v>1872</v>
      </c>
      <c r="C952" s="590" t="s">
        <v>487</v>
      </c>
      <c r="D952" s="590" t="s">
        <v>620</v>
      </c>
      <c r="E952" s="590" t="s">
        <v>1890</v>
      </c>
      <c r="F952" s="590" t="s">
        <v>2057</v>
      </c>
      <c r="G952" s="590" t="s">
        <v>2058</v>
      </c>
      <c r="H952" s="607"/>
      <c r="I952" s="607"/>
      <c r="J952" s="590"/>
      <c r="K952" s="590"/>
      <c r="L952" s="607"/>
      <c r="M952" s="607"/>
      <c r="N952" s="590"/>
      <c r="O952" s="590"/>
      <c r="P952" s="607">
        <v>1</v>
      </c>
      <c r="Q952" s="607">
        <v>2333</v>
      </c>
      <c r="R952" s="595"/>
      <c r="S952" s="608">
        <v>2333</v>
      </c>
    </row>
    <row r="953" spans="1:19" ht="14.4" customHeight="1" x14ac:dyDescent="0.3">
      <c r="A953" s="589" t="s">
        <v>1871</v>
      </c>
      <c r="B953" s="590" t="s">
        <v>1872</v>
      </c>
      <c r="C953" s="590" t="s">
        <v>487</v>
      </c>
      <c r="D953" s="590" t="s">
        <v>620</v>
      </c>
      <c r="E953" s="590" t="s">
        <v>1890</v>
      </c>
      <c r="F953" s="590" t="s">
        <v>1938</v>
      </c>
      <c r="G953" s="590" t="s">
        <v>1939</v>
      </c>
      <c r="H953" s="607"/>
      <c r="I953" s="607"/>
      <c r="J953" s="590"/>
      <c r="K953" s="590"/>
      <c r="L953" s="607"/>
      <c r="M953" s="607"/>
      <c r="N953" s="590"/>
      <c r="O953" s="590"/>
      <c r="P953" s="607">
        <v>3</v>
      </c>
      <c r="Q953" s="607">
        <v>100</v>
      </c>
      <c r="R953" s="595"/>
      <c r="S953" s="608">
        <v>33.333333333333336</v>
      </c>
    </row>
    <row r="954" spans="1:19" ht="14.4" customHeight="1" x14ac:dyDescent="0.3">
      <c r="A954" s="589" t="s">
        <v>1871</v>
      </c>
      <c r="B954" s="590" t="s">
        <v>1872</v>
      </c>
      <c r="C954" s="590" t="s">
        <v>487</v>
      </c>
      <c r="D954" s="590" t="s">
        <v>620</v>
      </c>
      <c r="E954" s="590" t="s">
        <v>1890</v>
      </c>
      <c r="F954" s="590" t="s">
        <v>1938</v>
      </c>
      <c r="G954" s="590" t="s">
        <v>1940</v>
      </c>
      <c r="H954" s="607"/>
      <c r="I954" s="607"/>
      <c r="J954" s="590"/>
      <c r="K954" s="590"/>
      <c r="L954" s="607"/>
      <c r="M954" s="607"/>
      <c r="N954" s="590"/>
      <c r="O954" s="590"/>
      <c r="P954" s="607">
        <v>108</v>
      </c>
      <c r="Q954" s="607">
        <v>3600</v>
      </c>
      <c r="R954" s="595"/>
      <c r="S954" s="608">
        <v>33.333333333333336</v>
      </c>
    </row>
    <row r="955" spans="1:19" ht="14.4" customHeight="1" x14ac:dyDescent="0.3">
      <c r="A955" s="589" t="s">
        <v>1871</v>
      </c>
      <c r="B955" s="590" t="s">
        <v>1872</v>
      </c>
      <c r="C955" s="590" t="s">
        <v>487</v>
      </c>
      <c r="D955" s="590" t="s">
        <v>620</v>
      </c>
      <c r="E955" s="590" t="s">
        <v>1890</v>
      </c>
      <c r="F955" s="590" t="s">
        <v>1944</v>
      </c>
      <c r="G955" s="590" t="s">
        <v>1945</v>
      </c>
      <c r="H955" s="607"/>
      <c r="I955" s="607"/>
      <c r="J955" s="590"/>
      <c r="K955" s="590"/>
      <c r="L955" s="607"/>
      <c r="M955" s="607"/>
      <c r="N955" s="590"/>
      <c r="O955" s="590"/>
      <c r="P955" s="607">
        <v>146</v>
      </c>
      <c r="Q955" s="607">
        <v>12556</v>
      </c>
      <c r="R955" s="595"/>
      <c r="S955" s="608">
        <v>86</v>
      </c>
    </row>
    <row r="956" spans="1:19" ht="14.4" customHeight="1" x14ac:dyDescent="0.3">
      <c r="A956" s="589" t="s">
        <v>1871</v>
      </c>
      <c r="B956" s="590" t="s">
        <v>1872</v>
      </c>
      <c r="C956" s="590" t="s">
        <v>487</v>
      </c>
      <c r="D956" s="590" t="s">
        <v>620</v>
      </c>
      <c r="E956" s="590" t="s">
        <v>1890</v>
      </c>
      <c r="F956" s="590" t="s">
        <v>1944</v>
      </c>
      <c r="G956" s="590" t="s">
        <v>1946</v>
      </c>
      <c r="H956" s="607"/>
      <c r="I956" s="607"/>
      <c r="J956" s="590"/>
      <c r="K956" s="590"/>
      <c r="L956" s="607"/>
      <c r="M956" s="607"/>
      <c r="N956" s="590"/>
      <c r="O956" s="590"/>
      <c r="P956" s="607">
        <v>10</v>
      </c>
      <c r="Q956" s="607">
        <v>860</v>
      </c>
      <c r="R956" s="595"/>
      <c r="S956" s="608">
        <v>86</v>
      </c>
    </row>
    <row r="957" spans="1:19" ht="14.4" customHeight="1" x14ac:dyDescent="0.3">
      <c r="A957" s="589" t="s">
        <v>1871</v>
      </c>
      <c r="B957" s="590" t="s">
        <v>1872</v>
      </c>
      <c r="C957" s="590" t="s">
        <v>487</v>
      </c>
      <c r="D957" s="590" t="s">
        <v>620</v>
      </c>
      <c r="E957" s="590" t="s">
        <v>1890</v>
      </c>
      <c r="F957" s="590" t="s">
        <v>1957</v>
      </c>
      <c r="G957" s="590" t="s">
        <v>1958</v>
      </c>
      <c r="H957" s="607"/>
      <c r="I957" s="607"/>
      <c r="J957" s="590"/>
      <c r="K957" s="590"/>
      <c r="L957" s="607"/>
      <c r="M957" s="607"/>
      <c r="N957" s="590"/>
      <c r="O957" s="590"/>
      <c r="P957" s="607">
        <v>1</v>
      </c>
      <c r="Q957" s="607">
        <v>158</v>
      </c>
      <c r="R957" s="595"/>
      <c r="S957" s="608">
        <v>158</v>
      </c>
    </row>
    <row r="958" spans="1:19" ht="14.4" customHeight="1" x14ac:dyDescent="0.3">
      <c r="A958" s="589" t="s">
        <v>1871</v>
      </c>
      <c r="B958" s="590" t="s">
        <v>1872</v>
      </c>
      <c r="C958" s="590" t="s">
        <v>487</v>
      </c>
      <c r="D958" s="590" t="s">
        <v>620</v>
      </c>
      <c r="E958" s="590" t="s">
        <v>1890</v>
      </c>
      <c r="F958" s="590" t="s">
        <v>1968</v>
      </c>
      <c r="G958" s="590" t="s">
        <v>1969</v>
      </c>
      <c r="H958" s="607"/>
      <c r="I958" s="607"/>
      <c r="J958" s="590"/>
      <c r="K958" s="590"/>
      <c r="L958" s="607"/>
      <c r="M958" s="607"/>
      <c r="N958" s="590"/>
      <c r="O958" s="590"/>
      <c r="P958" s="607">
        <v>3</v>
      </c>
      <c r="Q958" s="607">
        <v>3192</v>
      </c>
      <c r="R958" s="595"/>
      <c r="S958" s="608">
        <v>1064</v>
      </c>
    </row>
    <row r="959" spans="1:19" ht="14.4" customHeight="1" x14ac:dyDescent="0.3">
      <c r="A959" s="589" t="s">
        <v>1871</v>
      </c>
      <c r="B959" s="590" t="s">
        <v>1872</v>
      </c>
      <c r="C959" s="590" t="s">
        <v>487</v>
      </c>
      <c r="D959" s="590" t="s">
        <v>620</v>
      </c>
      <c r="E959" s="590" t="s">
        <v>1890</v>
      </c>
      <c r="F959" s="590" t="s">
        <v>1973</v>
      </c>
      <c r="G959" s="590" t="s">
        <v>1974</v>
      </c>
      <c r="H959" s="607"/>
      <c r="I959" s="607"/>
      <c r="J959" s="590"/>
      <c r="K959" s="590"/>
      <c r="L959" s="607"/>
      <c r="M959" s="607"/>
      <c r="N959" s="590"/>
      <c r="O959" s="590"/>
      <c r="P959" s="607">
        <v>15</v>
      </c>
      <c r="Q959" s="607">
        <v>10755</v>
      </c>
      <c r="R959" s="595"/>
      <c r="S959" s="608">
        <v>717</v>
      </c>
    </row>
    <row r="960" spans="1:19" ht="14.4" customHeight="1" x14ac:dyDescent="0.3">
      <c r="A960" s="589" t="s">
        <v>1871</v>
      </c>
      <c r="B960" s="590" t="s">
        <v>1872</v>
      </c>
      <c r="C960" s="590" t="s">
        <v>487</v>
      </c>
      <c r="D960" s="590" t="s">
        <v>620</v>
      </c>
      <c r="E960" s="590" t="s">
        <v>1890</v>
      </c>
      <c r="F960" s="590" t="s">
        <v>2065</v>
      </c>
      <c r="G960" s="590" t="s">
        <v>2066</v>
      </c>
      <c r="H960" s="607"/>
      <c r="I960" s="607"/>
      <c r="J960" s="590"/>
      <c r="K960" s="590"/>
      <c r="L960" s="607"/>
      <c r="M960" s="607"/>
      <c r="N960" s="590"/>
      <c r="O960" s="590"/>
      <c r="P960" s="607">
        <v>1</v>
      </c>
      <c r="Q960" s="607">
        <v>1310</v>
      </c>
      <c r="R960" s="595"/>
      <c r="S960" s="608">
        <v>1310</v>
      </c>
    </row>
    <row r="961" spans="1:19" ht="14.4" customHeight="1" x14ac:dyDescent="0.3">
      <c r="A961" s="589" t="s">
        <v>1871</v>
      </c>
      <c r="B961" s="590" t="s">
        <v>1872</v>
      </c>
      <c r="C961" s="590" t="s">
        <v>487</v>
      </c>
      <c r="D961" s="590" t="s">
        <v>620</v>
      </c>
      <c r="E961" s="590" t="s">
        <v>1890</v>
      </c>
      <c r="F961" s="590" t="s">
        <v>1987</v>
      </c>
      <c r="G961" s="590" t="s">
        <v>1988</v>
      </c>
      <c r="H961" s="607"/>
      <c r="I961" s="607"/>
      <c r="J961" s="590"/>
      <c r="K961" s="590"/>
      <c r="L961" s="607"/>
      <c r="M961" s="607"/>
      <c r="N961" s="590"/>
      <c r="O961" s="590"/>
      <c r="P961" s="607">
        <v>2</v>
      </c>
      <c r="Q961" s="607">
        <v>782</v>
      </c>
      <c r="R961" s="595"/>
      <c r="S961" s="608">
        <v>391</v>
      </c>
    </row>
    <row r="962" spans="1:19" ht="14.4" customHeight="1" x14ac:dyDescent="0.3">
      <c r="A962" s="589" t="s">
        <v>1871</v>
      </c>
      <c r="B962" s="590" t="s">
        <v>1872</v>
      </c>
      <c r="C962" s="590" t="s">
        <v>487</v>
      </c>
      <c r="D962" s="590" t="s">
        <v>620</v>
      </c>
      <c r="E962" s="590" t="s">
        <v>1890</v>
      </c>
      <c r="F962" s="590" t="s">
        <v>1994</v>
      </c>
      <c r="G962" s="590" t="s">
        <v>1995</v>
      </c>
      <c r="H962" s="607"/>
      <c r="I962" s="607"/>
      <c r="J962" s="590"/>
      <c r="K962" s="590"/>
      <c r="L962" s="607"/>
      <c r="M962" s="607"/>
      <c r="N962" s="590"/>
      <c r="O962" s="590"/>
      <c r="P962" s="607">
        <v>2</v>
      </c>
      <c r="Q962" s="607">
        <v>362</v>
      </c>
      <c r="R962" s="595"/>
      <c r="S962" s="608">
        <v>181</v>
      </c>
    </row>
    <row r="963" spans="1:19" ht="14.4" customHeight="1" x14ac:dyDescent="0.3">
      <c r="A963" s="589" t="s">
        <v>1871</v>
      </c>
      <c r="B963" s="590" t="s">
        <v>1872</v>
      </c>
      <c r="C963" s="590" t="s">
        <v>487</v>
      </c>
      <c r="D963" s="590" t="s">
        <v>620</v>
      </c>
      <c r="E963" s="590" t="s">
        <v>1890</v>
      </c>
      <c r="F963" s="590" t="s">
        <v>1994</v>
      </c>
      <c r="G963" s="590" t="s">
        <v>1996</v>
      </c>
      <c r="H963" s="607"/>
      <c r="I963" s="607"/>
      <c r="J963" s="590"/>
      <c r="K963" s="590"/>
      <c r="L963" s="607"/>
      <c r="M963" s="607"/>
      <c r="N963" s="590"/>
      <c r="O963" s="590"/>
      <c r="P963" s="607">
        <v>2</v>
      </c>
      <c r="Q963" s="607">
        <v>362</v>
      </c>
      <c r="R963" s="595"/>
      <c r="S963" s="608">
        <v>181</v>
      </c>
    </row>
    <row r="964" spans="1:19" ht="14.4" customHeight="1" x14ac:dyDescent="0.3">
      <c r="A964" s="589" t="s">
        <v>1871</v>
      </c>
      <c r="B964" s="590" t="s">
        <v>1872</v>
      </c>
      <c r="C964" s="590" t="s">
        <v>487</v>
      </c>
      <c r="D964" s="590" t="s">
        <v>620</v>
      </c>
      <c r="E964" s="590" t="s">
        <v>1890</v>
      </c>
      <c r="F964" s="590" t="s">
        <v>1999</v>
      </c>
      <c r="G964" s="590" t="s">
        <v>2000</v>
      </c>
      <c r="H964" s="607"/>
      <c r="I964" s="607"/>
      <c r="J964" s="590"/>
      <c r="K964" s="590"/>
      <c r="L964" s="607"/>
      <c r="M964" s="607"/>
      <c r="N964" s="590"/>
      <c r="O964" s="590"/>
      <c r="P964" s="607">
        <v>7</v>
      </c>
      <c r="Q964" s="607">
        <v>2177</v>
      </c>
      <c r="R964" s="595"/>
      <c r="S964" s="608">
        <v>311</v>
      </c>
    </row>
    <row r="965" spans="1:19" ht="14.4" customHeight="1" x14ac:dyDescent="0.3">
      <c r="A965" s="589" t="s">
        <v>1871</v>
      </c>
      <c r="B965" s="590" t="s">
        <v>1872</v>
      </c>
      <c r="C965" s="590" t="s">
        <v>487</v>
      </c>
      <c r="D965" s="590" t="s">
        <v>620</v>
      </c>
      <c r="E965" s="590" t="s">
        <v>1890</v>
      </c>
      <c r="F965" s="590" t="s">
        <v>2011</v>
      </c>
      <c r="G965" s="590" t="s">
        <v>2012</v>
      </c>
      <c r="H965" s="607"/>
      <c r="I965" s="607"/>
      <c r="J965" s="590"/>
      <c r="K965" s="590"/>
      <c r="L965" s="607"/>
      <c r="M965" s="607"/>
      <c r="N965" s="590"/>
      <c r="O965" s="590"/>
      <c r="P965" s="607">
        <v>1</v>
      </c>
      <c r="Q965" s="607">
        <v>1037</v>
      </c>
      <c r="R965" s="595"/>
      <c r="S965" s="608">
        <v>1037</v>
      </c>
    </row>
    <row r="966" spans="1:19" ht="14.4" customHeight="1" x14ac:dyDescent="0.3">
      <c r="A966" s="589" t="s">
        <v>1871</v>
      </c>
      <c r="B966" s="590" t="s">
        <v>1872</v>
      </c>
      <c r="C966" s="590" t="s">
        <v>487</v>
      </c>
      <c r="D966" s="590" t="s">
        <v>620</v>
      </c>
      <c r="E966" s="590" t="s">
        <v>1890</v>
      </c>
      <c r="F966" s="590" t="s">
        <v>2013</v>
      </c>
      <c r="G966" s="590" t="s">
        <v>2014</v>
      </c>
      <c r="H966" s="607"/>
      <c r="I966" s="607"/>
      <c r="J966" s="590"/>
      <c r="K966" s="590"/>
      <c r="L966" s="607"/>
      <c r="M966" s="607"/>
      <c r="N966" s="590"/>
      <c r="O966" s="590"/>
      <c r="P966" s="607">
        <v>24</v>
      </c>
      <c r="Q966" s="607">
        <v>20184</v>
      </c>
      <c r="R966" s="595"/>
      <c r="S966" s="608">
        <v>841</v>
      </c>
    </row>
    <row r="967" spans="1:19" ht="14.4" customHeight="1" x14ac:dyDescent="0.3">
      <c r="A967" s="589" t="s">
        <v>1871</v>
      </c>
      <c r="B967" s="590" t="s">
        <v>1872</v>
      </c>
      <c r="C967" s="590" t="s">
        <v>487</v>
      </c>
      <c r="D967" s="590" t="s">
        <v>620</v>
      </c>
      <c r="E967" s="590" t="s">
        <v>1890</v>
      </c>
      <c r="F967" s="590" t="s">
        <v>2017</v>
      </c>
      <c r="G967" s="590" t="s">
        <v>2076</v>
      </c>
      <c r="H967" s="607"/>
      <c r="I967" s="607"/>
      <c r="J967" s="590"/>
      <c r="K967" s="590"/>
      <c r="L967" s="607"/>
      <c r="M967" s="607"/>
      <c r="N967" s="590"/>
      <c r="O967" s="590"/>
      <c r="P967" s="607">
        <v>10</v>
      </c>
      <c r="Q967" s="607">
        <v>12030</v>
      </c>
      <c r="R967" s="595"/>
      <c r="S967" s="608">
        <v>1203</v>
      </c>
    </row>
    <row r="968" spans="1:19" ht="14.4" customHeight="1" x14ac:dyDescent="0.3">
      <c r="A968" s="589" t="s">
        <v>1871</v>
      </c>
      <c r="B968" s="590" t="s">
        <v>1872</v>
      </c>
      <c r="C968" s="590" t="s">
        <v>487</v>
      </c>
      <c r="D968" s="590" t="s">
        <v>620</v>
      </c>
      <c r="E968" s="590" t="s">
        <v>1890</v>
      </c>
      <c r="F968" s="590" t="s">
        <v>2017</v>
      </c>
      <c r="G968" s="590" t="s">
        <v>2018</v>
      </c>
      <c r="H968" s="607"/>
      <c r="I968" s="607"/>
      <c r="J968" s="590"/>
      <c r="K968" s="590"/>
      <c r="L968" s="607"/>
      <c r="M968" s="607"/>
      <c r="N968" s="590"/>
      <c r="O968" s="590"/>
      <c r="P968" s="607">
        <v>6</v>
      </c>
      <c r="Q968" s="607">
        <v>7218</v>
      </c>
      <c r="R968" s="595"/>
      <c r="S968" s="608">
        <v>1203</v>
      </c>
    </row>
    <row r="969" spans="1:19" ht="14.4" customHeight="1" x14ac:dyDescent="0.3">
      <c r="A969" s="589" t="s">
        <v>1871</v>
      </c>
      <c r="B969" s="590" t="s">
        <v>1872</v>
      </c>
      <c r="C969" s="590" t="s">
        <v>487</v>
      </c>
      <c r="D969" s="590" t="s">
        <v>620</v>
      </c>
      <c r="E969" s="590" t="s">
        <v>1890</v>
      </c>
      <c r="F969" s="590" t="s">
        <v>2077</v>
      </c>
      <c r="G969" s="590" t="s">
        <v>2078</v>
      </c>
      <c r="H969" s="607"/>
      <c r="I969" s="607"/>
      <c r="J969" s="590"/>
      <c r="K969" s="590"/>
      <c r="L969" s="607"/>
      <c r="M969" s="607"/>
      <c r="N969" s="590"/>
      <c r="O969" s="590"/>
      <c r="P969" s="607">
        <v>1</v>
      </c>
      <c r="Q969" s="607">
        <v>1373</v>
      </c>
      <c r="R969" s="595"/>
      <c r="S969" s="608">
        <v>1373</v>
      </c>
    </row>
    <row r="970" spans="1:19" ht="14.4" customHeight="1" x14ac:dyDescent="0.3">
      <c r="A970" s="589" t="s">
        <v>1871</v>
      </c>
      <c r="B970" s="590" t="s">
        <v>1872</v>
      </c>
      <c r="C970" s="590" t="s">
        <v>487</v>
      </c>
      <c r="D970" s="590" t="s">
        <v>620</v>
      </c>
      <c r="E970" s="590" t="s">
        <v>1890</v>
      </c>
      <c r="F970" s="590" t="s">
        <v>2019</v>
      </c>
      <c r="G970" s="590" t="s">
        <v>2020</v>
      </c>
      <c r="H970" s="607"/>
      <c r="I970" s="607"/>
      <c r="J970" s="590"/>
      <c r="K970" s="590"/>
      <c r="L970" s="607"/>
      <c r="M970" s="607"/>
      <c r="N970" s="590"/>
      <c r="O970" s="590"/>
      <c r="P970" s="607">
        <v>1</v>
      </c>
      <c r="Q970" s="607">
        <v>1578</v>
      </c>
      <c r="R970" s="595"/>
      <c r="S970" s="608">
        <v>1578</v>
      </c>
    </row>
    <row r="971" spans="1:19" ht="14.4" customHeight="1" x14ac:dyDescent="0.3">
      <c r="A971" s="589" t="s">
        <v>1871</v>
      </c>
      <c r="B971" s="590" t="s">
        <v>1872</v>
      </c>
      <c r="C971" s="590" t="s">
        <v>487</v>
      </c>
      <c r="D971" s="590" t="s">
        <v>619</v>
      </c>
      <c r="E971" s="590" t="s">
        <v>1873</v>
      </c>
      <c r="F971" s="590" t="s">
        <v>1874</v>
      </c>
      <c r="G971" s="590" t="s">
        <v>1875</v>
      </c>
      <c r="H971" s="607"/>
      <c r="I971" s="607"/>
      <c r="J971" s="590"/>
      <c r="K971" s="590"/>
      <c r="L971" s="607"/>
      <c r="M971" s="607"/>
      <c r="N971" s="590"/>
      <c r="O971" s="590"/>
      <c r="P971" s="607">
        <v>0.2</v>
      </c>
      <c r="Q971" s="607">
        <v>23.22</v>
      </c>
      <c r="R971" s="595"/>
      <c r="S971" s="608">
        <v>116.1</v>
      </c>
    </row>
    <row r="972" spans="1:19" ht="14.4" customHeight="1" x14ac:dyDescent="0.3">
      <c r="A972" s="589" t="s">
        <v>1871</v>
      </c>
      <c r="B972" s="590" t="s">
        <v>1872</v>
      </c>
      <c r="C972" s="590" t="s">
        <v>487</v>
      </c>
      <c r="D972" s="590" t="s">
        <v>619</v>
      </c>
      <c r="E972" s="590" t="s">
        <v>1873</v>
      </c>
      <c r="F972" s="590" t="s">
        <v>1876</v>
      </c>
      <c r="G972" s="590" t="s">
        <v>1877</v>
      </c>
      <c r="H972" s="607"/>
      <c r="I972" s="607"/>
      <c r="J972" s="590"/>
      <c r="K972" s="590"/>
      <c r="L972" s="607"/>
      <c r="M972" s="607"/>
      <c r="N972" s="590"/>
      <c r="O972" s="590"/>
      <c r="P972" s="607">
        <v>2.2000000000000002</v>
      </c>
      <c r="Q972" s="607">
        <v>153.37</v>
      </c>
      <c r="R972" s="595"/>
      <c r="S972" s="608">
        <v>69.713636363636354</v>
      </c>
    </row>
    <row r="973" spans="1:19" ht="14.4" customHeight="1" x14ac:dyDescent="0.3">
      <c r="A973" s="589" t="s">
        <v>1871</v>
      </c>
      <c r="B973" s="590" t="s">
        <v>1872</v>
      </c>
      <c r="C973" s="590" t="s">
        <v>487</v>
      </c>
      <c r="D973" s="590" t="s">
        <v>619</v>
      </c>
      <c r="E973" s="590" t="s">
        <v>1890</v>
      </c>
      <c r="F973" s="590" t="s">
        <v>1899</v>
      </c>
      <c r="G973" s="590" t="s">
        <v>1900</v>
      </c>
      <c r="H973" s="607"/>
      <c r="I973" s="607"/>
      <c r="J973" s="590"/>
      <c r="K973" s="590"/>
      <c r="L973" s="607"/>
      <c r="M973" s="607"/>
      <c r="N973" s="590"/>
      <c r="O973" s="590"/>
      <c r="P973" s="607">
        <v>22</v>
      </c>
      <c r="Q973" s="607">
        <v>814</v>
      </c>
      <c r="R973" s="595"/>
      <c r="S973" s="608">
        <v>37</v>
      </c>
    </row>
    <row r="974" spans="1:19" ht="14.4" customHeight="1" x14ac:dyDescent="0.3">
      <c r="A974" s="589" t="s">
        <v>1871</v>
      </c>
      <c r="B974" s="590" t="s">
        <v>1872</v>
      </c>
      <c r="C974" s="590" t="s">
        <v>487</v>
      </c>
      <c r="D974" s="590" t="s">
        <v>619</v>
      </c>
      <c r="E974" s="590" t="s">
        <v>1890</v>
      </c>
      <c r="F974" s="590" t="s">
        <v>1899</v>
      </c>
      <c r="G974" s="590" t="s">
        <v>1901</v>
      </c>
      <c r="H974" s="607"/>
      <c r="I974" s="607"/>
      <c r="J974" s="590"/>
      <c r="K974" s="590"/>
      <c r="L974" s="607"/>
      <c r="M974" s="607"/>
      <c r="N974" s="590"/>
      <c r="O974" s="590"/>
      <c r="P974" s="607">
        <v>3</v>
      </c>
      <c r="Q974" s="607">
        <v>111</v>
      </c>
      <c r="R974" s="595"/>
      <c r="S974" s="608">
        <v>37</v>
      </c>
    </row>
    <row r="975" spans="1:19" ht="14.4" customHeight="1" x14ac:dyDescent="0.3">
      <c r="A975" s="589" t="s">
        <v>1871</v>
      </c>
      <c r="B975" s="590" t="s">
        <v>1872</v>
      </c>
      <c r="C975" s="590" t="s">
        <v>487</v>
      </c>
      <c r="D975" s="590" t="s">
        <v>619</v>
      </c>
      <c r="E975" s="590" t="s">
        <v>1890</v>
      </c>
      <c r="F975" s="590" t="s">
        <v>2041</v>
      </c>
      <c r="G975" s="590" t="s">
        <v>1896</v>
      </c>
      <c r="H975" s="607"/>
      <c r="I975" s="607"/>
      <c r="J975" s="590"/>
      <c r="K975" s="590"/>
      <c r="L975" s="607"/>
      <c r="M975" s="607"/>
      <c r="N975" s="590"/>
      <c r="O975" s="590"/>
      <c r="P975" s="607">
        <v>1</v>
      </c>
      <c r="Q975" s="607">
        <v>185</v>
      </c>
      <c r="R975" s="595"/>
      <c r="S975" s="608">
        <v>185</v>
      </c>
    </row>
    <row r="976" spans="1:19" ht="14.4" customHeight="1" x14ac:dyDescent="0.3">
      <c r="A976" s="589" t="s">
        <v>1871</v>
      </c>
      <c r="B976" s="590" t="s">
        <v>1872</v>
      </c>
      <c r="C976" s="590" t="s">
        <v>487</v>
      </c>
      <c r="D976" s="590" t="s">
        <v>619</v>
      </c>
      <c r="E976" s="590" t="s">
        <v>1890</v>
      </c>
      <c r="F976" s="590" t="s">
        <v>1911</v>
      </c>
      <c r="G976" s="590" t="s">
        <v>1912</v>
      </c>
      <c r="H976" s="607"/>
      <c r="I976" s="607"/>
      <c r="J976" s="590"/>
      <c r="K976" s="590"/>
      <c r="L976" s="607"/>
      <c r="M976" s="607"/>
      <c r="N976" s="590"/>
      <c r="O976" s="590"/>
      <c r="P976" s="607">
        <v>6</v>
      </c>
      <c r="Q976" s="607">
        <v>762</v>
      </c>
      <c r="R976" s="595"/>
      <c r="S976" s="608">
        <v>127</v>
      </c>
    </row>
    <row r="977" spans="1:19" ht="14.4" customHeight="1" x14ac:dyDescent="0.3">
      <c r="A977" s="589" t="s">
        <v>1871</v>
      </c>
      <c r="B977" s="590" t="s">
        <v>1872</v>
      </c>
      <c r="C977" s="590" t="s">
        <v>487</v>
      </c>
      <c r="D977" s="590" t="s">
        <v>619</v>
      </c>
      <c r="E977" s="590" t="s">
        <v>1890</v>
      </c>
      <c r="F977" s="590" t="s">
        <v>1918</v>
      </c>
      <c r="G977" s="590" t="s">
        <v>1919</v>
      </c>
      <c r="H977" s="607"/>
      <c r="I977" s="607"/>
      <c r="J977" s="590"/>
      <c r="K977" s="590"/>
      <c r="L977" s="607"/>
      <c r="M977" s="607"/>
      <c r="N977" s="590"/>
      <c r="O977" s="590"/>
      <c r="P977" s="607">
        <v>6</v>
      </c>
      <c r="Q977" s="607">
        <v>3012</v>
      </c>
      <c r="R977" s="595"/>
      <c r="S977" s="608">
        <v>502</v>
      </c>
    </row>
    <row r="978" spans="1:19" ht="14.4" customHeight="1" x14ac:dyDescent="0.3">
      <c r="A978" s="589" t="s">
        <v>1871</v>
      </c>
      <c r="B978" s="590" t="s">
        <v>1872</v>
      </c>
      <c r="C978" s="590" t="s">
        <v>487</v>
      </c>
      <c r="D978" s="590" t="s">
        <v>619</v>
      </c>
      <c r="E978" s="590" t="s">
        <v>1890</v>
      </c>
      <c r="F978" s="590" t="s">
        <v>1920</v>
      </c>
      <c r="G978" s="590" t="s">
        <v>1921</v>
      </c>
      <c r="H978" s="607"/>
      <c r="I978" s="607"/>
      <c r="J978" s="590"/>
      <c r="K978" s="590"/>
      <c r="L978" s="607"/>
      <c r="M978" s="607"/>
      <c r="N978" s="590"/>
      <c r="O978" s="590"/>
      <c r="P978" s="607">
        <v>2</v>
      </c>
      <c r="Q978" s="607">
        <v>1360</v>
      </c>
      <c r="R978" s="595"/>
      <c r="S978" s="608">
        <v>680</v>
      </c>
    </row>
    <row r="979" spans="1:19" ht="14.4" customHeight="1" x14ac:dyDescent="0.3">
      <c r="A979" s="589" t="s">
        <v>1871</v>
      </c>
      <c r="B979" s="590" t="s">
        <v>1872</v>
      </c>
      <c r="C979" s="590" t="s">
        <v>487</v>
      </c>
      <c r="D979" s="590" t="s">
        <v>619</v>
      </c>
      <c r="E979" s="590" t="s">
        <v>1890</v>
      </c>
      <c r="F979" s="590" t="s">
        <v>1920</v>
      </c>
      <c r="G979" s="590" t="s">
        <v>1922</v>
      </c>
      <c r="H979" s="607"/>
      <c r="I979" s="607"/>
      <c r="J979" s="590"/>
      <c r="K979" s="590"/>
      <c r="L979" s="607"/>
      <c r="M979" s="607"/>
      <c r="N979" s="590"/>
      <c r="O979" s="590"/>
      <c r="P979" s="607">
        <v>14</v>
      </c>
      <c r="Q979" s="607">
        <v>9520</v>
      </c>
      <c r="R979" s="595"/>
      <c r="S979" s="608">
        <v>680</v>
      </c>
    </row>
    <row r="980" spans="1:19" ht="14.4" customHeight="1" x14ac:dyDescent="0.3">
      <c r="A980" s="589" t="s">
        <v>1871</v>
      </c>
      <c r="B980" s="590" t="s">
        <v>1872</v>
      </c>
      <c r="C980" s="590" t="s">
        <v>487</v>
      </c>
      <c r="D980" s="590" t="s">
        <v>619</v>
      </c>
      <c r="E980" s="590" t="s">
        <v>1890</v>
      </c>
      <c r="F980" s="590" t="s">
        <v>1925</v>
      </c>
      <c r="G980" s="590" t="s">
        <v>1926</v>
      </c>
      <c r="H980" s="607"/>
      <c r="I980" s="607"/>
      <c r="J980" s="590"/>
      <c r="K980" s="590"/>
      <c r="L980" s="607"/>
      <c r="M980" s="607"/>
      <c r="N980" s="590"/>
      <c r="O980" s="590"/>
      <c r="P980" s="607">
        <v>6</v>
      </c>
      <c r="Q980" s="607">
        <v>12618</v>
      </c>
      <c r="R980" s="595"/>
      <c r="S980" s="608">
        <v>2103</v>
      </c>
    </row>
    <row r="981" spans="1:19" ht="14.4" customHeight="1" x14ac:dyDescent="0.3">
      <c r="A981" s="589" t="s">
        <v>1871</v>
      </c>
      <c r="B981" s="590" t="s">
        <v>1872</v>
      </c>
      <c r="C981" s="590" t="s">
        <v>487</v>
      </c>
      <c r="D981" s="590" t="s">
        <v>619</v>
      </c>
      <c r="E981" s="590" t="s">
        <v>1890</v>
      </c>
      <c r="F981" s="590" t="s">
        <v>2052</v>
      </c>
      <c r="G981" s="590" t="s">
        <v>2053</v>
      </c>
      <c r="H981" s="607"/>
      <c r="I981" s="607"/>
      <c r="J981" s="590"/>
      <c r="K981" s="590"/>
      <c r="L981" s="607"/>
      <c r="M981" s="607"/>
      <c r="N981" s="590"/>
      <c r="O981" s="590"/>
      <c r="P981" s="607">
        <v>2</v>
      </c>
      <c r="Q981" s="607">
        <v>2796</v>
      </c>
      <c r="R981" s="595"/>
      <c r="S981" s="608">
        <v>1398</v>
      </c>
    </row>
    <row r="982" spans="1:19" ht="14.4" customHeight="1" x14ac:dyDescent="0.3">
      <c r="A982" s="589" t="s">
        <v>1871</v>
      </c>
      <c r="B982" s="590" t="s">
        <v>1872</v>
      </c>
      <c r="C982" s="590" t="s">
        <v>487</v>
      </c>
      <c r="D982" s="590" t="s">
        <v>619</v>
      </c>
      <c r="E982" s="590" t="s">
        <v>1890</v>
      </c>
      <c r="F982" s="590" t="s">
        <v>1929</v>
      </c>
      <c r="G982" s="590" t="s">
        <v>2054</v>
      </c>
      <c r="H982" s="607"/>
      <c r="I982" s="607"/>
      <c r="J982" s="590"/>
      <c r="K982" s="590"/>
      <c r="L982" s="607"/>
      <c r="M982" s="607"/>
      <c r="N982" s="590"/>
      <c r="O982" s="590"/>
      <c r="P982" s="607">
        <v>1</v>
      </c>
      <c r="Q982" s="607">
        <v>1570</v>
      </c>
      <c r="R982" s="595"/>
      <c r="S982" s="608">
        <v>1570</v>
      </c>
    </row>
    <row r="983" spans="1:19" ht="14.4" customHeight="1" x14ac:dyDescent="0.3">
      <c r="A983" s="589" t="s">
        <v>1871</v>
      </c>
      <c r="B983" s="590" t="s">
        <v>1872</v>
      </c>
      <c r="C983" s="590" t="s">
        <v>487</v>
      </c>
      <c r="D983" s="590" t="s">
        <v>619</v>
      </c>
      <c r="E983" s="590" t="s">
        <v>1890</v>
      </c>
      <c r="F983" s="590" t="s">
        <v>1938</v>
      </c>
      <c r="G983" s="590" t="s">
        <v>1940</v>
      </c>
      <c r="H983" s="607"/>
      <c r="I983" s="607"/>
      <c r="J983" s="590"/>
      <c r="K983" s="590"/>
      <c r="L983" s="607"/>
      <c r="M983" s="607"/>
      <c r="N983" s="590"/>
      <c r="O983" s="590"/>
      <c r="P983" s="607">
        <v>3</v>
      </c>
      <c r="Q983" s="607">
        <v>100</v>
      </c>
      <c r="R983" s="595"/>
      <c r="S983" s="608">
        <v>33.333333333333336</v>
      </c>
    </row>
    <row r="984" spans="1:19" ht="14.4" customHeight="1" x14ac:dyDescent="0.3">
      <c r="A984" s="589" t="s">
        <v>1871</v>
      </c>
      <c r="B984" s="590" t="s">
        <v>1872</v>
      </c>
      <c r="C984" s="590" t="s">
        <v>487</v>
      </c>
      <c r="D984" s="590" t="s">
        <v>619</v>
      </c>
      <c r="E984" s="590" t="s">
        <v>1890</v>
      </c>
      <c r="F984" s="590" t="s">
        <v>1944</v>
      </c>
      <c r="G984" s="590" t="s">
        <v>1945</v>
      </c>
      <c r="H984" s="607"/>
      <c r="I984" s="607"/>
      <c r="J984" s="590"/>
      <c r="K984" s="590"/>
      <c r="L984" s="607"/>
      <c r="M984" s="607"/>
      <c r="N984" s="590"/>
      <c r="O984" s="590"/>
      <c r="P984" s="607">
        <v>32</v>
      </c>
      <c r="Q984" s="607">
        <v>2752</v>
      </c>
      <c r="R984" s="595"/>
      <c r="S984" s="608">
        <v>86</v>
      </c>
    </row>
    <row r="985" spans="1:19" ht="14.4" customHeight="1" x14ac:dyDescent="0.3">
      <c r="A985" s="589" t="s">
        <v>1871</v>
      </c>
      <c r="B985" s="590" t="s">
        <v>1872</v>
      </c>
      <c r="C985" s="590" t="s">
        <v>487</v>
      </c>
      <c r="D985" s="590" t="s">
        <v>619</v>
      </c>
      <c r="E985" s="590" t="s">
        <v>1890</v>
      </c>
      <c r="F985" s="590" t="s">
        <v>1944</v>
      </c>
      <c r="G985" s="590" t="s">
        <v>1946</v>
      </c>
      <c r="H985" s="607"/>
      <c r="I985" s="607"/>
      <c r="J985" s="590"/>
      <c r="K985" s="590"/>
      <c r="L985" s="607"/>
      <c r="M985" s="607"/>
      <c r="N985" s="590"/>
      <c r="O985" s="590"/>
      <c r="P985" s="607">
        <v>3</v>
      </c>
      <c r="Q985" s="607">
        <v>258</v>
      </c>
      <c r="R985" s="595"/>
      <c r="S985" s="608">
        <v>86</v>
      </c>
    </row>
    <row r="986" spans="1:19" ht="14.4" customHeight="1" x14ac:dyDescent="0.3">
      <c r="A986" s="589" t="s">
        <v>1871</v>
      </c>
      <c r="B986" s="590" t="s">
        <v>1872</v>
      </c>
      <c r="C986" s="590" t="s">
        <v>487</v>
      </c>
      <c r="D986" s="590" t="s">
        <v>619</v>
      </c>
      <c r="E986" s="590" t="s">
        <v>1890</v>
      </c>
      <c r="F986" s="590" t="s">
        <v>1947</v>
      </c>
      <c r="G986" s="590" t="s">
        <v>1948</v>
      </c>
      <c r="H986" s="607"/>
      <c r="I986" s="607"/>
      <c r="J986" s="590"/>
      <c r="K986" s="590"/>
      <c r="L986" s="607"/>
      <c r="M986" s="607"/>
      <c r="N986" s="590"/>
      <c r="O986" s="590"/>
      <c r="P986" s="607">
        <v>1</v>
      </c>
      <c r="Q986" s="607">
        <v>32</v>
      </c>
      <c r="R986" s="595"/>
      <c r="S986" s="608">
        <v>32</v>
      </c>
    </row>
    <row r="987" spans="1:19" ht="14.4" customHeight="1" x14ac:dyDescent="0.3">
      <c r="A987" s="589" t="s">
        <v>1871</v>
      </c>
      <c r="B987" s="590" t="s">
        <v>1872</v>
      </c>
      <c r="C987" s="590" t="s">
        <v>487</v>
      </c>
      <c r="D987" s="590" t="s">
        <v>619</v>
      </c>
      <c r="E987" s="590" t="s">
        <v>1890</v>
      </c>
      <c r="F987" s="590" t="s">
        <v>1968</v>
      </c>
      <c r="G987" s="590" t="s">
        <v>1969</v>
      </c>
      <c r="H987" s="607"/>
      <c r="I987" s="607"/>
      <c r="J987" s="590"/>
      <c r="K987" s="590"/>
      <c r="L987" s="607"/>
      <c r="M987" s="607"/>
      <c r="N987" s="590"/>
      <c r="O987" s="590"/>
      <c r="P987" s="607">
        <v>1</v>
      </c>
      <c r="Q987" s="607">
        <v>1064</v>
      </c>
      <c r="R987" s="595"/>
      <c r="S987" s="608">
        <v>1064</v>
      </c>
    </row>
    <row r="988" spans="1:19" ht="14.4" customHeight="1" x14ac:dyDescent="0.3">
      <c r="A988" s="589" t="s">
        <v>1871</v>
      </c>
      <c r="B988" s="590" t="s">
        <v>1872</v>
      </c>
      <c r="C988" s="590" t="s">
        <v>487</v>
      </c>
      <c r="D988" s="590" t="s">
        <v>619</v>
      </c>
      <c r="E988" s="590" t="s">
        <v>1890</v>
      </c>
      <c r="F988" s="590" t="s">
        <v>1973</v>
      </c>
      <c r="G988" s="590" t="s">
        <v>1974</v>
      </c>
      <c r="H988" s="607"/>
      <c r="I988" s="607"/>
      <c r="J988" s="590"/>
      <c r="K988" s="590"/>
      <c r="L988" s="607"/>
      <c r="M988" s="607"/>
      <c r="N988" s="590"/>
      <c r="O988" s="590"/>
      <c r="P988" s="607">
        <v>6</v>
      </c>
      <c r="Q988" s="607">
        <v>4302</v>
      </c>
      <c r="R988" s="595"/>
      <c r="S988" s="608">
        <v>717</v>
      </c>
    </row>
    <row r="989" spans="1:19" ht="14.4" customHeight="1" x14ac:dyDescent="0.3">
      <c r="A989" s="589" t="s">
        <v>1871</v>
      </c>
      <c r="B989" s="590" t="s">
        <v>1872</v>
      </c>
      <c r="C989" s="590" t="s">
        <v>487</v>
      </c>
      <c r="D989" s="590" t="s">
        <v>619</v>
      </c>
      <c r="E989" s="590" t="s">
        <v>1890</v>
      </c>
      <c r="F989" s="590" t="s">
        <v>1990</v>
      </c>
      <c r="G989" s="590" t="s">
        <v>1991</v>
      </c>
      <c r="H989" s="607"/>
      <c r="I989" s="607"/>
      <c r="J989" s="590"/>
      <c r="K989" s="590"/>
      <c r="L989" s="607"/>
      <c r="M989" s="607"/>
      <c r="N989" s="590"/>
      <c r="O989" s="590"/>
      <c r="P989" s="607">
        <v>2</v>
      </c>
      <c r="Q989" s="607">
        <v>1012</v>
      </c>
      <c r="R989" s="595"/>
      <c r="S989" s="608">
        <v>506</v>
      </c>
    </row>
    <row r="990" spans="1:19" ht="14.4" customHeight="1" x14ac:dyDescent="0.3">
      <c r="A990" s="589" t="s">
        <v>1871</v>
      </c>
      <c r="B990" s="590" t="s">
        <v>1872</v>
      </c>
      <c r="C990" s="590" t="s">
        <v>487</v>
      </c>
      <c r="D990" s="590" t="s">
        <v>619</v>
      </c>
      <c r="E990" s="590" t="s">
        <v>1890</v>
      </c>
      <c r="F990" s="590" t="s">
        <v>1999</v>
      </c>
      <c r="G990" s="590" t="s">
        <v>2000</v>
      </c>
      <c r="H990" s="607"/>
      <c r="I990" s="607"/>
      <c r="J990" s="590"/>
      <c r="K990" s="590"/>
      <c r="L990" s="607"/>
      <c r="M990" s="607"/>
      <c r="N990" s="590"/>
      <c r="O990" s="590"/>
      <c r="P990" s="607">
        <v>3</v>
      </c>
      <c r="Q990" s="607">
        <v>933</v>
      </c>
      <c r="R990" s="595"/>
      <c r="S990" s="608">
        <v>311</v>
      </c>
    </row>
    <row r="991" spans="1:19" ht="14.4" customHeight="1" x14ac:dyDescent="0.3">
      <c r="A991" s="589" t="s">
        <v>1871</v>
      </c>
      <c r="B991" s="590" t="s">
        <v>1872</v>
      </c>
      <c r="C991" s="590" t="s">
        <v>487</v>
      </c>
      <c r="D991" s="590" t="s">
        <v>619</v>
      </c>
      <c r="E991" s="590" t="s">
        <v>1890</v>
      </c>
      <c r="F991" s="590" t="s">
        <v>2001</v>
      </c>
      <c r="G991" s="590" t="s">
        <v>2002</v>
      </c>
      <c r="H991" s="607"/>
      <c r="I991" s="607"/>
      <c r="J991" s="590"/>
      <c r="K991" s="590"/>
      <c r="L991" s="607"/>
      <c r="M991" s="607"/>
      <c r="N991" s="590"/>
      <c r="O991" s="590"/>
      <c r="P991" s="607">
        <v>1</v>
      </c>
      <c r="Q991" s="607">
        <v>1738</v>
      </c>
      <c r="R991" s="595"/>
      <c r="S991" s="608">
        <v>1738</v>
      </c>
    </row>
    <row r="992" spans="1:19" ht="14.4" customHeight="1" x14ac:dyDescent="0.3">
      <c r="A992" s="589" t="s">
        <v>1871</v>
      </c>
      <c r="B992" s="590" t="s">
        <v>1872</v>
      </c>
      <c r="C992" s="590" t="s">
        <v>487</v>
      </c>
      <c r="D992" s="590" t="s">
        <v>619</v>
      </c>
      <c r="E992" s="590" t="s">
        <v>1890</v>
      </c>
      <c r="F992" s="590" t="s">
        <v>2013</v>
      </c>
      <c r="G992" s="590" t="s">
        <v>2014</v>
      </c>
      <c r="H992" s="607"/>
      <c r="I992" s="607"/>
      <c r="J992" s="590"/>
      <c r="K992" s="590"/>
      <c r="L992" s="607"/>
      <c r="M992" s="607"/>
      <c r="N992" s="590"/>
      <c r="O992" s="590"/>
      <c r="P992" s="607">
        <v>3</v>
      </c>
      <c r="Q992" s="607">
        <v>2523</v>
      </c>
      <c r="R992" s="595"/>
      <c r="S992" s="608">
        <v>841</v>
      </c>
    </row>
    <row r="993" spans="1:19" ht="14.4" customHeight="1" x14ac:dyDescent="0.3">
      <c r="A993" s="589" t="s">
        <v>1871</v>
      </c>
      <c r="B993" s="590" t="s">
        <v>1872</v>
      </c>
      <c r="C993" s="590" t="s">
        <v>487</v>
      </c>
      <c r="D993" s="590" t="s">
        <v>619</v>
      </c>
      <c r="E993" s="590" t="s">
        <v>1890</v>
      </c>
      <c r="F993" s="590" t="s">
        <v>2017</v>
      </c>
      <c r="G993" s="590" t="s">
        <v>2018</v>
      </c>
      <c r="H993" s="607"/>
      <c r="I993" s="607"/>
      <c r="J993" s="590"/>
      <c r="K993" s="590"/>
      <c r="L993" s="607"/>
      <c r="M993" s="607"/>
      <c r="N993" s="590"/>
      <c r="O993" s="590"/>
      <c r="P993" s="607">
        <v>2</v>
      </c>
      <c r="Q993" s="607">
        <v>2406</v>
      </c>
      <c r="R993" s="595"/>
      <c r="S993" s="608">
        <v>1203</v>
      </c>
    </row>
    <row r="994" spans="1:19" ht="14.4" customHeight="1" x14ac:dyDescent="0.3">
      <c r="A994" s="589" t="s">
        <v>1871</v>
      </c>
      <c r="B994" s="590" t="s">
        <v>1872</v>
      </c>
      <c r="C994" s="590" t="s">
        <v>490</v>
      </c>
      <c r="D994" s="590" t="s">
        <v>1860</v>
      </c>
      <c r="E994" s="590" t="s">
        <v>1873</v>
      </c>
      <c r="F994" s="590" t="s">
        <v>1878</v>
      </c>
      <c r="G994" s="590" t="s">
        <v>1879</v>
      </c>
      <c r="H994" s="607">
        <v>0.2</v>
      </c>
      <c r="I994" s="607">
        <v>50.71</v>
      </c>
      <c r="J994" s="590"/>
      <c r="K994" s="590">
        <v>253.54999999999998</v>
      </c>
      <c r="L994" s="607"/>
      <c r="M994" s="607"/>
      <c r="N994" s="590"/>
      <c r="O994" s="590"/>
      <c r="P994" s="607"/>
      <c r="Q994" s="607"/>
      <c r="R994" s="595"/>
      <c r="S994" s="608"/>
    </row>
    <row r="995" spans="1:19" ht="14.4" customHeight="1" x14ac:dyDescent="0.3">
      <c r="A995" s="589" t="s">
        <v>1871</v>
      </c>
      <c r="B995" s="590" t="s">
        <v>1872</v>
      </c>
      <c r="C995" s="590" t="s">
        <v>490</v>
      </c>
      <c r="D995" s="590" t="s">
        <v>1860</v>
      </c>
      <c r="E995" s="590" t="s">
        <v>1890</v>
      </c>
      <c r="F995" s="590" t="s">
        <v>1944</v>
      </c>
      <c r="G995" s="590" t="s">
        <v>1945</v>
      </c>
      <c r="H995" s="607">
        <v>1</v>
      </c>
      <c r="I995" s="607">
        <v>86</v>
      </c>
      <c r="J995" s="590"/>
      <c r="K995" s="590">
        <v>86</v>
      </c>
      <c r="L995" s="607"/>
      <c r="M995" s="607"/>
      <c r="N995" s="590"/>
      <c r="O995" s="590"/>
      <c r="P995" s="607"/>
      <c r="Q995" s="607"/>
      <c r="R995" s="595"/>
      <c r="S995" s="608"/>
    </row>
    <row r="996" spans="1:19" ht="14.4" customHeight="1" x14ac:dyDescent="0.3">
      <c r="A996" s="589" t="s">
        <v>1871</v>
      </c>
      <c r="B996" s="590" t="s">
        <v>1872</v>
      </c>
      <c r="C996" s="590" t="s">
        <v>490</v>
      </c>
      <c r="D996" s="590" t="s">
        <v>1860</v>
      </c>
      <c r="E996" s="590" t="s">
        <v>1890</v>
      </c>
      <c r="F996" s="590" t="s">
        <v>2011</v>
      </c>
      <c r="G996" s="590" t="s">
        <v>2012</v>
      </c>
      <c r="H996" s="607">
        <v>1</v>
      </c>
      <c r="I996" s="607">
        <v>1033</v>
      </c>
      <c r="J996" s="590"/>
      <c r="K996" s="590">
        <v>1033</v>
      </c>
      <c r="L996" s="607"/>
      <c r="M996" s="607"/>
      <c r="N996" s="590"/>
      <c r="O996" s="590"/>
      <c r="P996" s="607"/>
      <c r="Q996" s="607"/>
      <c r="R996" s="595"/>
      <c r="S996" s="608"/>
    </row>
    <row r="997" spans="1:19" ht="14.4" customHeight="1" x14ac:dyDescent="0.3">
      <c r="A997" s="589" t="s">
        <v>1871</v>
      </c>
      <c r="B997" s="590" t="s">
        <v>1872</v>
      </c>
      <c r="C997" s="590" t="s">
        <v>490</v>
      </c>
      <c r="D997" s="590" t="s">
        <v>618</v>
      </c>
      <c r="E997" s="590" t="s">
        <v>1890</v>
      </c>
      <c r="F997" s="590" t="s">
        <v>1914</v>
      </c>
      <c r="G997" s="590" t="s">
        <v>1915</v>
      </c>
      <c r="H997" s="607"/>
      <c r="I997" s="607"/>
      <c r="J997" s="590"/>
      <c r="K997" s="590"/>
      <c r="L997" s="607"/>
      <c r="M997" s="607"/>
      <c r="N997" s="590"/>
      <c r="O997" s="590"/>
      <c r="P997" s="607">
        <v>1</v>
      </c>
      <c r="Q997" s="607">
        <v>542</v>
      </c>
      <c r="R997" s="595"/>
      <c r="S997" s="608">
        <v>542</v>
      </c>
    </row>
    <row r="998" spans="1:19" ht="14.4" customHeight="1" x14ac:dyDescent="0.3">
      <c r="A998" s="589" t="s">
        <v>1871</v>
      </c>
      <c r="B998" s="590" t="s">
        <v>1872</v>
      </c>
      <c r="C998" s="590" t="s">
        <v>490</v>
      </c>
      <c r="D998" s="590" t="s">
        <v>618</v>
      </c>
      <c r="E998" s="590" t="s">
        <v>1890</v>
      </c>
      <c r="F998" s="590" t="s">
        <v>1944</v>
      </c>
      <c r="G998" s="590" t="s">
        <v>1946</v>
      </c>
      <c r="H998" s="607"/>
      <c r="I998" s="607"/>
      <c r="J998" s="590"/>
      <c r="K998" s="590"/>
      <c r="L998" s="607"/>
      <c r="M998" s="607"/>
      <c r="N998" s="590"/>
      <c r="O998" s="590"/>
      <c r="P998" s="607">
        <v>1</v>
      </c>
      <c r="Q998" s="607">
        <v>86</v>
      </c>
      <c r="R998" s="595"/>
      <c r="S998" s="608">
        <v>86</v>
      </c>
    </row>
    <row r="999" spans="1:19" ht="14.4" customHeight="1" x14ac:dyDescent="0.3">
      <c r="A999" s="589" t="s">
        <v>1871</v>
      </c>
      <c r="B999" s="590" t="s">
        <v>1872</v>
      </c>
      <c r="C999" s="590" t="s">
        <v>490</v>
      </c>
      <c r="D999" s="590" t="s">
        <v>618</v>
      </c>
      <c r="E999" s="590" t="s">
        <v>1890</v>
      </c>
      <c r="F999" s="590" t="s">
        <v>2013</v>
      </c>
      <c r="G999" s="590" t="s">
        <v>2014</v>
      </c>
      <c r="H999" s="607"/>
      <c r="I999" s="607"/>
      <c r="J999" s="590"/>
      <c r="K999" s="590"/>
      <c r="L999" s="607"/>
      <c r="M999" s="607"/>
      <c r="N999" s="590"/>
      <c r="O999" s="590"/>
      <c r="P999" s="607">
        <v>1</v>
      </c>
      <c r="Q999" s="607">
        <v>841</v>
      </c>
      <c r="R999" s="595"/>
      <c r="S999" s="608">
        <v>841</v>
      </c>
    </row>
    <row r="1000" spans="1:19" ht="14.4" customHeight="1" x14ac:dyDescent="0.3">
      <c r="A1000" s="589" t="s">
        <v>1871</v>
      </c>
      <c r="B1000" s="590" t="s">
        <v>1872</v>
      </c>
      <c r="C1000" s="590" t="s">
        <v>490</v>
      </c>
      <c r="D1000" s="590" t="s">
        <v>1864</v>
      </c>
      <c r="E1000" s="590" t="s">
        <v>1873</v>
      </c>
      <c r="F1000" s="590" t="s">
        <v>1876</v>
      </c>
      <c r="G1000" s="590" t="s">
        <v>1877</v>
      </c>
      <c r="H1000" s="607">
        <v>0.2</v>
      </c>
      <c r="I1000" s="607">
        <v>30.21</v>
      </c>
      <c r="J1000" s="590"/>
      <c r="K1000" s="590">
        <v>151.04999999999998</v>
      </c>
      <c r="L1000" s="607"/>
      <c r="M1000" s="607"/>
      <c r="N1000" s="590"/>
      <c r="O1000" s="590"/>
      <c r="P1000" s="607"/>
      <c r="Q1000" s="607"/>
      <c r="R1000" s="595"/>
      <c r="S1000" s="608"/>
    </row>
    <row r="1001" spans="1:19" ht="14.4" customHeight="1" x14ac:dyDescent="0.3">
      <c r="A1001" s="589" t="s">
        <v>1871</v>
      </c>
      <c r="B1001" s="590" t="s">
        <v>1872</v>
      </c>
      <c r="C1001" s="590" t="s">
        <v>490</v>
      </c>
      <c r="D1001" s="590" t="s">
        <v>1864</v>
      </c>
      <c r="E1001" s="590" t="s">
        <v>1873</v>
      </c>
      <c r="F1001" s="590" t="s">
        <v>1878</v>
      </c>
      <c r="G1001" s="590" t="s">
        <v>1879</v>
      </c>
      <c r="H1001" s="607">
        <v>0.4</v>
      </c>
      <c r="I1001" s="607">
        <v>101.42</v>
      </c>
      <c r="J1001" s="590"/>
      <c r="K1001" s="590">
        <v>253.54999999999998</v>
      </c>
      <c r="L1001" s="607"/>
      <c r="M1001" s="607"/>
      <c r="N1001" s="590"/>
      <c r="O1001" s="590"/>
      <c r="P1001" s="607"/>
      <c r="Q1001" s="607"/>
      <c r="R1001" s="595"/>
      <c r="S1001" s="608"/>
    </row>
    <row r="1002" spans="1:19" ht="14.4" customHeight="1" x14ac:dyDescent="0.3">
      <c r="A1002" s="589" t="s">
        <v>1871</v>
      </c>
      <c r="B1002" s="590" t="s">
        <v>1872</v>
      </c>
      <c r="C1002" s="590" t="s">
        <v>490</v>
      </c>
      <c r="D1002" s="590" t="s">
        <v>1864</v>
      </c>
      <c r="E1002" s="590" t="s">
        <v>1890</v>
      </c>
      <c r="F1002" s="590" t="s">
        <v>1923</v>
      </c>
      <c r="G1002" s="590" t="s">
        <v>1924</v>
      </c>
      <c r="H1002" s="607">
        <v>1</v>
      </c>
      <c r="I1002" s="607">
        <v>1031</v>
      </c>
      <c r="J1002" s="590"/>
      <c r="K1002" s="590">
        <v>1031</v>
      </c>
      <c r="L1002" s="607"/>
      <c r="M1002" s="607"/>
      <c r="N1002" s="590"/>
      <c r="O1002" s="590"/>
      <c r="P1002" s="607"/>
      <c r="Q1002" s="607"/>
      <c r="R1002" s="595"/>
      <c r="S1002" s="608"/>
    </row>
    <row r="1003" spans="1:19" ht="14.4" customHeight="1" x14ac:dyDescent="0.3">
      <c r="A1003" s="589" t="s">
        <v>1871</v>
      </c>
      <c r="B1003" s="590" t="s">
        <v>1872</v>
      </c>
      <c r="C1003" s="590" t="s">
        <v>490</v>
      </c>
      <c r="D1003" s="590" t="s">
        <v>1864</v>
      </c>
      <c r="E1003" s="590" t="s">
        <v>1890</v>
      </c>
      <c r="F1003" s="590" t="s">
        <v>1944</v>
      </c>
      <c r="G1003" s="590" t="s">
        <v>1945</v>
      </c>
      <c r="H1003" s="607">
        <v>2</v>
      </c>
      <c r="I1003" s="607">
        <v>172</v>
      </c>
      <c r="J1003" s="590"/>
      <c r="K1003" s="590">
        <v>86</v>
      </c>
      <c r="L1003" s="607"/>
      <c r="M1003" s="607"/>
      <c r="N1003" s="590"/>
      <c r="O1003" s="590"/>
      <c r="P1003" s="607"/>
      <c r="Q1003" s="607"/>
      <c r="R1003" s="595"/>
      <c r="S1003" s="608"/>
    </row>
    <row r="1004" spans="1:19" ht="14.4" customHeight="1" x14ac:dyDescent="0.3">
      <c r="A1004" s="589" t="s">
        <v>1871</v>
      </c>
      <c r="B1004" s="590" t="s">
        <v>1872</v>
      </c>
      <c r="C1004" s="590" t="s">
        <v>490</v>
      </c>
      <c r="D1004" s="590" t="s">
        <v>1864</v>
      </c>
      <c r="E1004" s="590" t="s">
        <v>1890</v>
      </c>
      <c r="F1004" s="590" t="s">
        <v>1987</v>
      </c>
      <c r="G1004" s="590" t="s">
        <v>1989</v>
      </c>
      <c r="H1004" s="607"/>
      <c r="I1004" s="607"/>
      <c r="J1004" s="590"/>
      <c r="K1004" s="590"/>
      <c r="L1004" s="607">
        <v>1</v>
      </c>
      <c r="M1004" s="607">
        <v>390</v>
      </c>
      <c r="N1004" s="590">
        <v>1</v>
      </c>
      <c r="O1004" s="590">
        <v>390</v>
      </c>
      <c r="P1004" s="607"/>
      <c r="Q1004" s="607"/>
      <c r="R1004" s="595"/>
      <c r="S1004" s="608"/>
    </row>
    <row r="1005" spans="1:19" ht="14.4" customHeight="1" x14ac:dyDescent="0.3">
      <c r="A1005" s="589" t="s">
        <v>1871</v>
      </c>
      <c r="B1005" s="590" t="s">
        <v>1872</v>
      </c>
      <c r="C1005" s="590" t="s">
        <v>490</v>
      </c>
      <c r="D1005" s="590" t="s">
        <v>1864</v>
      </c>
      <c r="E1005" s="590" t="s">
        <v>1890</v>
      </c>
      <c r="F1005" s="590" t="s">
        <v>1992</v>
      </c>
      <c r="G1005" s="590" t="s">
        <v>2067</v>
      </c>
      <c r="H1005" s="607">
        <v>2</v>
      </c>
      <c r="I1005" s="607">
        <v>3336</v>
      </c>
      <c r="J1005" s="590"/>
      <c r="K1005" s="590">
        <v>1668</v>
      </c>
      <c r="L1005" s="607"/>
      <c r="M1005" s="607"/>
      <c r="N1005" s="590"/>
      <c r="O1005" s="590"/>
      <c r="P1005" s="607"/>
      <c r="Q1005" s="607"/>
      <c r="R1005" s="595"/>
      <c r="S1005" s="608"/>
    </row>
    <row r="1006" spans="1:19" ht="14.4" customHeight="1" x14ac:dyDescent="0.3">
      <c r="A1006" s="589" t="s">
        <v>1871</v>
      </c>
      <c r="B1006" s="590" t="s">
        <v>1872</v>
      </c>
      <c r="C1006" s="590" t="s">
        <v>490</v>
      </c>
      <c r="D1006" s="590" t="s">
        <v>1864</v>
      </c>
      <c r="E1006" s="590" t="s">
        <v>1890</v>
      </c>
      <c r="F1006" s="590" t="s">
        <v>1999</v>
      </c>
      <c r="G1006" s="590" t="s">
        <v>2000</v>
      </c>
      <c r="H1006" s="607"/>
      <c r="I1006" s="607"/>
      <c r="J1006" s="590"/>
      <c r="K1006" s="590"/>
      <c r="L1006" s="607">
        <v>1</v>
      </c>
      <c r="M1006" s="607">
        <v>310</v>
      </c>
      <c r="N1006" s="590">
        <v>1</v>
      </c>
      <c r="O1006" s="590">
        <v>310</v>
      </c>
      <c r="P1006" s="607"/>
      <c r="Q1006" s="607"/>
      <c r="R1006" s="595"/>
      <c r="S1006" s="608"/>
    </row>
    <row r="1007" spans="1:19" ht="14.4" customHeight="1" x14ac:dyDescent="0.3">
      <c r="A1007" s="589" t="s">
        <v>1871</v>
      </c>
      <c r="B1007" s="590" t="s">
        <v>1872</v>
      </c>
      <c r="C1007" s="590" t="s">
        <v>490</v>
      </c>
      <c r="D1007" s="590" t="s">
        <v>1864</v>
      </c>
      <c r="E1007" s="590" t="s">
        <v>1890</v>
      </c>
      <c r="F1007" s="590" t="s">
        <v>2068</v>
      </c>
      <c r="G1007" s="590" t="s">
        <v>2069</v>
      </c>
      <c r="H1007" s="607">
        <v>1</v>
      </c>
      <c r="I1007" s="607">
        <v>3710</v>
      </c>
      <c r="J1007" s="590"/>
      <c r="K1007" s="590">
        <v>3710</v>
      </c>
      <c r="L1007" s="607"/>
      <c r="M1007" s="607"/>
      <c r="N1007" s="590"/>
      <c r="O1007" s="590"/>
      <c r="P1007" s="607"/>
      <c r="Q1007" s="607"/>
      <c r="R1007" s="595"/>
      <c r="S1007" s="608"/>
    </row>
    <row r="1008" spans="1:19" ht="14.4" customHeight="1" x14ac:dyDescent="0.3">
      <c r="A1008" s="589" t="s">
        <v>1871</v>
      </c>
      <c r="B1008" s="590" t="s">
        <v>1872</v>
      </c>
      <c r="C1008" s="590" t="s">
        <v>490</v>
      </c>
      <c r="D1008" s="590" t="s">
        <v>1864</v>
      </c>
      <c r="E1008" s="590" t="s">
        <v>1890</v>
      </c>
      <c r="F1008" s="590" t="s">
        <v>2011</v>
      </c>
      <c r="G1008" s="590" t="s">
        <v>2012</v>
      </c>
      <c r="H1008" s="607">
        <v>1</v>
      </c>
      <c r="I1008" s="607">
        <v>1033</v>
      </c>
      <c r="J1008" s="590"/>
      <c r="K1008" s="590">
        <v>1033</v>
      </c>
      <c r="L1008" s="607"/>
      <c r="M1008" s="607"/>
      <c r="N1008" s="590"/>
      <c r="O1008" s="590"/>
      <c r="P1008" s="607"/>
      <c r="Q1008" s="607"/>
      <c r="R1008" s="595"/>
      <c r="S1008" s="608"/>
    </row>
    <row r="1009" spans="1:19" ht="14.4" customHeight="1" x14ac:dyDescent="0.3">
      <c r="A1009" s="589" t="s">
        <v>1871</v>
      </c>
      <c r="B1009" s="590" t="s">
        <v>1872</v>
      </c>
      <c r="C1009" s="590" t="s">
        <v>490</v>
      </c>
      <c r="D1009" s="590" t="s">
        <v>1864</v>
      </c>
      <c r="E1009" s="590" t="s">
        <v>1890</v>
      </c>
      <c r="F1009" s="590" t="s">
        <v>2023</v>
      </c>
      <c r="G1009" s="590" t="s">
        <v>2004</v>
      </c>
      <c r="H1009" s="607"/>
      <c r="I1009" s="607"/>
      <c r="J1009" s="590"/>
      <c r="K1009" s="590"/>
      <c r="L1009" s="607">
        <v>1</v>
      </c>
      <c r="M1009" s="607">
        <v>825</v>
      </c>
      <c r="N1009" s="590">
        <v>1</v>
      </c>
      <c r="O1009" s="590">
        <v>825</v>
      </c>
      <c r="P1009" s="607"/>
      <c r="Q1009" s="607"/>
      <c r="R1009" s="595"/>
      <c r="S1009" s="608"/>
    </row>
    <row r="1010" spans="1:19" ht="14.4" customHeight="1" x14ac:dyDescent="0.3">
      <c r="A1010" s="589" t="s">
        <v>1871</v>
      </c>
      <c r="B1010" s="590" t="s">
        <v>1872</v>
      </c>
      <c r="C1010" s="590" t="s">
        <v>490</v>
      </c>
      <c r="D1010" s="590" t="s">
        <v>1865</v>
      </c>
      <c r="E1010" s="590" t="s">
        <v>1890</v>
      </c>
      <c r="F1010" s="590" t="s">
        <v>1918</v>
      </c>
      <c r="G1010" s="590" t="s">
        <v>1919</v>
      </c>
      <c r="H1010" s="607"/>
      <c r="I1010" s="607"/>
      <c r="J1010" s="590"/>
      <c r="K1010" s="590"/>
      <c r="L1010" s="607">
        <v>1</v>
      </c>
      <c r="M1010" s="607">
        <v>501</v>
      </c>
      <c r="N1010" s="590">
        <v>1</v>
      </c>
      <c r="O1010" s="590">
        <v>501</v>
      </c>
      <c r="P1010" s="607"/>
      <c r="Q1010" s="607"/>
      <c r="R1010" s="595"/>
      <c r="S1010" s="608"/>
    </row>
    <row r="1011" spans="1:19" ht="14.4" customHeight="1" x14ac:dyDescent="0.3">
      <c r="A1011" s="589" t="s">
        <v>1871</v>
      </c>
      <c r="B1011" s="590" t="s">
        <v>1872</v>
      </c>
      <c r="C1011" s="590" t="s">
        <v>490</v>
      </c>
      <c r="D1011" s="590" t="s">
        <v>1865</v>
      </c>
      <c r="E1011" s="590" t="s">
        <v>1890</v>
      </c>
      <c r="F1011" s="590" t="s">
        <v>2052</v>
      </c>
      <c r="G1011" s="590" t="s">
        <v>2053</v>
      </c>
      <c r="H1011" s="607"/>
      <c r="I1011" s="607"/>
      <c r="J1011" s="590"/>
      <c r="K1011" s="590"/>
      <c r="L1011" s="607">
        <v>1</v>
      </c>
      <c r="M1011" s="607">
        <v>1395</v>
      </c>
      <c r="N1011" s="590">
        <v>1</v>
      </c>
      <c r="O1011" s="590">
        <v>1395</v>
      </c>
      <c r="P1011" s="607"/>
      <c r="Q1011" s="607"/>
      <c r="R1011" s="595"/>
      <c r="S1011" s="608"/>
    </row>
    <row r="1012" spans="1:19" ht="14.4" customHeight="1" x14ac:dyDescent="0.3">
      <c r="A1012" s="589" t="s">
        <v>1871</v>
      </c>
      <c r="B1012" s="590" t="s">
        <v>1872</v>
      </c>
      <c r="C1012" s="590" t="s">
        <v>490</v>
      </c>
      <c r="D1012" s="590" t="s">
        <v>1865</v>
      </c>
      <c r="E1012" s="590" t="s">
        <v>1890</v>
      </c>
      <c r="F1012" s="590" t="s">
        <v>1944</v>
      </c>
      <c r="G1012" s="590" t="s">
        <v>1946</v>
      </c>
      <c r="H1012" s="607"/>
      <c r="I1012" s="607"/>
      <c r="J1012" s="590"/>
      <c r="K1012" s="590"/>
      <c r="L1012" s="607">
        <v>2</v>
      </c>
      <c r="M1012" s="607">
        <v>172</v>
      </c>
      <c r="N1012" s="590">
        <v>1</v>
      </c>
      <c r="O1012" s="590">
        <v>86</v>
      </c>
      <c r="P1012" s="607"/>
      <c r="Q1012" s="607"/>
      <c r="R1012" s="595"/>
      <c r="S1012" s="608"/>
    </row>
    <row r="1013" spans="1:19" ht="14.4" customHeight="1" x14ac:dyDescent="0.3">
      <c r="A1013" s="589" t="s">
        <v>1871</v>
      </c>
      <c r="B1013" s="590" t="s">
        <v>1872</v>
      </c>
      <c r="C1013" s="590" t="s">
        <v>490</v>
      </c>
      <c r="D1013" s="590" t="s">
        <v>1865</v>
      </c>
      <c r="E1013" s="590" t="s">
        <v>1890</v>
      </c>
      <c r="F1013" s="590" t="s">
        <v>1957</v>
      </c>
      <c r="G1013" s="590" t="s">
        <v>1959</v>
      </c>
      <c r="H1013" s="607"/>
      <c r="I1013" s="607"/>
      <c r="J1013" s="590"/>
      <c r="K1013" s="590"/>
      <c r="L1013" s="607">
        <v>1</v>
      </c>
      <c r="M1013" s="607">
        <v>162</v>
      </c>
      <c r="N1013" s="590">
        <v>1</v>
      </c>
      <c r="O1013" s="590">
        <v>162</v>
      </c>
      <c r="P1013" s="607"/>
      <c r="Q1013" s="607"/>
      <c r="R1013" s="595"/>
      <c r="S1013" s="608"/>
    </row>
    <row r="1014" spans="1:19" ht="14.4" customHeight="1" x14ac:dyDescent="0.3">
      <c r="A1014" s="589" t="s">
        <v>1871</v>
      </c>
      <c r="B1014" s="590" t="s">
        <v>1872</v>
      </c>
      <c r="C1014" s="590" t="s">
        <v>490</v>
      </c>
      <c r="D1014" s="590" t="s">
        <v>1865</v>
      </c>
      <c r="E1014" s="590" t="s">
        <v>1890</v>
      </c>
      <c r="F1014" s="590" t="s">
        <v>1992</v>
      </c>
      <c r="G1014" s="590" t="s">
        <v>1993</v>
      </c>
      <c r="H1014" s="607"/>
      <c r="I1014" s="607"/>
      <c r="J1014" s="590"/>
      <c r="K1014" s="590"/>
      <c r="L1014" s="607">
        <v>1</v>
      </c>
      <c r="M1014" s="607">
        <v>1670</v>
      </c>
      <c r="N1014" s="590">
        <v>1</v>
      </c>
      <c r="O1014" s="590">
        <v>1670</v>
      </c>
      <c r="P1014" s="607"/>
      <c r="Q1014" s="607"/>
      <c r="R1014" s="595"/>
      <c r="S1014" s="608"/>
    </row>
    <row r="1015" spans="1:19" ht="14.4" customHeight="1" x14ac:dyDescent="0.3">
      <c r="A1015" s="589" t="s">
        <v>1871</v>
      </c>
      <c r="B1015" s="590" t="s">
        <v>1872</v>
      </c>
      <c r="C1015" s="590" t="s">
        <v>490</v>
      </c>
      <c r="D1015" s="590" t="s">
        <v>1865</v>
      </c>
      <c r="E1015" s="590" t="s">
        <v>1890</v>
      </c>
      <c r="F1015" s="590" t="s">
        <v>2013</v>
      </c>
      <c r="G1015" s="590" t="s">
        <v>2014</v>
      </c>
      <c r="H1015" s="607"/>
      <c r="I1015" s="607"/>
      <c r="J1015" s="590"/>
      <c r="K1015" s="590"/>
      <c r="L1015" s="607">
        <v>1</v>
      </c>
      <c r="M1015" s="607">
        <v>840</v>
      </c>
      <c r="N1015" s="590">
        <v>1</v>
      </c>
      <c r="O1015" s="590">
        <v>840</v>
      </c>
      <c r="P1015" s="607"/>
      <c r="Q1015" s="607"/>
      <c r="R1015" s="595"/>
      <c r="S1015" s="608"/>
    </row>
    <row r="1016" spans="1:19" ht="14.4" customHeight="1" x14ac:dyDescent="0.3">
      <c r="A1016" s="589" t="s">
        <v>1871</v>
      </c>
      <c r="B1016" s="590" t="s">
        <v>1872</v>
      </c>
      <c r="C1016" s="590" t="s">
        <v>490</v>
      </c>
      <c r="D1016" s="590" t="s">
        <v>622</v>
      </c>
      <c r="E1016" s="590" t="s">
        <v>1890</v>
      </c>
      <c r="F1016" s="590" t="s">
        <v>1914</v>
      </c>
      <c r="G1016" s="590" t="s">
        <v>1915</v>
      </c>
      <c r="H1016" s="607"/>
      <c r="I1016" s="607"/>
      <c r="J1016" s="590"/>
      <c r="K1016" s="590"/>
      <c r="L1016" s="607">
        <v>1</v>
      </c>
      <c r="M1016" s="607">
        <v>541</v>
      </c>
      <c r="N1016" s="590">
        <v>1</v>
      </c>
      <c r="O1016" s="590">
        <v>541</v>
      </c>
      <c r="P1016" s="607"/>
      <c r="Q1016" s="607"/>
      <c r="R1016" s="595"/>
      <c r="S1016" s="608"/>
    </row>
    <row r="1017" spans="1:19" ht="14.4" customHeight="1" x14ac:dyDescent="0.3">
      <c r="A1017" s="589" t="s">
        <v>1871</v>
      </c>
      <c r="B1017" s="590" t="s">
        <v>1872</v>
      </c>
      <c r="C1017" s="590" t="s">
        <v>490</v>
      </c>
      <c r="D1017" s="590" t="s">
        <v>622</v>
      </c>
      <c r="E1017" s="590" t="s">
        <v>1890</v>
      </c>
      <c r="F1017" s="590" t="s">
        <v>1920</v>
      </c>
      <c r="G1017" s="590" t="s">
        <v>1921</v>
      </c>
      <c r="H1017" s="607"/>
      <c r="I1017" s="607"/>
      <c r="J1017" s="590"/>
      <c r="K1017" s="590"/>
      <c r="L1017" s="607"/>
      <c r="M1017" s="607"/>
      <c r="N1017" s="590"/>
      <c r="O1017" s="590"/>
      <c r="P1017" s="607">
        <v>1</v>
      </c>
      <c r="Q1017" s="607">
        <v>680</v>
      </c>
      <c r="R1017" s="595"/>
      <c r="S1017" s="608">
        <v>680</v>
      </c>
    </row>
    <row r="1018" spans="1:19" ht="14.4" customHeight="1" x14ac:dyDescent="0.3">
      <c r="A1018" s="589" t="s">
        <v>1871</v>
      </c>
      <c r="B1018" s="590" t="s">
        <v>1872</v>
      </c>
      <c r="C1018" s="590" t="s">
        <v>490</v>
      </c>
      <c r="D1018" s="590" t="s">
        <v>622</v>
      </c>
      <c r="E1018" s="590" t="s">
        <v>1890</v>
      </c>
      <c r="F1018" s="590" t="s">
        <v>1920</v>
      </c>
      <c r="G1018" s="590" t="s">
        <v>1922</v>
      </c>
      <c r="H1018" s="607"/>
      <c r="I1018" s="607"/>
      <c r="J1018" s="590"/>
      <c r="K1018" s="590"/>
      <c r="L1018" s="607">
        <v>1</v>
      </c>
      <c r="M1018" s="607">
        <v>679</v>
      </c>
      <c r="N1018" s="590">
        <v>1</v>
      </c>
      <c r="O1018" s="590">
        <v>679</v>
      </c>
      <c r="P1018" s="607">
        <v>1</v>
      </c>
      <c r="Q1018" s="607">
        <v>680</v>
      </c>
      <c r="R1018" s="595">
        <v>1.0014727540500736</v>
      </c>
      <c r="S1018" s="608">
        <v>680</v>
      </c>
    </row>
    <row r="1019" spans="1:19" ht="14.4" customHeight="1" x14ac:dyDescent="0.3">
      <c r="A1019" s="589" t="s">
        <v>1871</v>
      </c>
      <c r="B1019" s="590" t="s">
        <v>1872</v>
      </c>
      <c r="C1019" s="590" t="s">
        <v>490</v>
      </c>
      <c r="D1019" s="590" t="s">
        <v>622</v>
      </c>
      <c r="E1019" s="590" t="s">
        <v>1890</v>
      </c>
      <c r="F1019" s="590" t="s">
        <v>1944</v>
      </c>
      <c r="G1019" s="590" t="s">
        <v>1945</v>
      </c>
      <c r="H1019" s="607">
        <v>1</v>
      </c>
      <c r="I1019" s="607">
        <v>86</v>
      </c>
      <c r="J1019" s="590">
        <v>0.5</v>
      </c>
      <c r="K1019" s="590">
        <v>86</v>
      </c>
      <c r="L1019" s="607">
        <v>2</v>
      </c>
      <c r="M1019" s="607">
        <v>172</v>
      </c>
      <c r="N1019" s="590">
        <v>1</v>
      </c>
      <c r="O1019" s="590">
        <v>86</v>
      </c>
      <c r="P1019" s="607"/>
      <c r="Q1019" s="607"/>
      <c r="R1019" s="595"/>
      <c r="S1019" s="608"/>
    </row>
    <row r="1020" spans="1:19" ht="14.4" customHeight="1" x14ac:dyDescent="0.3">
      <c r="A1020" s="589" t="s">
        <v>1871</v>
      </c>
      <c r="B1020" s="590" t="s">
        <v>1872</v>
      </c>
      <c r="C1020" s="590" t="s">
        <v>490</v>
      </c>
      <c r="D1020" s="590" t="s">
        <v>622</v>
      </c>
      <c r="E1020" s="590" t="s">
        <v>1890</v>
      </c>
      <c r="F1020" s="590" t="s">
        <v>1944</v>
      </c>
      <c r="G1020" s="590" t="s">
        <v>1946</v>
      </c>
      <c r="H1020" s="607"/>
      <c r="I1020" s="607"/>
      <c r="J1020" s="590"/>
      <c r="K1020" s="590"/>
      <c r="L1020" s="607"/>
      <c r="M1020" s="607"/>
      <c r="N1020" s="590"/>
      <c r="O1020" s="590"/>
      <c r="P1020" s="607">
        <v>1</v>
      </c>
      <c r="Q1020" s="607">
        <v>86</v>
      </c>
      <c r="R1020" s="595"/>
      <c r="S1020" s="608">
        <v>86</v>
      </c>
    </row>
    <row r="1021" spans="1:19" ht="14.4" customHeight="1" x14ac:dyDescent="0.3">
      <c r="A1021" s="589" t="s">
        <v>1871</v>
      </c>
      <c r="B1021" s="590" t="s">
        <v>1872</v>
      </c>
      <c r="C1021" s="590" t="s">
        <v>490</v>
      </c>
      <c r="D1021" s="590" t="s">
        <v>622</v>
      </c>
      <c r="E1021" s="590" t="s">
        <v>1890</v>
      </c>
      <c r="F1021" s="590" t="s">
        <v>1947</v>
      </c>
      <c r="G1021" s="590" t="s">
        <v>1949</v>
      </c>
      <c r="H1021" s="607">
        <v>1</v>
      </c>
      <c r="I1021" s="607">
        <v>32</v>
      </c>
      <c r="J1021" s="590"/>
      <c r="K1021" s="590">
        <v>32</v>
      </c>
      <c r="L1021" s="607"/>
      <c r="M1021" s="607"/>
      <c r="N1021" s="590"/>
      <c r="O1021" s="590"/>
      <c r="P1021" s="607"/>
      <c r="Q1021" s="607"/>
      <c r="R1021" s="595"/>
      <c r="S1021" s="608"/>
    </row>
    <row r="1022" spans="1:19" ht="14.4" customHeight="1" x14ac:dyDescent="0.3">
      <c r="A1022" s="589" t="s">
        <v>1871</v>
      </c>
      <c r="B1022" s="590" t="s">
        <v>1872</v>
      </c>
      <c r="C1022" s="590" t="s">
        <v>490</v>
      </c>
      <c r="D1022" s="590" t="s">
        <v>622</v>
      </c>
      <c r="E1022" s="590" t="s">
        <v>1890</v>
      </c>
      <c r="F1022" s="590" t="s">
        <v>1957</v>
      </c>
      <c r="G1022" s="590" t="s">
        <v>1958</v>
      </c>
      <c r="H1022" s="607"/>
      <c r="I1022" s="607"/>
      <c r="J1022" s="590"/>
      <c r="K1022" s="590"/>
      <c r="L1022" s="607">
        <v>1</v>
      </c>
      <c r="M1022" s="607">
        <v>162</v>
      </c>
      <c r="N1022" s="590">
        <v>1</v>
      </c>
      <c r="O1022" s="590">
        <v>162</v>
      </c>
      <c r="P1022" s="607"/>
      <c r="Q1022" s="607"/>
      <c r="R1022" s="595"/>
      <c r="S1022" s="608"/>
    </row>
    <row r="1023" spans="1:19" ht="14.4" customHeight="1" x14ac:dyDescent="0.3">
      <c r="A1023" s="589" t="s">
        <v>1871</v>
      </c>
      <c r="B1023" s="590" t="s">
        <v>1872</v>
      </c>
      <c r="C1023" s="590" t="s">
        <v>490</v>
      </c>
      <c r="D1023" s="590" t="s">
        <v>622</v>
      </c>
      <c r="E1023" s="590" t="s">
        <v>1890</v>
      </c>
      <c r="F1023" s="590" t="s">
        <v>2005</v>
      </c>
      <c r="G1023" s="590" t="s">
        <v>2006</v>
      </c>
      <c r="H1023" s="607"/>
      <c r="I1023" s="607"/>
      <c r="J1023" s="590"/>
      <c r="K1023" s="590"/>
      <c r="L1023" s="607">
        <v>1</v>
      </c>
      <c r="M1023" s="607">
        <v>892</v>
      </c>
      <c r="N1023" s="590">
        <v>1</v>
      </c>
      <c r="O1023" s="590">
        <v>892</v>
      </c>
      <c r="P1023" s="607"/>
      <c r="Q1023" s="607"/>
      <c r="R1023" s="595"/>
      <c r="S1023" s="608"/>
    </row>
    <row r="1024" spans="1:19" ht="14.4" customHeight="1" x14ac:dyDescent="0.3">
      <c r="A1024" s="589" t="s">
        <v>1871</v>
      </c>
      <c r="B1024" s="590" t="s">
        <v>1872</v>
      </c>
      <c r="C1024" s="590" t="s">
        <v>490</v>
      </c>
      <c r="D1024" s="590" t="s">
        <v>1867</v>
      </c>
      <c r="E1024" s="590" t="s">
        <v>1873</v>
      </c>
      <c r="F1024" s="590" t="s">
        <v>1876</v>
      </c>
      <c r="G1024" s="590" t="s">
        <v>1877</v>
      </c>
      <c r="H1024" s="607">
        <v>0.1</v>
      </c>
      <c r="I1024" s="607">
        <v>15.1</v>
      </c>
      <c r="J1024" s="590"/>
      <c r="K1024" s="590">
        <v>151</v>
      </c>
      <c r="L1024" s="607"/>
      <c r="M1024" s="607"/>
      <c r="N1024" s="590"/>
      <c r="O1024" s="590"/>
      <c r="P1024" s="607"/>
      <c r="Q1024" s="607"/>
      <c r="R1024" s="595"/>
      <c r="S1024" s="608"/>
    </row>
    <row r="1025" spans="1:19" ht="14.4" customHeight="1" x14ac:dyDescent="0.3">
      <c r="A1025" s="589" t="s">
        <v>1871</v>
      </c>
      <c r="B1025" s="590" t="s">
        <v>1872</v>
      </c>
      <c r="C1025" s="590" t="s">
        <v>490</v>
      </c>
      <c r="D1025" s="590" t="s">
        <v>1867</v>
      </c>
      <c r="E1025" s="590" t="s">
        <v>1873</v>
      </c>
      <c r="F1025" s="590" t="s">
        <v>1878</v>
      </c>
      <c r="G1025" s="590" t="s">
        <v>1879</v>
      </c>
      <c r="H1025" s="607">
        <v>0.2</v>
      </c>
      <c r="I1025" s="607">
        <v>50.71</v>
      </c>
      <c r="J1025" s="590"/>
      <c r="K1025" s="590">
        <v>253.54999999999998</v>
      </c>
      <c r="L1025" s="607"/>
      <c r="M1025" s="607"/>
      <c r="N1025" s="590"/>
      <c r="O1025" s="590"/>
      <c r="P1025" s="607"/>
      <c r="Q1025" s="607"/>
      <c r="R1025" s="595"/>
      <c r="S1025" s="608"/>
    </row>
    <row r="1026" spans="1:19" ht="14.4" customHeight="1" x14ac:dyDescent="0.3">
      <c r="A1026" s="589" t="s">
        <v>1871</v>
      </c>
      <c r="B1026" s="590" t="s">
        <v>1872</v>
      </c>
      <c r="C1026" s="590" t="s">
        <v>490</v>
      </c>
      <c r="D1026" s="590" t="s">
        <v>1867</v>
      </c>
      <c r="E1026" s="590" t="s">
        <v>1890</v>
      </c>
      <c r="F1026" s="590" t="s">
        <v>1920</v>
      </c>
      <c r="G1026" s="590" t="s">
        <v>1921</v>
      </c>
      <c r="H1026" s="607"/>
      <c r="I1026" s="607"/>
      <c r="J1026" s="590"/>
      <c r="K1026" s="590"/>
      <c r="L1026" s="607">
        <v>1</v>
      </c>
      <c r="M1026" s="607">
        <v>679</v>
      </c>
      <c r="N1026" s="590">
        <v>1</v>
      </c>
      <c r="O1026" s="590">
        <v>679</v>
      </c>
      <c r="P1026" s="607"/>
      <c r="Q1026" s="607"/>
      <c r="R1026" s="595"/>
      <c r="S1026" s="608"/>
    </row>
    <row r="1027" spans="1:19" ht="14.4" customHeight="1" x14ac:dyDescent="0.3">
      <c r="A1027" s="589" t="s">
        <v>1871</v>
      </c>
      <c r="B1027" s="590" t="s">
        <v>1872</v>
      </c>
      <c r="C1027" s="590" t="s">
        <v>490</v>
      </c>
      <c r="D1027" s="590" t="s">
        <v>1867</v>
      </c>
      <c r="E1027" s="590" t="s">
        <v>1890</v>
      </c>
      <c r="F1027" s="590" t="s">
        <v>1920</v>
      </c>
      <c r="G1027" s="590" t="s">
        <v>1922</v>
      </c>
      <c r="H1027" s="607"/>
      <c r="I1027" s="607"/>
      <c r="J1027" s="590"/>
      <c r="K1027" s="590"/>
      <c r="L1027" s="607">
        <v>1</v>
      </c>
      <c r="M1027" s="607">
        <v>679</v>
      </c>
      <c r="N1027" s="590">
        <v>1</v>
      </c>
      <c r="O1027" s="590">
        <v>679</v>
      </c>
      <c r="P1027" s="607"/>
      <c r="Q1027" s="607"/>
      <c r="R1027" s="595"/>
      <c r="S1027" s="608"/>
    </row>
    <row r="1028" spans="1:19" ht="14.4" customHeight="1" x14ac:dyDescent="0.3">
      <c r="A1028" s="589" t="s">
        <v>1871</v>
      </c>
      <c r="B1028" s="590" t="s">
        <v>1872</v>
      </c>
      <c r="C1028" s="590" t="s">
        <v>490</v>
      </c>
      <c r="D1028" s="590" t="s">
        <v>1867</v>
      </c>
      <c r="E1028" s="590" t="s">
        <v>1890</v>
      </c>
      <c r="F1028" s="590" t="s">
        <v>1923</v>
      </c>
      <c r="G1028" s="590" t="s">
        <v>1924</v>
      </c>
      <c r="H1028" s="607">
        <v>3</v>
      </c>
      <c r="I1028" s="607">
        <v>3093</v>
      </c>
      <c r="J1028" s="590"/>
      <c r="K1028" s="590">
        <v>1031</v>
      </c>
      <c r="L1028" s="607"/>
      <c r="M1028" s="607"/>
      <c r="N1028" s="590"/>
      <c r="O1028" s="590"/>
      <c r="P1028" s="607"/>
      <c r="Q1028" s="607"/>
      <c r="R1028" s="595"/>
      <c r="S1028" s="608"/>
    </row>
    <row r="1029" spans="1:19" ht="14.4" customHeight="1" x14ac:dyDescent="0.3">
      <c r="A1029" s="589" t="s">
        <v>1871</v>
      </c>
      <c r="B1029" s="590" t="s">
        <v>1872</v>
      </c>
      <c r="C1029" s="590" t="s">
        <v>490</v>
      </c>
      <c r="D1029" s="590" t="s">
        <v>1867</v>
      </c>
      <c r="E1029" s="590" t="s">
        <v>1890</v>
      </c>
      <c r="F1029" s="590" t="s">
        <v>1927</v>
      </c>
      <c r="G1029" s="590" t="s">
        <v>1928</v>
      </c>
      <c r="H1029" s="607">
        <v>1</v>
      </c>
      <c r="I1029" s="607">
        <v>1677</v>
      </c>
      <c r="J1029" s="590"/>
      <c r="K1029" s="590">
        <v>1677</v>
      </c>
      <c r="L1029" s="607"/>
      <c r="M1029" s="607"/>
      <c r="N1029" s="590"/>
      <c r="O1029" s="590"/>
      <c r="P1029" s="607"/>
      <c r="Q1029" s="607"/>
      <c r="R1029" s="595"/>
      <c r="S1029" s="608"/>
    </row>
    <row r="1030" spans="1:19" ht="14.4" customHeight="1" x14ac:dyDescent="0.3">
      <c r="A1030" s="589" t="s">
        <v>1871</v>
      </c>
      <c r="B1030" s="590" t="s">
        <v>1872</v>
      </c>
      <c r="C1030" s="590" t="s">
        <v>490</v>
      </c>
      <c r="D1030" s="590" t="s">
        <v>1867</v>
      </c>
      <c r="E1030" s="590" t="s">
        <v>1890</v>
      </c>
      <c r="F1030" s="590" t="s">
        <v>2052</v>
      </c>
      <c r="G1030" s="590" t="s">
        <v>2053</v>
      </c>
      <c r="H1030" s="607">
        <v>1</v>
      </c>
      <c r="I1030" s="607">
        <v>1393</v>
      </c>
      <c r="J1030" s="590"/>
      <c r="K1030" s="590">
        <v>1393</v>
      </c>
      <c r="L1030" s="607"/>
      <c r="M1030" s="607"/>
      <c r="N1030" s="590"/>
      <c r="O1030" s="590"/>
      <c r="P1030" s="607"/>
      <c r="Q1030" s="607"/>
      <c r="R1030" s="595"/>
      <c r="S1030" s="608"/>
    </row>
    <row r="1031" spans="1:19" ht="14.4" customHeight="1" x14ac:dyDescent="0.3">
      <c r="A1031" s="589" t="s">
        <v>1871</v>
      </c>
      <c r="B1031" s="590" t="s">
        <v>1872</v>
      </c>
      <c r="C1031" s="590" t="s">
        <v>490</v>
      </c>
      <c r="D1031" s="590" t="s">
        <v>1867</v>
      </c>
      <c r="E1031" s="590" t="s">
        <v>1890</v>
      </c>
      <c r="F1031" s="590" t="s">
        <v>1944</v>
      </c>
      <c r="G1031" s="590" t="s">
        <v>1945</v>
      </c>
      <c r="H1031" s="607">
        <v>1</v>
      </c>
      <c r="I1031" s="607">
        <v>86</v>
      </c>
      <c r="J1031" s="590">
        <v>0.25</v>
      </c>
      <c r="K1031" s="590">
        <v>86</v>
      </c>
      <c r="L1031" s="607">
        <v>4</v>
      </c>
      <c r="M1031" s="607">
        <v>344</v>
      </c>
      <c r="N1031" s="590">
        <v>1</v>
      </c>
      <c r="O1031" s="590">
        <v>86</v>
      </c>
      <c r="P1031" s="607"/>
      <c r="Q1031" s="607"/>
      <c r="R1031" s="595"/>
      <c r="S1031" s="608"/>
    </row>
    <row r="1032" spans="1:19" ht="14.4" customHeight="1" x14ac:dyDescent="0.3">
      <c r="A1032" s="589" t="s">
        <v>1871</v>
      </c>
      <c r="B1032" s="590" t="s">
        <v>1872</v>
      </c>
      <c r="C1032" s="590" t="s">
        <v>490</v>
      </c>
      <c r="D1032" s="590" t="s">
        <v>1867</v>
      </c>
      <c r="E1032" s="590" t="s">
        <v>1890</v>
      </c>
      <c r="F1032" s="590" t="s">
        <v>1944</v>
      </c>
      <c r="G1032" s="590" t="s">
        <v>1946</v>
      </c>
      <c r="H1032" s="607">
        <v>2</v>
      </c>
      <c r="I1032" s="607">
        <v>172</v>
      </c>
      <c r="J1032" s="590">
        <v>2</v>
      </c>
      <c r="K1032" s="590">
        <v>86</v>
      </c>
      <c r="L1032" s="607">
        <v>1</v>
      </c>
      <c r="M1032" s="607">
        <v>86</v>
      </c>
      <c r="N1032" s="590">
        <v>1</v>
      </c>
      <c r="O1032" s="590">
        <v>86</v>
      </c>
      <c r="P1032" s="607"/>
      <c r="Q1032" s="607"/>
      <c r="R1032" s="595"/>
      <c r="S1032" s="608"/>
    </row>
    <row r="1033" spans="1:19" ht="14.4" customHeight="1" x14ac:dyDescent="0.3">
      <c r="A1033" s="589" t="s">
        <v>1871</v>
      </c>
      <c r="B1033" s="590" t="s">
        <v>1872</v>
      </c>
      <c r="C1033" s="590" t="s">
        <v>490</v>
      </c>
      <c r="D1033" s="590" t="s">
        <v>1867</v>
      </c>
      <c r="E1033" s="590" t="s">
        <v>1890</v>
      </c>
      <c r="F1033" s="590" t="s">
        <v>1947</v>
      </c>
      <c r="G1033" s="590" t="s">
        <v>1948</v>
      </c>
      <c r="H1033" s="607"/>
      <c r="I1033" s="607"/>
      <c r="J1033" s="590"/>
      <c r="K1033" s="590"/>
      <c r="L1033" s="607">
        <v>1</v>
      </c>
      <c r="M1033" s="607">
        <v>32</v>
      </c>
      <c r="N1033" s="590">
        <v>1</v>
      </c>
      <c r="O1033" s="590">
        <v>32</v>
      </c>
      <c r="P1033" s="607"/>
      <c r="Q1033" s="607"/>
      <c r="R1033" s="595"/>
      <c r="S1033" s="608"/>
    </row>
    <row r="1034" spans="1:19" ht="14.4" customHeight="1" x14ac:dyDescent="0.3">
      <c r="A1034" s="589" t="s">
        <v>1871</v>
      </c>
      <c r="B1034" s="590" t="s">
        <v>1872</v>
      </c>
      <c r="C1034" s="590" t="s">
        <v>490</v>
      </c>
      <c r="D1034" s="590" t="s">
        <v>1867</v>
      </c>
      <c r="E1034" s="590" t="s">
        <v>1890</v>
      </c>
      <c r="F1034" s="590" t="s">
        <v>1956</v>
      </c>
      <c r="G1034" s="590" t="s">
        <v>1915</v>
      </c>
      <c r="H1034" s="607">
        <v>1</v>
      </c>
      <c r="I1034" s="607">
        <v>688</v>
      </c>
      <c r="J1034" s="590"/>
      <c r="K1034" s="590">
        <v>688</v>
      </c>
      <c r="L1034" s="607"/>
      <c r="M1034" s="607"/>
      <c r="N1034" s="590"/>
      <c r="O1034" s="590"/>
      <c r="P1034" s="607"/>
      <c r="Q1034" s="607"/>
      <c r="R1034" s="595"/>
      <c r="S1034" s="608"/>
    </row>
    <row r="1035" spans="1:19" ht="14.4" customHeight="1" x14ac:dyDescent="0.3">
      <c r="A1035" s="589" t="s">
        <v>1871</v>
      </c>
      <c r="B1035" s="590" t="s">
        <v>1872</v>
      </c>
      <c r="C1035" s="590" t="s">
        <v>490</v>
      </c>
      <c r="D1035" s="590" t="s">
        <v>1867</v>
      </c>
      <c r="E1035" s="590" t="s">
        <v>1890</v>
      </c>
      <c r="F1035" s="590" t="s">
        <v>1970</v>
      </c>
      <c r="G1035" s="590" t="s">
        <v>1971</v>
      </c>
      <c r="H1035" s="607"/>
      <c r="I1035" s="607"/>
      <c r="J1035" s="590"/>
      <c r="K1035" s="590"/>
      <c r="L1035" s="607">
        <v>1</v>
      </c>
      <c r="M1035" s="607">
        <v>123</v>
      </c>
      <c r="N1035" s="590">
        <v>1</v>
      </c>
      <c r="O1035" s="590">
        <v>123</v>
      </c>
      <c r="P1035" s="607"/>
      <c r="Q1035" s="607"/>
      <c r="R1035" s="595"/>
      <c r="S1035" s="608"/>
    </row>
    <row r="1036" spans="1:19" ht="14.4" customHeight="1" x14ac:dyDescent="0.3">
      <c r="A1036" s="589" t="s">
        <v>1871</v>
      </c>
      <c r="B1036" s="590" t="s">
        <v>1872</v>
      </c>
      <c r="C1036" s="590" t="s">
        <v>490</v>
      </c>
      <c r="D1036" s="590" t="s">
        <v>1867</v>
      </c>
      <c r="E1036" s="590" t="s">
        <v>1890</v>
      </c>
      <c r="F1036" s="590" t="s">
        <v>1970</v>
      </c>
      <c r="G1036" s="590" t="s">
        <v>1972</v>
      </c>
      <c r="H1036" s="607">
        <v>1</v>
      </c>
      <c r="I1036" s="607">
        <v>123</v>
      </c>
      <c r="J1036" s="590"/>
      <c r="K1036" s="590">
        <v>123</v>
      </c>
      <c r="L1036" s="607"/>
      <c r="M1036" s="607"/>
      <c r="N1036" s="590"/>
      <c r="O1036" s="590"/>
      <c r="P1036" s="607"/>
      <c r="Q1036" s="607"/>
      <c r="R1036" s="595"/>
      <c r="S1036" s="608"/>
    </row>
    <row r="1037" spans="1:19" ht="14.4" customHeight="1" x14ac:dyDescent="0.3">
      <c r="A1037" s="589" t="s">
        <v>1871</v>
      </c>
      <c r="B1037" s="590" t="s">
        <v>1872</v>
      </c>
      <c r="C1037" s="590" t="s">
        <v>490</v>
      </c>
      <c r="D1037" s="590" t="s">
        <v>1867</v>
      </c>
      <c r="E1037" s="590" t="s">
        <v>1890</v>
      </c>
      <c r="F1037" s="590" t="s">
        <v>1973</v>
      </c>
      <c r="G1037" s="590" t="s">
        <v>1974</v>
      </c>
      <c r="H1037" s="607">
        <v>1</v>
      </c>
      <c r="I1037" s="607">
        <v>716</v>
      </c>
      <c r="J1037" s="590"/>
      <c r="K1037" s="590">
        <v>716</v>
      </c>
      <c r="L1037" s="607"/>
      <c r="M1037" s="607"/>
      <c r="N1037" s="590"/>
      <c r="O1037" s="590"/>
      <c r="P1037" s="607"/>
      <c r="Q1037" s="607"/>
      <c r="R1037" s="595"/>
      <c r="S1037" s="608"/>
    </row>
    <row r="1038" spans="1:19" ht="14.4" customHeight="1" x14ac:dyDescent="0.3">
      <c r="A1038" s="589" t="s">
        <v>1871</v>
      </c>
      <c r="B1038" s="590" t="s">
        <v>1872</v>
      </c>
      <c r="C1038" s="590" t="s">
        <v>490</v>
      </c>
      <c r="D1038" s="590" t="s">
        <v>1867</v>
      </c>
      <c r="E1038" s="590" t="s">
        <v>1890</v>
      </c>
      <c r="F1038" s="590" t="s">
        <v>1990</v>
      </c>
      <c r="G1038" s="590" t="s">
        <v>1991</v>
      </c>
      <c r="H1038" s="607">
        <v>1</v>
      </c>
      <c r="I1038" s="607">
        <v>636</v>
      </c>
      <c r="J1038" s="590"/>
      <c r="K1038" s="590">
        <v>636</v>
      </c>
      <c r="L1038" s="607"/>
      <c r="M1038" s="607"/>
      <c r="N1038" s="590"/>
      <c r="O1038" s="590"/>
      <c r="P1038" s="607"/>
      <c r="Q1038" s="607"/>
      <c r="R1038" s="595"/>
      <c r="S1038" s="608"/>
    </row>
    <row r="1039" spans="1:19" ht="14.4" customHeight="1" x14ac:dyDescent="0.3">
      <c r="A1039" s="589" t="s">
        <v>1871</v>
      </c>
      <c r="B1039" s="590" t="s">
        <v>1872</v>
      </c>
      <c r="C1039" s="590" t="s">
        <v>490</v>
      </c>
      <c r="D1039" s="590" t="s">
        <v>1867</v>
      </c>
      <c r="E1039" s="590" t="s">
        <v>1890</v>
      </c>
      <c r="F1039" s="590" t="s">
        <v>1999</v>
      </c>
      <c r="G1039" s="590" t="s">
        <v>2000</v>
      </c>
      <c r="H1039" s="607">
        <v>1</v>
      </c>
      <c r="I1039" s="607">
        <v>247</v>
      </c>
      <c r="J1039" s="590"/>
      <c r="K1039" s="590">
        <v>247</v>
      </c>
      <c r="L1039" s="607"/>
      <c r="M1039" s="607"/>
      <c r="N1039" s="590"/>
      <c r="O1039" s="590"/>
      <c r="P1039" s="607"/>
      <c r="Q1039" s="607"/>
      <c r="R1039" s="595"/>
      <c r="S1039" s="608"/>
    </row>
    <row r="1040" spans="1:19" ht="14.4" customHeight="1" x14ac:dyDescent="0.3">
      <c r="A1040" s="589" t="s">
        <v>1871</v>
      </c>
      <c r="B1040" s="590" t="s">
        <v>1872</v>
      </c>
      <c r="C1040" s="590" t="s">
        <v>490</v>
      </c>
      <c r="D1040" s="590" t="s">
        <v>1867</v>
      </c>
      <c r="E1040" s="590" t="s">
        <v>1890</v>
      </c>
      <c r="F1040" s="590" t="s">
        <v>2071</v>
      </c>
      <c r="G1040" s="590" t="s">
        <v>2072</v>
      </c>
      <c r="H1040" s="607">
        <v>6</v>
      </c>
      <c r="I1040" s="607">
        <v>6006</v>
      </c>
      <c r="J1040" s="590"/>
      <c r="K1040" s="590">
        <v>1001</v>
      </c>
      <c r="L1040" s="607"/>
      <c r="M1040" s="607"/>
      <c r="N1040" s="590"/>
      <c r="O1040" s="590"/>
      <c r="P1040" s="607"/>
      <c r="Q1040" s="607"/>
      <c r="R1040" s="595"/>
      <c r="S1040" s="608"/>
    </row>
    <row r="1041" spans="1:19" ht="14.4" customHeight="1" x14ac:dyDescent="0.3">
      <c r="A1041" s="589" t="s">
        <v>1871</v>
      </c>
      <c r="B1041" s="590" t="s">
        <v>1872</v>
      </c>
      <c r="C1041" s="590" t="s">
        <v>490</v>
      </c>
      <c r="D1041" s="590" t="s">
        <v>1867</v>
      </c>
      <c r="E1041" s="590" t="s">
        <v>1890</v>
      </c>
      <c r="F1041" s="590" t="s">
        <v>2005</v>
      </c>
      <c r="G1041" s="590" t="s">
        <v>2007</v>
      </c>
      <c r="H1041" s="607">
        <v>1</v>
      </c>
      <c r="I1041" s="607">
        <v>891</v>
      </c>
      <c r="J1041" s="590"/>
      <c r="K1041" s="590">
        <v>891</v>
      </c>
      <c r="L1041" s="607"/>
      <c r="M1041" s="607"/>
      <c r="N1041" s="590"/>
      <c r="O1041" s="590"/>
      <c r="P1041" s="607"/>
      <c r="Q1041" s="607"/>
      <c r="R1041" s="595"/>
      <c r="S1041" s="608"/>
    </row>
    <row r="1042" spans="1:19" ht="14.4" customHeight="1" x14ac:dyDescent="0.3">
      <c r="A1042" s="589" t="s">
        <v>1871</v>
      </c>
      <c r="B1042" s="590" t="s">
        <v>1872</v>
      </c>
      <c r="C1042" s="590" t="s">
        <v>490</v>
      </c>
      <c r="D1042" s="590" t="s">
        <v>1867</v>
      </c>
      <c r="E1042" s="590" t="s">
        <v>1890</v>
      </c>
      <c r="F1042" s="590" t="s">
        <v>2008</v>
      </c>
      <c r="G1042" s="590" t="s">
        <v>2010</v>
      </c>
      <c r="H1042" s="607">
        <v>1</v>
      </c>
      <c r="I1042" s="607">
        <v>331</v>
      </c>
      <c r="J1042" s="590"/>
      <c r="K1042" s="590">
        <v>331</v>
      </c>
      <c r="L1042" s="607"/>
      <c r="M1042" s="607"/>
      <c r="N1042" s="590"/>
      <c r="O1042" s="590"/>
      <c r="P1042" s="607"/>
      <c r="Q1042" s="607"/>
      <c r="R1042" s="595"/>
      <c r="S1042" s="608"/>
    </row>
    <row r="1043" spans="1:19" ht="14.4" customHeight="1" x14ac:dyDescent="0.3">
      <c r="A1043" s="589" t="s">
        <v>1871</v>
      </c>
      <c r="B1043" s="590" t="s">
        <v>1872</v>
      </c>
      <c r="C1043" s="590" t="s">
        <v>490</v>
      </c>
      <c r="D1043" s="590" t="s">
        <v>1867</v>
      </c>
      <c r="E1043" s="590" t="s">
        <v>1890</v>
      </c>
      <c r="F1043" s="590" t="s">
        <v>2011</v>
      </c>
      <c r="G1043" s="590" t="s">
        <v>2012</v>
      </c>
      <c r="H1043" s="607"/>
      <c r="I1043" s="607"/>
      <c r="J1043" s="590"/>
      <c r="K1043" s="590"/>
      <c r="L1043" s="607">
        <v>1</v>
      </c>
      <c r="M1043" s="607">
        <v>1034</v>
      </c>
      <c r="N1043" s="590">
        <v>1</v>
      </c>
      <c r="O1043" s="590">
        <v>1034</v>
      </c>
      <c r="P1043" s="607"/>
      <c r="Q1043" s="607"/>
      <c r="R1043" s="595"/>
      <c r="S1043" s="608"/>
    </row>
    <row r="1044" spans="1:19" ht="14.4" customHeight="1" x14ac:dyDescent="0.3">
      <c r="A1044" s="589" t="s">
        <v>1871</v>
      </c>
      <c r="B1044" s="590" t="s">
        <v>1872</v>
      </c>
      <c r="C1044" s="590" t="s">
        <v>490</v>
      </c>
      <c r="D1044" s="590" t="s">
        <v>1868</v>
      </c>
      <c r="E1044" s="590" t="s">
        <v>1890</v>
      </c>
      <c r="F1044" s="590" t="s">
        <v>1914</v>
      </c>
      <c r="G1044" s="590" t="s">
        <v>1915</v>
      </c>
      <c r="H1044" s="607"/>
      <c r="I1044" s="607"/>
      <c r="J1044" s="590"/>
      <c r="K1044" s="590"/>
      <c r="L1044" s="607">
        <v>1</v>
      </c>
      <c r="M1044" s="607">
        <v>541</v>
      </c>
      <c r="N1044" s="590">
        <v>1</v>
      </c>
      <c r="O1044" s="590">
        <v>541</v>
      </c>
      <c r="P1044" s="607"/>
      <c r="Q1044" s="607"/>
      <c r="R1044" s="595"/>
      <c r="S1044" s="608"/>
    </row>
    <row r="1045" spans="1:19" ht="14.4" customHeight="1" x14ac:dyDescent="0.3">
      <c r="A1045" s="589" t="s">
        <v>1871</v>
      </c>
      <c r="B1045" s="590" t="s">
        <v>1872</v>
      </c>
      <c r="C1045" s="590" t="s">
        <v>490</v>
      </c>
      <c r="D1045" s="590" t="s">
        <v>1868</v>
      </c>
      <c r="E1045" s="590" t="s">
        <v>1890</v>
      </c>
      <c r="F1045" s="590" t="s">
        <v>1923</v>
      </c>
      <c r="G1045" s="590" t="s">
        <v>1924</v>
      </c>
      <c r="H1045" s="607">
        <v>1</v>
      </c>
      <c r="I1045" s="607">
        <v>1031</v>
      </c>
      <c r="J1045" s="590">
        <v>0.99903100775193798</v>
      </c>
      <c r="K1045" s="590">
        <v>1031</v>
      </c>
      <c r="L1045" s="607">
        <v>1</v>
      </c>
      <c r="M1045" s="607">
        <v>1032</v>
      </c>
      <c r="N1045" s="590">
        <v>1</v>
      </c>
      <c r="O1045" s="590">
        <v>1032</v>
      </c>
      <c r="P1045" s="607"/>
      <c r="Q1045" s="607"/>
      <c r="R1045" s="595"/>
      <c r="S1045" s="608"/>
    </row>
    <row r="1046" spans="1:19" ht="14.4" customHeight="1" x14ac:dyDescent="0.3">
      <c r="A1046" s="589" t="s">
        <v>1871</v>
      </c>
      <c r="B1046" s="590" t="s">
        <v>1872</v>
      </c>
      <c r="C1046" s="590" t="s">
        <v>490</v>
      </c>
      <c r="D1046" s="590" t="s">
        <v>1868</v>
      </c>
      <c r="E1046" s="590" t="s">
        <v>1890</v>
      </c>
      <c r="F1046" s="590" t="s">
        <v>1987</v>
      </c>
      <c r="G1046" s="590" t="s">
        <v>1988</v>
      </c>
      <c r="H1046" s="607"/>
      <c r="I1046" s="607"/>
      <c r="J1046" s="590"/>
      <c r="K1046" s="590"/>
      <c r="L1046" s="607">
        <v>2</v>
      </c>
      <c r="M1046" s="607">
        <v>780</v>
      </c>
      <c r="N1046" s="590">
        <v>1</v>
      </c>
      <c r="O1046" s="590">
        <v>390</v>
      </c>
      <c r="P1046" s="607"/>
      <c r="Q1046" s="607"/>
      <c r="R1046" s="595"/>
      <c r="S1046" s="608"/>
    </row>
    <row r="1047" spans="1:19" ht="14.4" customHeight="1" x14ac:dyDescent="0.3">
      <c r="A1047" s="589" t="s">
        <v>1871</v>
      </c>
      <c r="B1047" s="590" t="s">
        <v>1872</v>
      </c>
      <c r="C1047" s="590" t="s">
        <v>490</v>
      </c>
      <c r="D1047" s="590" t="s">
        <v>1868</v>
      </c>
      <c r="E1047" s="590" t="s">
        <v>1890</v>
      </c>
      <c r="F1047" s="590" t="s">
        <v>2005</v>
      </c>
      <c r="G1047" s="590" t="s">
        <v>2007</v>
      </c>
      <c r="H1047" s="607">
        <v>1</v>
      </c>
      <c r="I1047" s="607">
        <v>891</v>
      </c>
      <c r="J1047" s="590"/>
      <c r="K1047" s="590">
        <v>891</v>
      </c>
      <c r="L1047" s="607"/>
      <c r="M1047" s="607"/>
      <c r="N1047" s="590"/>
      <c r="O1047" s="590"/>
      <c r="P1047" s="607"/>
      <c r="Q1047" s="607"/>
      <c r="R1047" s="595"/>
      <c r="S1047" s="608"/>
    </row>
    <row r="1048" spans="1:19" ht="14.4" customHeight="1" x14ac:dyDescent="0.3">
      <c r="A1048" s="589" t="s">
        <v>1871</v>
      </c>
      <c r="B1048" s="590" t="s">
        <v>1872</v>
      </c>
      <c r="C1048" s="590" t="s">
        <v>490</v>
      </c>
      <c r="D1048" s="590" t="s">
        <v>1868</v>
      </c>
      <c r="E1048" s="590" t="s">
        <v>1890</v>
      </c>
      <c r="F1048" s="590" t="s">
        <v>2011</v>
      </c>
      <c r="G1048" s="590" t="s">
        <v>2012</v>
      </c>
      <c r="H1048" s="607">
        <v>1</v>
      </c>
      <c r="I1048" s="607">
        <v>1033</v>
      </c>
      <c r="J1048" s="590"/>
      <c r="K1048" s="590">
        <v>1033</v>
      </c>
      <c r="L1048" s="607"/>
      <c r="M1048" s="607"/>
      <c r="N1048" s="590"/>
      <c r="O1048" s="590"/>
      <c r="P1048" s="607"/>
      <c r="Q1048" s="607"/>
      <c r="R1048" s="595"/>
      <c r="S1048" s="608"/>
    </row>
    <row r="1049" spans="1:19" ht="14.4" customHeight="1" x14ac:dyDescent="0.3">
      <c r="A1049" s="589" t="s">
        <v>1871</v>
      </c>
      <c r="B1049" s="590" t="s">
        <v>1872</v>
      </c>
      <c r="C1049" s="590" t="s">
        <v>490</v>
      </c>
      <c r="D1049" s="590" t="s">
        <v>625</v>
      </c>
      <c r="E1049" s="590" t="s">
        <v>1873</v>
      </c>
      <c r="F1049" s="590" t="s">
        <v>1878</v>
      </c>
      <c r="G1049" s="590" t="s">
        <v>1879</v>
      </c>
      <c r="H1049" s="607">
        <v>0.2</v>
      </c>
      <c r="I1049" s="607">
        <v>50.71</v>
      </c>
      <c r="J1049" s="590"/>
      <c r="K1049" s="590">
        <v>253.54999999999998</v>
      </c>
      <c r="L1049" s="607"/>
      <c r="M1049" s="607"/>
      <c r="N1049" s="590"/>
      <c r="O1049" s="590"/>
      <c r="P1049" s="607"/>
      <c r="Q1049" s="607"/>
      <c r="R1049" s="595"/>
      <c r="S1049" s="608"/>
    </row>
    <row r="1050" spans="1:19" ht="14.4" customHeight="1" x14ac:dyDescent="0.3">
      <c r="A1050" s="589" t="s">
        <v>1871</v>
      </c>
      <c r="B1050" s="590" t="s">
        <v>1872</v>
      </c>
      <c r="C1050" s="590" t="s">
        <v>490</v>
      </c>
      <c r="D1050" s="590" t="s">
        <v>625</v>
      </c>
      <c r="E1050" s="590" t="s">
        <v>1890</v>
      </c>
      <c r="F1050" s="590" t="s">
        <v>1911</v>
      </c>
      <c r="G1050" s="590" t="s">
        <v>1913</v>
      </c>
      <c r="H1050" s="607">
        <v>1</v>
      </c>
      <c r="I1050" s="607">
        <v>126</v>
      </c>
      <c r="J1050" s="590"/>
      <c r="K1050" s="590">
        <v>126</v>
      </c>
      <c r="L1050" s="607"/>
      <c r="M1050" s="607"/>
      <c r="N1050" s="590"/>
      <c r="O1050" s="590"/>
      <c r="P1050" s="607"/>
      <c r="Q1050" s="607"/>
      <c r="R1050" s="595"/>
      <c r="S1050" s="608"/>
    </row>
    <row r="1051" spans="1:19" ht="14.4" customHeight="1" x14ac:dyDescent="0.3">
      <c r="A1051" s="589" t="s">
        <v>1871</v>
      </c>
      <c r="B1051" s="590" t="s">
        <v>1872</v>
      </c>
      <c r="C1051" s="590" t="s">
        <v>490</v>
      </c>
      <c r="D1051" s="590" t="s">
        <v>625</v>
      </c>
      <c r="E1051" s="590" t="s">
        <v>1890</v>
      </c>
      <c r="F1051" s="590" t="s">
        <v>1914</v>
      </c>
      <c r="G1051" s="590" t="s">
        <v>1915</v>
      </c>
      <c r="H1051" s="607">
        <v>1</v>
      </c>
      <c r="I1051" s="607">
        <v>540</v>
      </c>
      <c r="J1051" s="590"/>
      <c r="K1051" s="590">
        <v>540</v>
      </c>
      <c r="L1051" s="607"/>
      <c r="M1051" s="607"/>
      <c r="N1051" s="590"/>
      <c r="O1051" s="590"/>
      <c r="P1051" s="607">
        <v>1</v>
      </c>
      <c r="Q1051" s="607">
        <v>542</v>
      </c>
      <c r="R1051" s="595"/>
      <c r="S1051" s="608">
        <v>542</v>
      </c>
    </row>
    <row r="1052" spans="1:19" ht="14.4" customHeight="1" x14ac:dyDescent="0.3">
      <c r="A1052" s="589" t="s">
        <v>1871</v>
      </c>
      <c r="B1052" s="590" t="s">
        <v>1872</v>
      </c>
      <c r="C1052" s="590" t="s">
        <v>490</v>
      </c>
      <c r="D1052" s="590" t="s">
        <v>625</v>
      </c>
      <c r="E1052" s="590" t="s">
        <v>1890</v>
      </c>
      <c r="F1052" s="590" t="s">
        <v>1918</v>
      </c>
      <c r="G1052" s="590" t="s">
        <v>1919</v>
      </c>
      <c r="H1052" s="607">
        <v>6</v>
      </c>
      <c r="I1052" s="607">
        <v>3000</v>
      </c>
      <c r="J1052" s="590"/>
      <c r="K1052" s="590">
        <v>500</v>
      </c>
      <c r="L1052" s="607"/>
      <c r="M1052" s="607"/>
      <c r="N1052" s="590"/>
      <c r="O1052" s="590"/>
      <c r="P1052" s="607">
        <v>6</v>
      </c>
      <c r="Q1052" s="607">
        <v>3012</v>
      </c>
      <c r="R1052" s="595"/>
      <c r="S1052" s="608">
        <v>502</v>
      </c>
    </row>
    <row r="1053" spans="1:19" ht="14.4" customHeight="1" x14ac:dyDescent="0.3">
      <c r="A1053" s="589" t="s">
        <v>1871</v>
      </c>
      <c r="B1053" s="590" t="s">
        <v>1872</v>
      </c>
      <c r="C1053" s="590" t="s">
        <v>490</v>
      </c>
      <c r="D1053" s="590" t="s">
        <v>625</v>
      </c>
      <c r="E1053" s="590" t="s">
        <v>1890</v>
      </c>
      <c r="F1053" s="590" t="s">
        <v>1920</v>
      </c>
      <c r="G1053" s="590" t="s">
        <v>1921</v>
      </c>
      <c r="H1053" s="607">
        <v>1</v>
      </c>
      <c r="I1053" s="607">
        <v>679</v>
      </c>
      <c r="J1053" s="590">
        <v>1</v>
      </c>
      <c r="K1053" s="590">
        <v>679</v>
      </c>
      <c r="L1053" s="607">
        <v>1</v>
      </c>
      <c r="M1053" s="607">
        <v>679</v>
      </c>
      <c r="N1053" s="590">
        <v>1</v>
      </c>
      <c r="O1053" s="590">
        <v>679</v>
      </c>
      <c r="P1053" s="607"/>
      <c r="Q1053" s="607"/>
      <c r="R1053" s="595"/>
      <c r="S1053" s="608"/>
    </row>
    <row r="1054" spans="1:19" ht="14.4" customHeight="1" x14ac:dyDescent="0.3">
      <c r="A1054" s="589" t="s">
        <v>1871</v>
      </c>
      <c r="B1054" s="590" t="s">
        <v>1872</v>
      </c>
      <c r="C1054" s="590" t="s">
        <v>490</v>
      </c>
      <c r="D1054" s="590" t="s">
        <v>625</v>
      </c>
      <c r="E1054" s="590" t="s">
        <v>1890</v>
      </c>
      <c r="F1054" s="590" t="s">
        <v>1920</v>
      </c>
      <c r="G1054" s="590" t="s">
        <v>1922</v>
      </c>
      <c r="H1054" s="607"/>
      <c r="I1054" s="607"/>
      <c r="J1054" s="590"/>
      <c r="K1054" s="590"/>
      <c r="L1054" s="607"/>
      <c r="M1054" s="607"/>
      <c r="N1054" s="590"/>
      <c r="O1054" s="590"/>
      <c r="P1054" s="607">
        <v>2</v>
      </c>
      <c r="Q1054" s="607">
        <v>1360</v>
      </c>
      <c r="R1054" s="595"/>
      <c r="S1054" s="608">
        <v>680</v>
      </c>
    </row>
    <row r="1055" spans="1:19" ht="14.4" customHeight="1" x14ac:dyDescent="0.3">
      <c r="A1055" s="589" t="s">
        <v>1871</v>
      </c>
      <c r="B1055" s="590" t="s">
        <v>1872</v>
      </c>
      <c r="C1055" s="590" t="s">
        <v>490</v>
      </c>
      <c r="D1055" s="590" t="s">
        <v>625</v>
      </c>
      <c r="E1055" s="590" t="s">
        <v>1890</v>
      </c>
      <c r="F1055" s="590" t="s">
        <v>1923</v>
      </c>
      <c r="G1055" s="590" t="s">
        <v>1924</v>
      </c>
      <c r="H1055" s="607">
        <v>6</v>
      </c>
      <c r="I1055" s="607">
        <v>6186</v>
      </c>
      <c r="J1055" s="590">
        <v>2.9970930232558142</v>
      </c>
      <c r="K1055" s="590">
        <v>1031</v>
      </c>
      <c r="L1055" s="607">
        <v>2</v>
      </c>
      <c r="M1055" s="607">
        <v>2064</v>
      </c>
      <c r="N1055" s="590">
        <v>1</v>
      </c>
      <c r="O1055" s="590">
        <v>1032</v>
      </c>
      <c r="P1055" s="607">
        <v>10</v>
      </c>
      <c r="Q1055" s="607">
        <v>10340</v>
      </c>
      <c r="R1055" s="595">
        <v>5.0096899224806197</v>
      </c>
      <c r="S1055" s="608">
        <v>1034</v>
      </c>
    </row>
    <row r="1056" spans="1:19" ht="14.4" customHeight="1" x14ac:dyDescent="0.3">
      <c r="A1056" s="589" t="s">
        <v>1871</v>
      </c>
      <c r="B1056" s="590" t="s">
        <v>1872</v>
      </c>
      <c r="C1056" s="590" t="s">
        <v>490</v>
      </c>
      <c r="D1056" s="590" t="s">
        <v>625</v>
      </c>
      <c r="E1056" s="590" t="s">
        <v>1890</v>
      </c>
      <c r="F1056" s="590" t="s">
        <v>1927</v>
      </c>
      <c r="G1056" s="590" t="s">
        <v>2051</v>
      </c>
      <c r="H1056" s="607">
        <v>1</v>
      </c>
      <c r="I1056" s="607">
        <v>1677</v>
      </c>
      <c r="J1056" s="590"/>
      <c r="K1056" s="590">
        <v>1677</v>
      </c>
      <c r="L1056" s="607"/>
      <c r="M1056" s="607"/>
      <c r="N1056" s="590"/>
      <c r="O1056" s="590"/>
      <c r="P1056" s="607">
        <v>2</v>
      </c>
      <c r="Q1056" s="607">
        <v>3360</v>
      </c>
      <c r="R1056" s="595"/>
      <c r="S1056" s="608">
        <v>1680</v>
      </c>
    </row>
    <row r="1057" spans="1:19" ht="14.4" customHeight="1" x14ac:dyDescent="0.3">
      <c r="A1057" s="589" t="s">
        <v>1871</v>
      </c>
      <c r="B1057" s="590" t="s">
        <v>1872</v>
      </c>
      <c r="C1057" s="590" t="s">
        <v>490</v>
      </c>
      <c r="D1057" s="590" t="s">
        <v>625</v>
      </c>
      <c r="E1057" s="590" t="s">
        <v>1890</v>
      </c>
      <c r="F1057" s="590" t="s">
        <v>1929</v>
      </c>
      <c r="G1057" s="590" t="s">
        <v>1930</v>
      </c>
      <c r="H1057" s="607"/>
      <c r="I1057" s="607"/>
      <c r="J1057" s="590"/>
      <c r="K1057" s="590"/>
      <c r="L1057" s="607"/>
      <c r="M1057" s="607"/>
      <c r="N1057" s="590"/>
      <c r="O1057" s="590"/>
      <c r="P1057" s="607">
        <v>4</v>
      </c>
      <c r="Q1057" s="607">
        <v>6280</v>
      </c>
      <c r="R1057" s="595"/>
      <c r="S1057" s="608">
        <v>1570</v>
      </c>
    </row>
    <row r="1058" spans="1:19" ht="14.4" customHeight="1" x14ac:dyDescent="0.3">
      <c r="A1058" s="589" t="s">
        <v>1871</v>
      </c>
      <c r="B1058" s="590" t="s">
        <v>1872</v>
      </c>
      <c r="C1058" s="590" t="s">
        <v>490</v>
      </c>
      <c r="D1058" s="590" t="s">
        <v>625</v>
      </c>
      <c r="E1058" s="590" t="s">
        <v>1890</v>
      </c>
      <c r="F1058" s="590" t="s">
        <v>1938</v>
      </c>
      <c r="G1058" s="590" t="s">
        <v>1939</v>
      </c>
      <c r="H1058" s="607">
        <v>1</v>
      </c>
      <c r="I1058" s="607">
        <v>33.33</v>
      </c>
      <c r="J1058" s="590"/>
      <c r="K1058" s="590">
        <v>33.33</v>
      </c>
      <c r="L1058" s="607"/>
      <c r="M1058" s="607"/>
      <c r="N1058" s="590"/>
      <c r="O1058" s="590"/>
      <c r="P1058" s="607"/>
      <c r="Q1058" s="607"/>
      <c r="R1058" s="595"/>
      <c r="S1058" s="608"/>
    </row>
    <row r="1059" spans="1:19" ht="14.4" customHeight="1" x14ac:dyDescent="0.3">
      <c r="A1059" s="589" t="s">
        <v>1871</v>
      </c>
      <c r="B1059" s="590" t="s">
        <v>1872</v>
      </c>
      <c r="C1059" s="590" t="s">
        <v>490</v>
      </c>
      <c r="D1059" s="590" t="s">
        <v>625</v>
      </c>
      <c r="E1059" s="590" t="s">
        <v>1890</v>
      </c>
      <c r="F1059" s="590" t="s">
        <v>1944</v>
      </c>
      <c r="G1059" s="590" t="s">
        <v>1945</v>
      </c>
      <c r="H1059" s="607">
        <v>5</v>
      </c>
      <c r="I1059" s="607">
        <v>430</v>
      </c>
      <c r="J1059" s="590">
        <v>1.6666666666666667</v>
      </c>
      <c r="K1059" s="590">
        <v>86</v>
      </c>
      <c r="L1059" s="607">
        <v>3</v>
      </c>
      <c r="M1059" s="607">
        <v>258</v>
      </c>
      <c r="N1059" s="590">
        <v>1</v>
      </c>
      <c r="O1059" s="590">
        <v>86</v>
      </c>
      <c r="P1059" s="607">
        <v>16</v>
      </c>
      <c r="Q1059" s="607">
        <v>1376</v>
      </c>
      <c r="R1059" s="595">
        <v>5.333333333333333</v>
      </c>
      <c r="S1059" s="608">
        <v>86</v>
      </c>
    </row>
    <row r="1060" spans="1:19" ht="14.4" customHeight="1" x14ac:dyDescent="0.3">
      <c r="A1060" s="589" t="s">
        <v>1871</v>
      </c>
      <c r="B1060" s="590" t="s">
        <v>1872</v>
      </c>
      <c r="C1060" s="590" t="s">
        <v>490</v>
      </c>
      <c r="D1060" s="590" t="s">
        <v>625</v>
      </c>
      <c r="E1060" s="590" t="s">
        <v>1890</v>
      </c>
      <c r="F1060" s="590" t="s">
        <v>1944</v>
      </c>
      <c r="G1060" s="590" t="s">
        <v>1946</v>
      </c>
      <c r="H1060" s="607">
        <v>7</v>
      </c>
      <c r="I1060" s="607">
        <v>602</v>
      </c>
      <c r="J1060" s="590">
        <v>3.5</v>
      </c>
      <c r="K1060" s="590">
        <v>86</v>
      </c>
      <c r="L1060" s="607">
        <v>2</v>
      </c>
      <c r="M1060" s="607">
        <v>172</v>
      </c>
      <c r="N1060" s="590">
        <v>1</v>
      </c>
      <c r="O1060" s="590">
        <v>86</v>
      </c>
      <c r="P1060" s="607"/>
      <c r="Q1060" s="607"/>
      <c r="R1060" s="595"/>
      <c r="S1060" s="608"/>
    </row>
    <row r="1061" spans="1:19" ht="14.4" customHeight="1" x14ac:dyDescent="0.3">
      <c r="A1061" s="589" t="s">
        <v>1871</v>
      </c>
      <c r="B1061" s="590" t="s">
        <v>1872</v>
      </c>
      <c r="C1061" s="590" t="s">
        <v>490</v>
      </c>
      <c r="D1061" s="590" t="s">
        <v>625</v>
      </c>
      <c r="E1061" s="590" t="s">
        <v>1890</v>
      </c>
      <c r="F1061" s="590" t="s">
        <v>1947</v>
      </c>
      <c r="G1061" s="590" t="s">
        <v>1948</v>
      </c>
      <c r="H1061" s="607">
        <v>1</v>
      </c>
      <c r="I1061" s="607">
        <v>32</v>
      </c>
      <c r="J1061" s="590"/>
      <c r="K1061" s="590">
        <v>32</v>
      </c>
      <c r="L1061" s="607"/>
      <c r="M1061" s="607"/>
      <c r="N1061" s="590"/>
      <c r="O1061" s="590"/>
      <c r="P1061" s="607"/>
      <c r="Q1061" s="607"/>
      <c r="R1061" s="595"/>
      <c r="S1061" s="608"/>
    </row>
    <row r="1062" spans="1:19" ht="14.4" customHeight="1" x14ac:dyDescent="0.3">
      <c r="A1062" s="589" t="s">
        <v>1871</v>
      </c>
      <c r="B1062" s="590" t="s">
        <v>1872</v>
      </c>
      <c r="C1062" s="590" t="s">
        <v>490</v>
      </c>
      <c r="D1062" s="590" t="s">
        <v>625</v>
      </c>
      <c r="E1062" s="590" t="s">
        <v>1890</v>
      </c>
      <c r="F1062" s="590" t="s">
        <v>1956</v>
      </c>
      <c r="G1062" s="590" t="s">
        <v>1915</v>
      </c>
      <c r="H1062" s="607"/>
      <c r="I1062" s="607"/>
      <c r="J1062" s="590"/>
      <c r="K1062" s="590"/>
      <c r="L1062" s="607">
        <v>2</v>
      </c>
      <c r="M1062" s="607">
        <v>1376</v>
      </c>
      <c r="N1062" s="590">
        <v>1</v>
      </c>
      <c r="O1062" s="590">
        <v>688</v>
      </c>
      <c r="P1062" s="607">
        <v>1</v>
      </c>
      <c r="Q1062" s="607">
        <v>689</v>
      </c>
      <c r="R1062" s="595">
        <v>0.50072674418604646</v>
      </c>
      <c r="S1062" s="608">
        <v>689</v>
      </c>
    </row>
    <row r="1063" spans="1:19" ht="14.4" customHeight="1" x14ac:dyDescent="0.3">
      <c r="A1063" s="589" t="s">
        <v>1871</v>
      </c>
      <c r="B1063" s="590" t="s">
        <v>1872</v>
      </c>
      <c r="C1063" s="590" t="s">
        <v>490</v>
      </c>
      <c r="D1063" s="590" t="s">
        <v>625</v>
      </c>
      <c r="E1063" s="590" t="s">
        <v>1890</v>
      </c>
      <c r="F1063" s="590" t="s">
        <v>1957</v>
      </c>
      <c r="G1063" s="590" t="s">
        <v>1959</v>
      </c>
      <c r="H1063" s="607">
        <v>1</v>
      </c>
      <c r="I1063" s="607">
        <v>162</v>
      </c>
      <c r="J1063" s="590">
        <v>1</v>
      </c>
      <c r="K1063" s="590">
        <v>162</v>
      </c>
      <c r="L1063" s="607">
        <v>1</v>
      </c>
      <c r="M1063" s="607">
        <v>162</v>
      </c>
      <c r="N1063" s="590">
        <v>1</v>
      </c>
      <c r="O1063" s="590">
        <v>162</v>
      </c>
      <c r="P1063" s="607"/>
      <c r="Q1063" s="607"/>
      <c r="R1063" s="595"/>
      <c r="S1063" s="608"/>
    </row>
    <row r="1064" spans="1:19" ht="14.4" customHeight="1" x14ac:dyDescent="0.3">
      <c r="A1064" s="589" t="s">
        <v>1871</v>
      </c>
      <c r="B1064" s="590" t="s">
        <v>1872</v>
      </c>
      <c r="C1064" s="590" t="s">
        <v>490</v>
      </c>
      <c r="D1064" s="590" t="s">
        <v>625</v>
      </c>
      <c r="E1064" s="590" t="s">
        <v>1890</v>
      </c>
      <c r="F1064" s="590" t="s">
        <v>1973</v>
      </c>
      <c r="G1064" s="590" t="s">
        <v>1974</v>
      </c>
      <c r="H1064" s="607">
        <v>2</v>
      </c>
      <c r="I1064" s="607">
        <v>1432</v>
      </c>
      <c r="J1064" s="590"/>
      <c r="K1064" s="590">
        <v>716</v>
      </c>
      <c r="L1064" s="607"/>
      <c r="M1064" s="607"/>
      <c r="N1064" s="590"/>
      <c r="O1064" s="590"/>
      <c r="P1064" s="607"/>
      <c r="Q1064" s="607"/>
      <c r="R1064" s="595"/>
      <c r="S1064" s="608"/>
    </row>
    <row r="1065" spans="1:19" ht="14.4" customHeight="1" x14ac:dyDescent="0.3">
      <c r="A1065" s="589" t="s">
        <v>1871</v>
      </c>
      <c r="B1065" s="590" t="s">
        <v>1872</v>
      </c>
      <c r="C1065" s="590" t="s">
        <v>490</v>
      </c>
      <c r="D1065" s="590" t="s">
        <v>625</v>
      </c>
      <c r="E1065" s="590" t="s">
        <v>1890</v>
      </c>
      <c r="F1065" s="590" t="s">
        <v>1987</v>
      </c>
      <c r="G1065" s="590" t="s">
        <v>1988</v>
      </c>
      <c r="H1065" s="607">
        <v>2</v>
      </c>
      <c r="I1065" s="607">
        <v>728</v>
      </c>
      <c r="J1065" s="590"/>
      <c r="K1065" s="590">
        <v>364</v>
      </c>
      <c r="L1065" s="607"/>
      <c r="M1065" s="607"/>
      <c r="N1065" s="590"/>
      <c r="O1065" s="590"/>
      <c r="P1065" s="607"/>
      <c r="Q1065" s="607"/>
      <c r="R1065" s="595"/>
      <c r="S1065" s="608"/>
    </row>
    <row r="1066" spans="1:19" ht="14.4" customHeight="1" x14ac:dyDescent="0.3">
      <c r="A1066" s="589" t="s">
        <v>1871</v>
      </c>
      <c r="B1066" s="590" t="s">
        <v>1872</v>
      </c>
      <c r="C1066" s="590" t="s">
        <v>490</v>
      </c>
      <c r="D1066" s="590" t="s">
        <v>625</v>
      </c>
      <c r="E1066" s="590" t="s">
        <v>1890</v>
      </c>
      <c r="F1066" s="590" t="s">
        <v>1990</v>
      </c>
      <c r="G1066" s="590" t="s">
        <v>1991</v>
      </c>
      <c r="H1066" s="607">
        <v>1</v>
      </c>
      <c r="I1066" s="607">
        <v>636</v>
      </c>
      <c r="J1066" s="590"/>
      <c r="K1066" s="590">
        <v>636</v>
      </c>
      <c r="L1066" s="607"/>
      <c r="M1066" s="607"/>
      <c r="N1066" s="590"/>
      <c r="O1066" s="590"/>
      <c r="P1066" s="607"/>
      <c r="Q1066" s="607"/>
      <c r="R1066" s="595"/>
      <c r="S1066" s="608"/>
    </row>
    <row r="1067" spans="1:19" ht="14.4" customHeight="1" x14ac:dyDescent="0.3">
      <c r="A1067" s="589" t="s">
        <v>1871</v>
      </c>
      <c r="B1067" s="590" t="s">
        <v>1872</v>
      </c>
      <c r="C1067" s="590" t="s">
        <v>490</v>
      </c>
      <c r="D1067" s="590" t="s">
        <v>625</v>
      </c>
      <c r="E1067" s="590" t="s">
        <v>1890</v>
      </c>
      <c r="F1067" s="590" t="s">
        <v>1992</v>
      </c>
      <c r="G1067" s="590" t="s">
        <v>2067</v>
      </c>
      <c r="H1067" s="607"/>
      <c r="I1067" s="607"/>
      <c r="J1067" s="590"/>
      <c r="K1067" s="590"/>
      <c r="L1067" s="607">
        <v>1</v>
      </c>
      <c r="M1067" s="607">
        <v>1670</v>
      </c>
      <c r="N1067" s="590">
        <v>1</v>
      </c>
      <c r="O1067" s="590">
        <v>1670</v>
      </c>
      <c r="P1067" s="607">
        <v>3</v>
      </c>
      <c r="Q1067" s="607">
        <v>5019</v>
      </c>
      <c r="R1067" s="595">
        <v>3.0053892215568863</v>
      </c>
      <c r="S1067" s="608">
        <v>1673</v>
      </c>
    </row>
    <row r="1068" spans="1:19" ht="14.4" customHeight="1" x14ac:dyDescent="0.3">
      <c r="A1068" s="589" t="s">
        <v>1871</v>
      </c>
      <c r="B1068" s="590" t="s">
        <v>1872</v>
      </c>
      <c r="C1068" s="590" t="s">
        <v>490</v>
      </c>
      <c r="D1068" s="590" t="s">
        <v>625</v>
      </c>
      <c r="E1068" s="590" t="s">
        <v>1890</v>
      </c>
      <c r="F1068" s="590" t="s">
        <v>1992</v>
      </c>
      <c r="G1068" s="590" t="s">
        <v>1993</v>
      </c>
      <c r="H1068" s="607"/>
      <c r="I1068" s="607"/>
      <c r="J1068" s="590"/>
      <c r="K1068" s="590"/>
      <c r="L1068" s="607">
        <v>1</v>
      </c>
      <c r="M1068" s="607">
        <v>1670</v>
      </c>
      <c r="N1068" s="590">
        <v>1</v>
      </c>
      <c r="O1068" s="590">
        <v>1670</v>
      </c>
      <c r="P1068" s="607"/>
      <c r="Q1068" s="607"/>
      <c r="R1068" s="595"/>
      <c r="S1068" s="608"/>
    </row>
    <row r="1069" spans="1:19" ht="14.4" customHeight="1" x14ac:dyDescent="0.3">
      <c r="A1069" s="589" t="s">
        <v>1871</v>
      </c>
      <c r="B1069" s="590" t="s">
        <v>1872</v>
      </c>
      <c r="C1069" s="590" t="s">
        <v>490</v>
      </c>
      <c r="D1069" s="590" t="s">
        <v>625</v>
      </c>
      <c r="E1069" s="590" t="s">
        <v>1890</v>
      </c>
      <c r="F1069" s="590" t="s">
        <v>1999</v>
      </c>
      <c r="G1069" s="590" t="s">
        <v>2000</v>
      </c>
      <c r="H1069" s="607">
        <v>1</v>
      </c>
      <c r="I1069" s="607">
        <v>247</v>
      </c>
      <c r="J1069" s="590"/>
      <c r="K1069" s="590">
        <v>247</v>
      </c>
      <c r="L1069" s="607"/>
      <c r="M1069" s="607"/>
      <c r="N1069" s="590"/>
      <c r="O1069" s="590"/>
      <c r="P1069" s="607"/>
      <c r="Q1069" s="607"/>
      <c r="R1069" s="595"/>
      <c r="S1069" s="608"/>
    </row>
    <row r="1070" spans="1:19" ht="14.4" customHeight="1" x14ac:dyDescent="0.3">
      <c r="A1070" s="589" t="s">
        <v>1871</v>
      </c>
      <c r="B1070" s="590" t="s">
        <v>1872</v>
      </c>
      <c r="C1070" s="590" t="s">
        <v>490</v>
      </c>
      <c r="D1070" s="590" t="s">
        <v>625</v>
      </c>
      <c r="E1070" s="590" t="s">
        <v>1890</v>
      </c>
      <c r="F1070" s="590" t="s">
        <v>2068</v>
      </c>
      <c r="G1070" s="590" t="s">
        <v>2069</v>
      </c>
      <c r="H1070" s="607"/>
      <c r="I1070" s="607"/>
      <c r="J1070" s="590"/>
      <c r="K1070" s="590"/>
      <c r="L1070" s="607">
        <v>3</v>
      </c>
      <c r="M1070" s="607">
        <v>11139</v>
      </c>
      <c r="N1070" s="590">
        <v>1</v>
      </c>
      <c r="O1070" s="590">
        <v>3713</v>
      </c>
      <c r="P1070" s="607"/>
      <c r="Q1070" s="607"/>
      <c r="R1070" s="595"/>
      <c r="S1070" s="608"/>
    </row>
    <row r="1071" spans="1:19" ht="14.4" customHeight="1" x14ac:dyDescent="0.3">
      <c r="A1071" s="589" t="s">
        <v>1871</v>
      </c>
      <c r="B1071" s="590" t="s">
        <v>1872</v>
      </c>
      <c r="C1071" s="590" t="s">
        <v>490</v>
      </c>
      <c r="D1071" s="590" t="s">
        <v>625</v>
      </c>
      <c r="E1071" s="590" t="s">
        <v>1890</v>
      </c>
      <c r="F1071" s="590" t="s">
        <v>2008</v>
      </c>
      <c r="G1071" s="590" t="s">
        <v>2010</v>
      </c>
      <c r="H1071" s="607"/>
      <c r="I1071" s="607"/>
      <c r="J1071" s="590"/>
      <c r="K1071" s="590"/>
      <c r="L1071" s="607">
        <v>1</v>
      </c>
      <c r="M1071" s="607">
        <v>331</v>
      </c>
      <c r="N1071" s="590">
        <v>1</v>
      </c>
      <c r="O1071" s="590">
        <v>331</v>
      </c>
      <c r="P1071" s="607"/>
      <c r="Q1071" s="607"/>
      <c r="R1071" s="595"/>
      <c r="S1071" s="608"/>
    </row>
    <row r="1072" spans="1:19" ht="14.4" customHeight="1" x14ac:dyDescent="0.3">
      <c r="A1072" s="589" t="s">
        <v>1871</v>
      </c>
      <c r="B1072" s="590" t="s">
        <v>1872</v>
      </c>
      <c r="C1072" s="590" t="s">
        <v>490</v>
      </c>
      <c r="D1072" s="590" t="s">
        <v>625</v>
      </c>
      <c r="E1072" s="590" t="s">
        <v>1890</v>
      </c>
      <c r="F1072" s="590" t="s">
        <v>2013</v>
      </c>
      <c r="G1072" s="590" t="s">
        <v>2014</v>
      </c>
      <c r="H1072" s="607"/>
      <c r="I1072" s="607"/>
      <c r="J1072" s="590"/>
      <c r="K1072" s="590"/>
      <c r="L1072" s="607">
        <v>1</v>
      </c>
      <c r="M1072" s="607">
        <v>840</v>
      </c>
      <c r="N1072" s="590">
        <v>1</v>
      </c>
      <c r="O1072" s="590">
        <v>840</v>
      </c>
      <c r="P1072" s="607">
        <v>2</v>
      </c>
      <c r="Q1072" s="607">
        <v>1682</v>
      </c>
      <c r="R1072" s="595">
        <v>2.0023809523809524</v>
      </c>
      <c r="S1072" s="608">
        <v>841</v>
      </c>
    </row>
    <row r="1073" spans="1:19" ht="14.4" customHeight="1" x14ac:dyDescent="0.3">
      <c r="A1073" s="589" t="s">
        <v>1871</v>
      </c>
      <c r="B1073" s="590" t="s">
        <v>1872</v>
      </c>
      <c r="C1073" s="590" t="s">
        <v>490</v>
      </c>
      <c r="D1073" s="590" t="s">
        <v>625</v>
      </c>
      <c r="E1073" s="590" t="s">
        <v>1890</v>
      </c>
      <c r="F1073" s="590" t="s">
        <v>2017</v>
      </c>
      <c r="G1073" s="590" t="s">
        <v>2018</v>
      </c>
      <c r="H1073" s="607">
        <v>1</v>
      </c>
      <c r="I1073" s="607">
        <v>1200</v>
      </c>
      <c r="J1073" s="590"/>
      <c r="K1073" s="590">
        <v>1200</v>
      </c>
      <c r="L1073" s="607"/>
      <c r="M1073" s="607"/>
      <c r="N1073" s="590"/>
      <c r="O1073" s="590"/>
      <c r="P1073" s="607"/>
      <c r="Q1073" s="607"/>
      <c r="R1073" s="595"/>
      <c r="S1073" s="608"/>
    </row>
    <row r="1074" spans="1:19" ht="14.4" customHeight="1" x14ac:dyDescent="0.3">
      <c r="A1074" s="589" t="s">
        <v>1871</v>
      </c>
      <c r="B1074" s="590" t="s">
        <v>1872</v>
      </c>
      <c r="C1074" s="590" t="s">
        <v>490</v>
      </c>
      <c r="D1074" s="590" t="s">
        <v>625</v>
      </c>
      <c r="E1074" s="590" t="s">
        <v>1890</v>
      </c>
      <c r="F1074" s="590" t="s">
        <v>2026</v>
      </c>
      <c r="G1074" s="590" t="s">
        <v>2092</v>
      </c>
      <c r="H1074" s="607"/>
      <c r="I1074" s="607"/>
      <c r="J1074" s="590"/>
      <c r="K1074" s="590"/>
      <c r="L1074" s="607">
        <v>1</v>
      </c>
      <c r="M1074" s="607">
        <v>374</v>
      </c>
      <c r="N1074" s="590">
        <v>1</v>
      </c>
      <c r="O1074" s="590">
        <v>374</v>
      </c>
      <c r="P1074" s="607"/>
      <c r="Q1074" s="607"/>
      <c r="R1074" s="595"/>
      <c r="S1074" s="608"/>
    </row>
    <row r="1075" spans="1:19" ht="14.4" customHeight="1" x14ac:dyDescent="0.3">
      <c r="A1075" s="589" t="s">
        <v>1871</v>
      </c>
      <c r="B1075" s="590" t="s">
        <v>1872</v>
      </c>
      <c r="C1075" s="590" t="s">
        <v>490</v>
      </c>
      <c r="D1075" s="590" t="s">
        <v>625</v>
      </c>
      <c r="E1075" s="590" t="s">
        <v>1890</v>
      </c>
      <c r="F1075" s="590" t="s">
        <v>2082</v>
      </c>
      <c r="G1075" s="590" t="s">
        <v>2083</v>
      </c>
      <c r="H1075" s="607">
        <v>2</v>
      </c>
      <c r="I1075" s="607">
        <v>4440</v>
      </c>
      <c r="J1075" s="590"/>
      <c r="K1075" s="590">
        <v>2220</v>
      </c>
      <c r="L1075" s="607"/>
      <c r="M1075" s="607"/>
      <c r="N1075" s="590"/>
      <c r="O1075" s="590"/>
      <c r="P1075" s="607">
        <v>0</v>
      </c>
      <c r="Q1075" s="607">
        <v>0</v>
      </c>
      <c r="R1075" s="595"/>
      <c r="S1075" s="608"/>
    </row>
    <row r="1076" spans="1:19" ht="14.4" customHeight="1" x14ac:dyDescent="0.3">
      <c r="A1076" s="589" t="s">
        <v>1871</v>
      </c>
      <c r="B1076" s="590" t="s">
        <v>1872</v>
      </c>
      <c r="C1076" s="590" t="s">
        <v>490</v>
      </c>
      <c r="D1076" s="590" t="s">
        <v>625</v>
      </c>
      <c r="E1076" s="590" t="s">
        <v>1890</v>
      </c>
      <c r="F1076" s="590" t="s">
        <v>2082</v>
      </c>
      <c r="G1076" s="590" t="s">
        <v>2084</v>
      </c>
      <c r="H1076" s="607"/>
      <c r="I1076" s="607"/>
      <c r="J1076" s="590"/>
      <c r="K1076" s="590"/>
      <c r="L1076" s="607">
        <v>0</v>
      </c>
      <c r="M1076" s="607">
        <v>0</v>
      </c>
      <c r="N1076" s="590"/>
      <c r="O1076" s="590"/>
      <c r="P1076" s="607"/>
      <c r="Q1076" s="607"/>
      <c r="R1076" s="595"/>
      <c r="S1076" s="608"/>
    </row>
    <row r="1077" spans="1:19" ht="14.4" customHeight="1" x14ac:dyDescent="0.3">
      <c r="A1077" s="589" t="s">
        <v>1871</v>
      </c>
      <c r="B1077" s="590" t="s">
        <v>1872</v>
      </c>
      <c r="C1077" s="590" t="s">
        <v>490</v>
      </c>
      <c r="D1077" s="590" t="s">
        <v>1869</v>
      </c>
      <c r="E1077" s="590" t="s">
        <v>2087</v>
      </c>
      <c r="F1077" s="590" t="s">
        <v>2088</v>
      </c>
      <c r="G1077" s="590" t="s">
        <v>2089</v>
      </c>
      <c r="H1077" s="607">
        <v>1</v>
      </c>
      <c r="I1077" s="607">
        <v>90.16</v>
      </c>
      <c r="J1077" s="590"/>
      <c r="K1077" s="590">
        <v>90.16</v>
      </c>
      <c r="L1077" s="607"/>
      <c r="M1077" s="607"/>
      <c r="N1077" s="590"/>
      <c r="O1077" s="590"/>
      <c r="P1077" s="607"/>
      <c r="Q1077" s="607"/>
      <c r="R1077" s="595"/>
      <c r="S1077" s="608"/>
    </row>
    <row r="1078" spans="1:19" ht="14.4" customHeight="1" x14ac:dyDescent="0.3">
      <c r="A1078" s="589" t="s">
        <v>1871</v>
      </c>
      <c r="B1078" s="590" t="s">
        <v>1872</v>
      </c>
      <c r="C1078" s="590" t="s">
        <v>490</v>
      </c>
      <c r="D1078" s="590" t="s">
        <v>1869</v>
      </c>
      <c r="E1078" s="590" t="s">
        <v>1890</v>
      </c>
      <c r="F1078" s="590" t="s">
        <v>1914</v>
      </c>
      <c r="G1078" s="590" t="s">
        <v>1915</v>
      </c>
      <c r="H1078" s="607">
        <v>1</v>
      </c>
      <c r="I1078" s="607">
        <v>540</v>
      </c>
      <c r="J1078" s="590"/>
      <c r="K1078" s="590">
        <v>540</v>
      </c>
      <c r="L1078" s="607"/>
      <c r="M1078" s="607"/>
      <c r="N1078" s="590"/>
      <c r="O1078" s="590"/>
      <c r="P1078" s="607"/>
      <c r="Q1078" s="607"/>
      <c r="R1078" s="595"/>
      <c r="S1078" s="608"/>
    </row>
    <row r="1079" spans="1:19" ht="14.4" customHeight="1" x14ac:dyDescent="0.3">
      <c r="A1079" s="589" t="s">
        <v>1871</v>
      </c>
      <c r="B1079" s="590" t="s">
        <v>1872</v>
      </c>
      <c r="C1079" s="590" t="s">
        <v>490</v>
      </c>
      <c r="D1079" s="590" t="s">
        <v>1869</v>
      </c>
      <c r="E1079" s="590" t="s">
        <v>1890</v>
      </c>
      <c r="F1079" s="590" t="s">
        <v>1923</v>
      </c>
      <c r="G1079" s="590" t="s">
        <v>1924</v>
      </c>
      <c r="H1079" s="607">
        <v>2</v>
      </c>
      <c r="I1079" s="607">
        <v>2062</v>
      </c>
      <c r="J1079" s="590"/>
      <c r="K1079" s="590">
        <v>1031</v>
      </c>
      <c r="L1079" s="607"/>
      <c r="M1079" s="607"/>
      <c r="N1079" s="590"/>
      <c r="O1079" s="590"/>
      <c r="P1079" s="607"/>
      <c r="Q1079" s="607"/>
      <c r="R1079" s="595"/>
      <c r="S1079" s="608"/>
    </row>
    <row r="1080" spans="1:19" ht="14.4" customHeight="1" x14ac:dyDescent="0.3">
      <c r="A1080" s="589" t="s">
        <v>1871</v>
      </c>
      <c r="B1080" s="590" t="s">
        <v>1872</v>
      </c>
      <c r="C1080" s="590" t="s">
        <v>490</v>
      </c>
      <c r="D1080" s="590" t="s">
        <v>1869</v>
      </c>
      <c r="E1080" s="590" t="s">
        <v>1890</v>
      </c>
      <c r="F1080" s="590" t="s">
        <v>1944</v>
      </c>
      <c r="G1080" s="590" t="s">
        <v>1945</v>
      </c>
      <c r="H1080" s="607">
        <v>1</v>
      </c>
      <c r="I1080" s="607">
        <v>86</v>
      </c>
      <c r="J1080" s="590"/>
      <c r="K1080" s="590">
        <v>86</v>
      </c>
      <c r="L1080" s="607"/>
      <c r="M1080" s="607"/>
      <c r="N1080" s="590"/>
      <c r="O1080" s="590"/>
      <c r="P1080" s="607"/>
      <c r="Q1080" s="607"/>
      <c r="R1080" s="595"/>
      <c r="S1080" s="608"/>
    </row>
    <row r="1081" spans="1:19" ht="14.4" customHeight="1" x14ac:dyDescent="0.3">
      <c r="A1081" s="589" t="s">
        <v>1871</v>
      </c>
      <c r="B1081" s="590" t="s">
        <v>1872</v>
      </c>
      <c r="C1081" s="590" t="s">
        <v>490</v>
      </c>
      <c r="D1081" s="590" t="s">
        <v>1869</v>
      </c>
      <c r="E1081" s="590" t="s">
        <v>1890</v>
      </c>
      <c r="F1081" s="590" t="s">
        <v>1944</v>
      </c>
      <c r="G1081" s="590" t="s">
        <v>1946</v>
      </c>
      <c r="H1081" s="607">
        <v>2</v>
      </c>
      <c r="I1081" s="607">
        <v>172</v>
      </c>
      <c r="J1081" s="590"/>
      <c r="K1081" s="590">
        <v>86</v>
      </c>
      <c r="L1081" s="607"/>
      <c r="M1081" s="607"/>
      <c r="N1081" s="590"/>
      <c r="O1081" s="590"/>
      <c r="P1081" s="607"/>
      <c r="Q1081" s="607"/>
      <c r="R1081" s="595"/>
      <c r="S1081" s="608"/>
    </row>
    <row r="1082" spans="1:19" ht="14.4" customHeight="1" x14ac:dyDescent="0.3">
      <c r="A1082" s="589" t="s">
        <v>1871</v>
      </c>
      <c r="B1082" s="590" t="s">
        <v>1872</v>
      </c>
      <c r="C1082" s="590" t="s">
        <v>490</v>
      </c>
      <c r="D1082" s="590" t="s">
        <v>1869</v>
      </c>
      <c r="E1082" s="590" t="s">
        <v>1890</v>
      </c>
      <c r="F1082" s="590" t="s">
        <v>1957</v>
      </c>
      <c r="G1082" s="590" t="s">
        <v>1959</v>
      </c>
      <c r="H1082" s="607">
        <v>1</v>
      </c>
      <c r="I1082" s="607">
        <v>162</v>
      </c>
      <c r="J1082" s="590"/>
      <c r="K1082" s="590">
        <v>162</v>
      </c>
      <c r="L1082" s="607"/>
      <c r="M1082" s="607"/>
      <c r="N1082" s="590"/>
      <c r="O1082" s="590"/>
      <c r="P1082" s="607"/>
      <c r="Q1082" s="607"/>
      <c r="R1082" s="595"/>
      <c r="S1082" s="608"/>
    </row>
    <row r="1083" spans="1:19" ht="14.4" customHeight="1" x14ac:dyDescent="0.3">
      <c r="A1083" s="589" t="s">
        <v>1871</v>
      </c>
      <c r="B1083" s="590" t="s">
        <v>1872</v>
      </c>
      <c r="C1083" s="590" t="s">
        <v>490</v>
      </c>
      <c r="D1083" s="590" t="s">
        <v>1869</v>
      </c>
      <c r="E1083" s="590" t="s">
        <v>1890</v>
      </c>
      <c r="F1083" s="590" t="s">
        <v>1992</v>
      </c>
      <c r="G1083" s="590" t="s">
        <v>1993</v>
      </c>
      <c r="H1083" s="607">
        <v>2</v>
      </c>
      <c r="I1083" s="607">
        <v>3336</v>
      </c>
      <c r="J1083" s="590"/>
      <c r="K1083" s="590">
        <v>1668</v>
      </c>
      <c r="L1083" s="607"/>
      <c r="M1083" s="607"/>
      <c r="N1083" s="590"/>
      <c r="O1083" s="590"/>
      <c r="P1083" s="607"/>
      <c r="Q1083" s="607"/>
      <c r="R1083" s="595"/>
      <c r="S1083" s="608"/>
    </row>
    <row r="1084" spans="1:19" ht="14.4" customHeight="1" x14ac:dyDescent="0.3">
      <c r="A1084" s="589" t="s">
        <v>1871</v>
      </c>
      <c r="B1084" s="590" t="s">
        <v>1872</v>
      </c>
      <c r="C1084" s="590" t="s">
        <v>490</v>
      </c>
      <c r="D1084" s="590" t="s">
        <v>1869</v>
      </c>
      <c r="E1084" s="590" t="s">
        <v>1890</v>
      </c>
      <c r="F1084" s="590" t="s">
        <v>2068</v>
      </c>
      <c r="G1084" s="590" t="s">
        <v>2069</v>
      </c>
      <c r="H1084" s="607">
        <v>1</v>
      </c>
      <c r="I1084" s="607">
        <v>3710</v>
      </c>
      <c r="J1084" s="590"/>
      <c r="K1084" s="590">
        <v>3710</v>
      </c>
      <c r="L1084" s="607"/>
      <c r="M1084" s="607"/>
      <c r="N1084" s="590"/>
      <c r="O1084" s="590"/>
      <c r="P1084" s="607"/>
      <c r="Q1084" s="607"/>
      <c r="R1084" s="595"/>
      <c r="S1084" s="608"/>
    </row>
    <row r="1085" spans="1:19" ht="14.4" customHeight="1" x14ac:dyDescent="0.3">
      <c r="A1085" s="589" t="s">
        <v>1871</v>
      </c>
      <c r="B1085" s="590" t="s">
        <v>1872</v>
      </c>
      <c r="C1085" s="590" t="s">
        <v>490</v>
      </c>
      <c r="D1085" s="590" t="s">
        <v>1869</v>
      </c>
      <c r="E1085" s="590" t="s">
        <v>1890</v>
      </c>
      <c r="F1085" s="590" t="s">
        <v>2008</v>
      </c>
      <c r="G1085" s="590" t="s">
        <v>2010</v>
      </c>
      <c r="H1085" s="607">
        <v>1</v>
      </c>
      <c r="I1085" s="607">
        <v>331</v>
      </c>
      <c r="J1085" s="590"/>
      <c r="K1085" s="590">
        <v>331</v>
      </c>
      <c r="L1085" s="607"/>
      <c r="M1085" s="607"/>
      <c r="N1085" s="590"/>
      <c r="O1085" s="590"/>
      <c r="P1085" s="607"/>
      <c r="Q1085" s="607"/>
      <c r="R1085" s="595"/>
      <c r="S1085" s="608"/>
    </row>
    <row r="1086" spans="1:19" ht="14.4" customHeight="1" x14ac:dyDescent="0.3">
      <c r="A1086" s="589" t="s">
        <v>1871</v>
      </c>
      <c r="B1086" s="590" t="s">
        <v>1872</v>
      </c>
      <c r="C1086" s="590" t="s">
        <v>490</v>
      </c>
      <c r="D1086" s="590" t="s">
        <v>1869</v>
      </c>
      <c r="E1086" s="590" t="s">
        <v>1890</v>
      </c>
      <c r="F1086" s="590" t="s">
        <v>2013</v>
      </c>
      <c r="G1086" s="590" t="s">
        <v>2014</v>
      </c>
      <c r="H1086" s="607">
        <v>1</v>
      </c>
      <c r="I1086" s="607">
        <v>840</v>
      </c>
      <c r="J1086" s="590"/>
      <c r="K1086" s="590">
        <v>840</v>
      </c>
      <c r="L1086" s="607"/>
      <c r="M1086" s="607"/>
      <c r="N1086" s="590"/>
      <c r="O1086" s="590"/>
      <c r="P1086" s="607"/>
      <c r="Q1086" s="607"/>
      <c r="R1086" s="595"/>
      <c r="S1086" s="608"/>
    </row>
    <row r="1087" spans="1:19" ht="14.4" customHeight="1" x14ac:dyDescent="0.3">
      <c r="A1087" s="589" t="s">
        <v>1871</v>
      </c>
      <c r="B1087" s="590" t="s">
        <v>1872</v>
      </c>
      <c r="C1087" s="590" t="s">
        <v>490</v>
      </c>
      <c r="D1087" s="590" t="s">
        <v>626</v>
      </c>
      <c r="E1087" s="590" t="s">
        <v>1890</v>
      </c>
      <c r="F1087" s="590" t="s">
        <v>1914</v>
      </c>
      <c r="G1087" s="590" t="s">
        <v>1915</v>
      </c>
      <c r="H1087" s="607"/>
      <c r="I1087" s="607"/>
      <c r="J1087" s="590"/>
      <c r="K1087" s="590"/>
      <c r="L1087" s="607">
        <v>2</v>
      </c>
      <c r="M1087" s="607">
        <v>1082</v>
      </c>
      <c r="N1087" s="590">
        <v>1</v>
      </c>
      <c r="O1087" s="590">
        <v>541</v>
      </c>
      <c r="P1087" s="607"/>
      <c r="Q1087" s="607"/>
      <c r="R1087" s="595"/>
      <c r="S1087" s="608"/>
    </row>
    <row r="1088" spans="1:19" ht="14.4" customHeight="1" x14ac:dyDescent="0.3">
      <c r="A1088" s="589" t="s">
        <v>1871</v>
      </c>
      <c r="B1088" s="590" t="s">
        <v>1872</v>
      </c>
      <c r="C1088" s="590" t="s">
        <v>490</v>
      </c>
      <c r="D1088" s="590" t="s">
        <v>626</v>
      </c>
      <c r="E1088" s="590" t="s">
        <v>1890</v>
      </c>
      <c r="F1088" s="590" t="s">
        <v>1944</v>
      </c>
      <c r="G1088" s="590" t="s">
        <v>1945</v>
      </c>
      <c r="H1088" s="607"/>
      <c r="I1088" s="607"/>
      <c r="J1088" s="590"/>
      <c r="K1088" s="590"/>
      <c r="L1088" s="607"/>
      <c r="M1088" s="607"/>
      <c r="N1088" s="590"/>
      <c r="O1088" s="590"/>
      <c r="P1088" s="607">
        <v>1</v>
      </c>
      <c r="Q1088" s="607">
        <v>86</v>
      </c>
      <c r="R1088" s="595"/>
      <c r="S1088" s="608">
        <v>86</v>
      </c>
    </row>
    <row r="1089" spans="1:19" ht="14.4" customHeight="1" x14ac:dyDescent="0.3">
      <c r="A1089" s="589" t="s">
        <v>1871</v>
      </c>
      <c r="B1089" s="590" t="s">
        <v>1872</v>
      </c>
      <c r="C1089" s="590" t="s">
        <v>490</v>
      </c>
      <c r="D1089" s="590" t="s">
        <v>626</v>
      </c>
      <c r="E1089" s="590" t="s">
        <v>1890</v>
      </c>
      <c r="F1089" s="590" t="s">
        <v>1973</v>
      </c>
      <c r="G1089" s="590" t="s">
        <v>1974</v>
      </c>
      <c r="H1089" s="607"/>
      <c r="I1089" s="607"/>
      <c r="J1089" s="590"/>
      <c r="K1089" s="590"/>
      <c r="L1089" s="607">
        <v>1</v>
      </c>
      <c r="M1089" s="607">
        <v>716</v>
      </c>
      <c r="N1089" s="590">
        <v>1</v>
      </c>
      <c r="O1089" s="590">
        <v>716</v>
      </c>
      <c r="P1089" s="607"/>
      <c r="Q1089" s="607"/>
      <c r="R1089" s="595"/>
      <c r="S1089" s="608"/>
    </row>
    <row r="1090" spans="1:19" ht="14.4" customHeight="1" x14ac:dyDescent="0.3">
      <c r="A1090" s="589" t="s">
        <v>1871</v>
      </c>
      <c r="B1090" s="590" t="s">
        <v>1872</v>
      </c>
      <c r="C1090" s="590" t="s">
        <v>490</v>
      </c>
      <c r="D1090" s="590" t="s">
        <v>626</v>
      </c>
      <c r="E1090" s="590" t="s">
        <v>1890</v>
      </c>
      <c r="F1090" s="590" t="s">
        <v>2068</v>
      </c>
      <c r="G1090" s="590" t="s">
        <v>2069</v>
      </c>
      <c r="H1090" s="607"/>
      <c r="I1090" s="607"/>
      <c r="J1090" s="590"/>
      <c r="K1090" s="590"/>
      <c r="L1090" s="607">
        <v>1</v>
      </c>
      <c r="M1090" s="607">
        <v>3713</v>
      </c>
      <c r="N1090" s="590">
        <v>1</v>
      </c>
      <c r="O1090" s="590">
        <v>3713</v>
      </c>
      <c r="P1090" s="607">
        <v>1</v>
      </c>
      <c r="Q1090" s="607">
        <v>3719</v>
      </c>
      <c r="R1090" s="595">
        <v>1.0016159439806087</v>
      </c>
      <c r="S1090" s="608">
        <v>3719</v>
      </c>
    </row>
    <row r="1091" spans="1:19" ht="14.4" customHeight="1" x14ac:dyDescent="0.3">
      <c r="A1091" s="589" t="s">
        <v>1871</v>
      </c>
      <c r="B1091" s="590" t="s">
        <v>1872</v>
      </c>
      <c r="C1091" s="590" t="s">
        <v>490</v>
      </c>
      <c r="D1091" s="590" t="s">
        <v>626</v>
      </c>
      <c r="E1091" s="590" t="s">
        <v>1890</v>
      </c>
      <c r="F1091" s="590" t="s">
        <v>2008</v>
      </c>
      <c r="G1091" s="590" t="s">
        <v>2009</v>
      </c>
      <c r="H1091" s="607"/>
      <c r="I1091" s="607"/>
      <c r="J1091" s="590"/>
      <c r="K1091" s="590"/>
      <c r="L1091" s="607">
        <v>2</v>
      </c>
      <c r="M1091" s="607">
        <v>662</v>
      </c>
      <c r="N1091" s="590">
        <v>1</v>
      </c>
      <c r="O1091" s="590">
        <v>331</v>
      </c>
      <c r="P1091" s="607"/>
      <c r="Q1091" s="607"/>
      <c r="R1091" s="595"/>
      <c r="S1091" s="608"/>
    </row>
    <row r="1092" spans="1:19" ht="14.4" customHeight="1" x14ac:dyDescent="0.3">
      <c r="A1092" s="589" t="s">
        <v>1871</v>
      </c>
      <c r="B1092" s="590" t="s">
        <v>1872</v>
      </c>
      <c r="C1092" s="590" t="s">
        <v>490</v>
      </c>
      <c r="D1092" s="590" t="s">
        <v>621</v>
      </c>
      <c r="E1092" s="590" t="s">
        <v>1890</v>
      </c>
      <c r="F1092" s="590" t="s">
        <v>1914</v>
      </c>
      <c r="G1092" s="590" t="s">
        <v>1915</v>
      </c>
      <c r="H1092" s="607"/>
      <c r="I1092" s="607"/>
      <c r="J1092" s="590"/>
      <c r="K1092" s="590"/>
      <c r="L1092" s="607"/>
      <c r="M1092" s="607"/>
      <c r="N1092" s="590"/>
      <c r="O1092" s="590"/>
      <c r="P1092" s="607">
        <v>1</v>
      </c>
      <c r="Q1092" s="607">
        <v>542</v>
      </c>
      <c r="R1092" s="595"/>
      <c r="S1092" s="608">
        <v>542</v>
      </c>
    </row>
    <row r="1093" spans="1:19" ht="14.4" customHeight="1" x14ac:dyDescent="0.3">
      <c r="A1093" s="589" t="s">
        <v>1871</v>
      </c>
      <c r="B1093" s="590" t="s">
        <v>1872</v>
      </c>
      <c r="C1093" s="590" t="s">
        <v>490</v>
      </c>
      <c r="D1093" s="590" t="s">
        <v>621</v>
      </c>
      <c r="E1093" s="590" t="s">
        <v>1890</v>
      </c>
      <c r="F1093" s="590" t="s">
        <v>1916</v>
      </c>
      <c r="G1093" s="590" t="s">
        <v>1917</v>
      </c>
      <c r="H1093" s="607"/>
      <c r="I1093" s="607"/>
      <c r="J1093" s="590"/>
      <c r="K1093" s="590"/>
      <c r="L1093" s="607"/>
      <c r="M1093" s="607"/>
      <c r="N1093" s="590"/>
      <c r="O1093" s="590"/>
      <c r="P1093" s="607">
        <v>1</v>
      </c>
      <c r="Q1093" s="607">
        <v>1547</v>
      </c>
      <c r="R1093" s="595"/>
      <c r="S1093" s="608">
        <v>1547</v>
      </c>
    </row>
    <row r="1094" spans="1:19" ht="14.4" customHeight="1" x14ac:dyDescent="0.3">
      <c r="A1094" s="589" t="s">
        <v>1871</v>
      </c>
      <c r="B1094" s="590" t="s">
        <v>1872</v>
      </c>
      <c r="C1094" s="590" t="s">
        <v>490</v>
      </c>
      <c r="D1094" s="590" t="s">
        <v>621</v>
      </c>
      <c r="E1094" s="590" t="s">
        <v>1890</v>
      </c>
      <c r="F1094" s="590" t="s">
        <v>1920</v>
      </c>
      <c r="G1094" s="590" t="s">
        <v>1921</v>
      </c>
      <c r="H1094" s="607"/>
      <c r="I1094" s="607"/>
      <c r="J1094" s="590"/>
      <c r="K1094" s="590"/>
      <c r="L1094" s="607"/>
      <c r="M1094" s="607"/>
      <c r="N1094" s="590"/>
      <c r="O1094" s="590"/>
      <c r="P1094" s="607">
        <v>2</v>
      </c>
      <c r="Q1094" s="607">
        <v>1360</v>
      </c>
      <c r="R1094" s="595"/>
      <c r="S1094" s="608">
        <v>680</v>
      </c>
    </row>
    <row r="1095" spans="1:19" ht="14.4" customHeight="1" x14ac:dyDescent="0.3">
      <c r="A1095" s="589" t="s">
        <v>1871</v>
      </c>
      <c r="B1095" s="590" t="s">
        <v>1872</v>
      </c>
      <c r="C1095" s="590" t="s">
        <v>490</v>
      </c>
      <c r="D1095" s="590" t="s">
        <v>621</v>
      </c>
      <c r="E1095" s="590" t="s">
        <v>1890</v>
      </c>
      <c r="F1095" s="590" t="s">
        <v>1923</v>
      </c>
      <c r="G1095" s="590" t="s">
        <v>1924</v>
      </c>
      <c r="H1095" s="607"/>
      <c r="I1095" s="607"/>
      <c r="J1095" s="590"/>
      <c r="K1095" s="590"/>
      <c r="L1095" s="607"/>
      <c r="M1095" s="607"/>
      <c r="N1095" s="590"/>
      <c r="O1095" s="590"/>
      <c r="P1095" s="607">
        <v>3</v>
      </c>
      <c r="Q1095" s="607">
        <v>3102</v>
      </c>
      <c r="R1095" s="595"/>
      <c r="S1095" s="608">
        <v>1034</v>
      </c>
    </row>
    <row r="1096" spans="1:19" ht="14.4" customHeight="1" x14ac:dyDescent="0.3">
      <c r="A1096" s="589" t="s">
        <v>1871</v>
      </c>
      <c r="B1096" s="590" t="s">
        <v>1872</v>
      </c>
      <c r="C1096" s="590" t="s">
        <v>490</v>
      </c>
      <c r="D1096" s="590" t="s">
        <v>621</v>
      </c>
      <c r="E1096" s="590" t="s">
        <v>1890</v>
      </c>
      <c r="F1096" s="590" t="s">
        <v>1929</v>
      </c>
      <c r="G1096" s="590" t="s">
        <v>2054</v>
      </c>
      <c r="H1096" s="607"/>
      <c r="I1096" s="607"/>
      <c r="J1096" s="590"/>
      <c r="K1096" s="590"/>
      <c r="L1096" s="607"/>
      <c r="M1096" s="607"/>
      <c r="N1096" s="590"/>
      <c r="O1096" s="590"/>
      <c r="P1096" s="607">
        <v>0</v>
      </c>
      <c r="Q1096" s="607">
        <v>0</v>
      </c>
      <c r="R1096" s="595"/>
      <c r="S1096" s="608"/>
    </row>
    <row r="1097" spans="1:19" ht="14.4" customHeight="1" x14ac:dyDescent="0.3">
      <c r="A1097" s="589" t="s">
        <v>1871</v>
      </c>
      <c r="B1097" s="590" t="s">
        <v>1872</v>
      </c>
      <c r="C1097" s="590" t="s">
        <v>490</v>
      </c>
      <c r="D1097" s="590" t="s">
        <v>621</v>
      </c>
      <c r="E1097" s="590" t="s">
        <v>1890</v>
      </c>
      <c r="F1097" s="590" t="s">
        <v>1944</v>
      </c>
      <c r="G1097" s="590" t="s">
        <v>1946</v>
      </c>
      <c r="H1097" s="607"/>
      <c r="I1097" s="607"/>
      <c r="J1097" s="590"/>
      <c r="K1097" s="590"/>
      <c r="L1097" s="607"/>
      <c r="M1097" s="607"/>
      <c r="N1097" s="590"/>
      <c r="O1097" s="590"/>
      <c r="P1097" s="607">
        <v>2</v>
      </c>
      <c r="Q1097" s="607">
        <v>172</v>
      </c>
      <c r="R1097" s="595"/>
      <c r="S1097" s="608">
        <v>86</v>
      </c>
    </row>
    <row r="1098" spans="1:19" ht="14.4" customHeight="1" x14ac:dyDescent="0.3">
      <c r="A1098" s="589" t="s">
        <v>1871</v>
      </c>
      <c r="B1098" s="590" t="s">
        <v>1872</v>
      </c>
      <c r="C1098" s="590" t="s">
        <v>490</v>
      </c>
      <c r="D1098" s="590" t="s">
        <v>621</v>
      </c>
      <c r="E1098" s="590" t="s">
        <v>1890</v>
      </c>
      <c r="F1098" s="590" t="s">
        <v>1956</v>
      </c>
      <c r="G1098" s="590" t="s">
        <v>1915</v>
      </c>
      <c r="H1098" s="607"/>
      <c r="I1098" s="607"/>
      <c r="J1098" s="590"/>
      <c r="K1098" s="590"/>
      <c r="L1098" s="607"/>
      <c r="M1098" s="607"/>
      <c r="N1098" s="590"/>
      <c r="O1098" s="590"/>
      <c r="P1098" s="607">
        <v>1</v>
      </c>
      <c r="Q1098" s="607">
        <v>689</v>
      </c>
      <c r="R1098" s="595"/>
      <c r="S1098" s="608">
        <v>689</v>
      </c>
    </row>
    <row r="1099" spans="1:19" ht="14.4" customHeight="1" x14ac:dyDescent="0.3">
      <c r="A1099" s="589" t="s">
        <v>1871</v>
      </c>
      <c r="B1099" s="590" t="s">
        <v>1872</v>
      </c>
      <c r="C1099" s="590" t="s">
        <v>490</v>
      </c>
      <c r="D1099" s="590" t="s">
        <v>621</v>
      </c>
      <c r="E1099" s="590" t="s">
        <v>1890</v>
      </c>
      <c r="F1099" s="590" t="s">
        <v>1957</v>
      </c>
      <c r="G1099" s="590" t="s">
        <v>1959</v>
      </c>
      <c r="H1099" s="607"/>
      <c r="I1099" s="607"/>
      <c r="J1099" s="590"/>
      <c r="K1099" s="590"/>
      <c r="L1099" s="607"/>
      <c r="M1099" s="607"/>
      <c r="N1099" s="590"/>
      <c r="O1099" s="590"/>
      <c r="P1099" s="607">
        <v>1</v>
      </c>
      <c r="Q1099" s="607">
        <v>158</v>
      </c>
      <c r="R1099" s="595"/>
      <c r="S1099" s="608">
        <v>158</v>
      </c>
    </row>
    <row r="1100" spans="1:19" ht="14.4" customHeight="1" x14ac:dyDescent="0.3">
      <c r="A1100" s="589" t="s">
        <v>1871</v>
      </c>
      <c r="B1100" s="590" t="s">
        <v>1872</v>
      </c>
      <c r="C1100" s="590" t="s">
        <v>490</v>
      </c>
      <c r="D1100" s="590" t="s">
        <v>621</v>
      </c>
      <c r="E1100" s="590" t="s">
        <v>1890</v>
      </c>
      <c r="F1100" s="590" t="s">
        <v>1970</v>
      </c>
      <c r="G1100" s="590" t="s">
        <v>1971</v>
      </c>
      <c r="H1100" s="607"/>
      <c r="I1100" s="607"/>
      <c r="J1100" s="590"/>
      <c r="K1100" s="590"/>
      <c r="L1100" s="607"/>
      <c r="M1100" s="607"/>
      <c r="N1100" s="590"/>
      <c r="O1100" s="590"/>
      <c r="P1100" s="607">
        <v>1</v>
      </c>
      <c r="Q1100" s="607">
        <v>124</v>
      </c>
      <c r="R1100" s="595"/>
      <c r="S1100" s="608">
        <v>124</v>
      </c>
    </row>
    <row r="1101" spans="1:19" ht="14.4" customHeight="1" x14ac:dyDescent="0.3">
      <c r="A1101" s="589" t="s">
        <v>1871</v>
      </c>
      <c r="B1101" s="590" t="s">
        <v>1872</v>
      </c>
      <c r="C1101" s="590" t="s">
        <v>490</v>
      </c>
      <c r="D1101" s="590" t="s">
        <v>621</v>
      </c>
      <c r="E1101" s="590" t="s">
        <v>1890</v>
      </c>
      <c r="F1101" s="590" t="s">
        <v>1987</v>
      </c>
      <c r="G1101" s="590" t="s">
        <v>1988</v>
      </c>
      <c r="H1101" s="607"/>
      <c r="I1101" s="607"/>
      <c r="J1101" s="590"/>
      <c r="K1101" s="590"/>
      <c r="L1101" s="607">
        <v>1</v>
      </c>
      <c r="M1101" s="607">
        <v>390</v>
      </c>
      <c r="N1101" s="590">
        <v>1</v>
      </c>
      <c r="O1101" s="590">
        <v>390</v>
      </c>
      <c r="P1101" s="607"/>
      <c r="Q1101" s="607"/>
      <c r="R1101" s="595"/>
      <c r="S1101" s="608"/>
    </row>
    <row r="1102" spans="1:19" ht="14.4" customHeight="1" x14ac:dyDescent="0.3">
      <c r="A1102" s="589" t="s">
        <v>1871</v>
      </c>
      <c r="B1102" s="590" t="s">
        <v>1872</v>
      </c>
      <c r="C1102" s="590" t="s">
        <v>490</v>
      </c>
      <c r="D1102" s="590" t="s">
        <v>621</v>
      </c>
      <c r="E1102" s="590" t="s">
        <v>1890</v>
      </c>
      <c r="F1102" s="590" t="s">
        <v>2013</v>
      </c>
      <c r="G1102" s="590" t="s">
        <v>2014</v>
      </c>
      <c r="H1102" s="607"/>
      <c r="I1102" s="607"/>
      <c r="J1102" s="590"/>
      <c r="K1102" s="590"/>
      <c r="L1102" s="607"/>
      <c r="M1102" s="607"/>
      <c r="N1102" s="590"/>
      <c r="O1102" s="590"/>
      <c r="P1102" s="607">
        <v>1</v>
      </c>
      <c r="Q1102" s="607">
        <v>841</v>
      </c>
      <c r="R1102" s="595"/>
      <c r="S1102" s="608">
        <v>841</v>
      </c>
    </row>
    <row r="1103" spans="1:19" ht="14.4" customHeight="1" x14ac:dyDescent="0.3">
      <c r="A1103" s="589" t="s">
        <v>1871</v>
      </c>
      <c r="B1103" s="590" t="s">
        <v>1872</v>
      </c>
      <c r="C1103" s="590" t="s">
        <v>490</v>
      </c>
      <c r="D1103" s="590" t="s">
        <v>617</v>
      </c>
      <c r="E1103" s="590" t="s">
        <v>1873</v>
      </c>
      <c r="F1103" s="590" t="s">
        <v>1876</v>
      </c>
      <c r="G1103" s="590" t="s">
        <v>1877</v>
      </c>
      <c r="H1103" s="607"/>
      <c r="I1103" s="607"/>
      <c r="J1103" s="590"/>
      <c r="K1103" s="590"/>
      <c r="L1103" s="607"/>
      <c r="M1103" s="607"/>
      <c r="N1103" s="590"/>
      <c r="O1103" s="590"/>
      <c r="P1103" s="607">
        <v>0.1</v>
      </c>
      <c r="Q1103" s="607">
        <v>6.97</v>
      </c>
      <c r="R1103" s="595"/>
      <c r="S1103" s="608">
        <v>69.699999999999989</v>
      </c>
    </row>
    <row r="1104" spans="1:19" ht="14.4" customHeight="1" x14ac:dyDescent="0.3">
      <c r="A1104" s="589" t="s">
        <v>1871</v>
      </c>
      <c r="B1104" s="590" t="s">
        <v>1872</v>
      </c>
      <c r="C1104" s="590" t="s">
        <v>490</v>
      </c>
      <c r="D1104" s="590" t="s">
        <v>617</v>
      </c>
      <c r="E1104" s="590" t="s">
        <v>1890</v>
      </c>
      <c r="F1104" s="590" t="s">
        <v>1908</v>
      </c>
      <c r="G1104" s="590" t="s">
        <v>1910</v>
      </c>
      <c r="H1104" s="607"/>
      <c r="I1104" s="607"/>
      <c r="J1104" s="590"/>
      <c r="K1104" s="590"/>
      <c r="L1104" s="607"/>
      <c r="M1104" s="607"/>
      <c r="N1104" s="590"/>
      <c r="O1104" s="590"/>
      <c r="P1104" s="607">
        <v>1</v>
      </c>
      <c r="Q1104" s="607">
        <v>252</v>
      </c>
      <c r="R1104" s="595"/>
      <c r="S1104" s="608">
        <v>252</v>
      </c>
    </row>
    <row r="1105" spans="1:19" ht="14.4" customHeight="1" x14ac:dyDescent="0.3">
      <c r="A1105" s="589" t="s">
        <v>1871</v>
      </c>
      <c r="B1105" s="590" t="s">
        <v>1872</v>
      </c>
      <c r="C1105" s="590" t="s">
        <v>490</v>
      </c>
      <c r="D1105" s="590" t="s">
        <v>617</v>
      </c>
      <c r="E1105" s="590" t="s">
        <v>1890</v>
      </c>
      <c r="F1105" s="590" t="s">
        <v>1914</v>
      </c>
      <c r="G1105" s="590" t="s">
        <v>1915</v>
      </c>
      <c r="H1105" s="607"/>
      <c r="I1105" s="607"/>
      <c r="J1105" s="590"/>
      <c r="K1105" s="590"/>
      <c r="L1105" s="607"/>
      <c r="M1105" s="607"/>
      <c r="N1105" s="590"/>
      <c r="O1105" s="590"/>
      <c r="P1105" s="607">
        <v>1</v>
      </c>
      <c r="Q1105" s="607">
        <v>542</v>
      </c>
      <c r="R1105" s="595"/>
      <c r="S1105" s="608">
        <v>542</v>
      </c>
    </row>
    <row r="1106" spans="1:19" ht="14.4" customHeight="1" x14ac:dyDescent="0.3">
      <c r="A1106" s="589" t="s">
        <v>1871</v>
      </c>
      <c r="B1106" s="590" t="s">
        <v>1872</v>
      </c>
      <c r="C1106" s="590" t="s">
        <v>490</v>
      </c>
      <c r="D1106" s="590" t="s">
        <v>617</v>
      </c>
      <c r="E1106" s="590" t="s">
        <v>1890</v>
      </c>
      <c r="F1106" s="590" t="s">
        <v>1918</v>
      </c>
      <c r="G1106" s="590" t="s">
        <v>1919</v>
      </c>
      <c r="H1106" s="607"/>
      <c r="I1106" s="607"/>
      <c r="J1106" s="590"/>
      <c r="K1106" s="590"/>
      <c r="L1106" s="607"/>
      <c r="M1106" s="607"/>
      <c r="N1106" s="590"/>
      <c r="O1106" s="590"/>
      <c r="P1106" s="607">
        <v>4</v>
      </c>
      <c r="Q1106" s="607">
        <v>2008</v>
      </c>
      <c r="R1106" s="595"/>
      <c r="S1106" s="608">
        <v>502</v>
      </c>
    </row>
    <row r="1107" spans="1:19" ht="14.4" customHeight="1" x14ac:dyDescent="0.3">
      <c r="A1107" s="589" t="s">
        <v>1871</v>
      </c>
      <c r="B1107" s="590" t="s">
        <v>1872</v>
      </c>
      <c r="C1107" s="590" t="s">
        <v>490</v>
      </c>
      <c r="D1107" s="590" t="s">
        <v>617</v>
      </c>
      <c r="E1107" s="590" t="s">
        <v>1890</v>
      </c>
      <c r="F1107" s="590" t="s">
        <v>1920</v>
      </c>
      <c r="G1107" s="590" t="s">
        <v>1922</v>
      </c>
      <c r="H1107" s="607"/>
      <c r="I1107" s="607"/>
      <c r="J1107" s="590"/>
      <c r="K1107" s="590"/>
      <c r="L1107" s="607"/>
      <c r="M1107" s="607"/>
      <c r="N1107" s="590"/>
      <c r="O1107" s="590"/>
      <c r="P1107" s="607">
        <v>1</v>
      </c>
      <c r="Q1107" s="607">
        <v>680</v>
      </c>
      <c r="R1107" s="595"/>
      <c r="S1107" s="608">
        <v>680</v>
      </c>
    </row>
    <row r="1108" spans="1:19" ht="14.4" customHeight="1" x14ac:dyDescent="0.3">
      <c r="A1108" s="589" t="s">
        <v>1871</v>
      </c>
      <c r="B1108" s="590" t="s">
        <v>1872</v>
      </c>
      <c r="C1108" s="590" t="s">
        <v>490</v>
      </c>
      <c r="D1108" s="590" t="s">
        <v>617</v>
      </c>
      <c r="E1108" s="590" t="s">
        <v>1890</v>
      </c>
      <c r="F1108" s="590" t="s">
        <v>1923</v>
      </c>
      <c r="G1108" s="590" t="s">
        <v>1924</v>
      </c>
      <c r="H1108" s="607"/>
      <c r="I1108" s="607"/>
      <c r="J1108" s="590"/>
      <c r="K1108" s="590"/>
      <c r="L1108" s="607"/>
      <c r="M1108" s="607"/>
      <c r="N1108" s="590"/>
      <c r="O1108" s="590"/>
      <c r="P1108" s="607">
        <v>6</v>
      </c>
      <c r="Q1108" s="607">
        <v>6204</v>
      </c>
      <c r="R1108" s="595"/>
      <c r="S1108" s="608">
        <v>1034</v>
      </c>
    </row>
    <row r="1109" spans="1:19" ht="14.4" customHeight="1" x14ac:dyDescent="0.3">
      <c r="A1109" s="589" t="s">
        <v>1871</v>
      </c>
      <c r="B1109" s="590" t="s">
        <v>1872</v>
      </c>
      <c r="C1109" s="590" t="s">
        <v>490</v>
      </c>
      <c r="D1109" s="590" t="s">
        <v>617</v>
      </c>
      <c r="E1109" s="590" t="s">
        <v>1890</v>
      </c>
      <c r="F1109" s="590" t="s">
        <v>2090</v>
      </c>
      <c r="G1109" s="590" t="s">
        <v>2091</v>
      </c>
      <c r="H1109" s="607"/>
      <c r="I1109" s="607"/>
      <c r="J1109" s="590"/>
      <c r="K1109" s="590"/>
      <c r="L1109" s="607"/>
      <c r="M1109" s="607"/>
      <c r="N1109" s="590"/>
      <c r="O1109" s="590"/>
      <c r="P1109" s="607">
        <v>1</v>
      </c>
      <c r="Q1109" s="607">
        <v>619</v>
      </c>
      <c r="R1109" s="595"/>
      <c r="S1109" s="608">
        <v>619</v>
      </c>
    </row>
    <row r="1110" spans="1:19" ht="14.4" customHeight="1" x14ac:dyDescent="0.3">
      <c r="A1110" s="589" t="s">
        <v>1871</v>
      </c>
      <c r="B1110" s="590" t="s">
        <v>1872</v>
      </c>
      <c r="C1110" s="590" t="s">
        <v>490</v>
      </c>
      <c r="D1110" s="590" t="s">
        <v>617</v>
      </c>
      <c r="E1110" s="590" t="s">
        <v>1890</v>
      </c>
      <c r="F1110" s="590" t="s">
        <v>1938</v>
      </c>
      <c r="G1110" s="590" t="s">
        <v>1939</v>
      </c>
      <c r="H1110" s="607"/>
      <c r="I1110" s="607"/>
      <c r="J1110" s="590"/>
      <c r="K1110" s="590"/>
      <c r="L1110" s="607"/>
      <c r="M1110" s="607"/>
      <c r="N1110" s="590"/>
      <c r="O1110" s="590"/>
      <c r="P1110" s="607">
        <v>1</v>
      </c>
      <c r="Q1110" s="607">
        <v>33.33</v>
      </c>
      <c r="R1110" s="595"/>
      <c r="S1110" s="608">
        <v>33.33</v>
      </c>
    </row>
    <row r="1111" spans="1:19" ht="14.4" customHeight="1" x14ac:dyDescent="0.3">
      <c r="A1111" s="589" t="s">
        <v>1871</v>
      </c>
      <c r="B1111" s="590" t="s">
        <v>1872</v>
      </c>
      <c r="C1111" s="590" t="s">
        <v>490</v>
      </c>
      <c r="D1111" s="590" t="s">
        <v>617</v>
      </c>
      <c r="E1111" s="590" t="s">
        <v>1890</v>
      </c>
      <c r="F1111" s="590" t="s">
        <v>1944</v>
      </c>
      <c r="G1111" s="590" t="s">
        <v>1945</v>
      </c>
      <c r="H1111" s="607"/>
      <c r="I1111" s="607"/>
      <c r="J1111" s="590"/>
      <c r="K1111" s="590"/>
      <c r="L1111" s="607"/>
      <c r="M1111" s="607"/>
      <c r="N1111" s="590"/>
      <c r="O1111" s="590"/>
      <c r="P1111" s="607">
        <v>9</v>
      </c>
      <c r="Q1111" s="607">
        <v>774</v>
      </c>
      <c r="R1111" s="595"/>
      <c r="S1111" s="608">
        <v>86</v>
      </c>
    </row>
    <row r="1112" spans="1:19" ht="14.4" customHeight="1" x14ac:dyDescent="0.3">
      <c r="A1112" s="589" t="s">
        <v>1871</v>
      </c>
      <c r="B1112" s="590" t="s">
        <v>1872</v>
      </c>
      <c r="C1112" s="590" t="s">
        <v>490</v>
      </c>
      <c r="D1112" s="590" t="s">
        <v>617</v>
      </c>
      <c r="E1112" s="590" t="s">
        <v>1890</v>
      </c>
      <c r="F1112" s="590" t="s">
        <v>1966</v>
      </c>
      <c r="G1112" s="590" t="s">
        <v>2064</v>
      </c>
      <c r="H1112" s="607"/>
      <c r="I1112" s="607"/>
      <c r="J1112" s="590"/>
      <c r="K1112" s="590"/>
      <c r="L1112" s="607"/>
      <c r="M1112" s="607"/>
      <c r="N1112" s="590"/>
      <c r="O1112" s="590"/>
      <c r="P1112" s="607">
        <v>1</v>
      </c>
      <c r="Q1112" s="607">
        <v>723</v>
      </c>
      <c r="R1112" s="595"/>
      <c r="S1112" s="608">
        <v>723</v>
      </c>
    </row>
    <row r="1113" spans="1:19" ht="14.4" customHeight="1" x14ac:dyDescent="0.3">
      <c r="A1113" s="589" t="s">
        <v>1871</v>
      </c>
      <c r="B1113" s="590" t="s">
        <v>1872</v>
      </c>
      <c r="C1113" s="590" t="s">
        <v>490</v>
      </c>
      <c r="D1113" s="590" t="s">
        <v>617</v>
      </c>
      <c r="E1113" s="590" t="s">
        <v>1890</v>
      </c>
      <c r="F1113" s="590" t="s">
        <v>1970</v>
      </c>
      <c r="G1113" s="590" t="s">
        <v>1971</v>
      </c>
      <c r="H1113" s="607"/>
      <c r="I1113" s="607"/>
      <c r="J1113" s="590"/>
      <c r="K1113" s="590"/>
      <c r="L1113" s="607"/>
      <c r="M1113" s="607"/>
      <c r="N1113" s="590"/>
      <c r="O1113" s="590"/>
      <c r="P1113" s="607">
        <v>2</v>
      </c>
      <c r="Q1113" s="607">
        <v>248</v>
      </c>
      <c r="R1113" s="595"/>
      <c r="S1113" s="608">
        <v>124</v>
      </c>
    </row>
    <row r="1114" spans="1:19" ht="14.4" customHeight="1" x14ac:dyDescent="0.3">
      <c r="A1114" s="589" t="s">
        <v>1871</v>
      </c>
      <c r="B1114" s="590" t="s">
        <v>1872</v>
      </c>
      <c r="C1114" s="590" t="s">
        <v>490</v>
      </c>
      <c r="D1114" s="590" t="s">
        <v>617</v>
      </c>
      <c r="E1114" s="590" t="s">
        <v>1890</v>
      </c>
      <c r="F1114" s="590" t="s">
        <v>2011</v>
      </c>
      <c r="G1114" s="590" t="s">
        <v>2012</v>
      </c>
      <c r="H1114" s="607"/>
      <c r="I1114" s="607"/>
      <c r="J1114" s="590"/>
      <c r="K1114" s="590"/>
      <c r="L1114" s="607"/>
      <c r="M1114" s="607"/>
      <c r="N1114" s="590"/>
      <c r="O1114" s="590"/>
      <c r="P1114" s="607">
        <v>1</v>
      </c>
      <c r="Q1114" s="607">
        <v>1037</v>
      </c>
      <c r="R1114" s="595"/>
      <c r="S1114" s="608">
        <v>1037</v>
      </c>
    </row>
    <row r="1115" spans="1:19" ht="14.4" customHeight="1" x14ac:dyDescent="0.3">
      <c r="A1115" s="589" t="s">
        <v>1871</v>
      </c>
      <c r="B1115" s="590" t="s">
        <v>1872</v>
      </c>
      <c r="C1115" s="590" t="s">
        <v>490</v>
      </c>
      <c r="D1115" s="590" t="s">
        <v>620</v>
      </c>
      <c r="E1115" s="590" t="s">
        <v>1890</v>
      </c>
      <c r="F1115" s="590" t="s">
        <v>1911</v>
      </c>
      <c r="G1115" s="590" t="s">
        <v>1912</v>
      </c>
      <c r="H1115" s="607"/>
      <c r="I1115" s="607"/>
      <c r="J1115" s="590"/>
      <c r="K1115" s="590"/>
      <c r="L1115" s="607"/>
      <c r="M1115" s="607"/>
      <c r="N1115" s="590"/>
      <c r="O1115" s="590"/>
      <c r="P1115" s="607">
        <v>1</v>
      </c>
      <c r="Q1115" s="607">
        <v>127</v>
      </c>
      <c r="R1115" s="595"/>
      <c r="S1115" s="608">
        <v>127</v>
      </c>
    </row>
    <row r="1116" spans="1:19" ht="14.4" customHeight="1" x14ac:dyDescent="0.3">
      <c r="A1116" s="589" t="s">
        <v>1871</v>
      </c>
      <c r="B1116" s="590" t="s">
        <v>1872</v>
      </c>
      <c r="C1116" s="590" t="s">
        <v>490</v>
      </c>
      <c r="D1116" s="590" t="s">
        <v>620</v>
      </c>
      <c r="E1116" s="590" t="s">
        <v>1890</v>
      </c>
      <c r="F1116" s="590" t="s">
        <v>1914</v>
      </c>
      <c r="G1116" s="590" t="s">
        <v>1915</v>
      </c>
      <c r="H1116" s="607"/>
      <c r="I1116" s="607"/>
      <c r="J1116" s="590"/>
      <c r="K1116" s="590"/>
      <c r="L1116" s="607"/>
      <c r="M1116" s="607"/>
      <c r="N1116" s="590"/>
      <c r="O1116" s="590"/>
      <c r="P1116" s="607">
        <v>3</v>
      </c>
      <c r="Q1116" s="607">
        <v>1626</v>
      </c>
      <c r="R1116" s="595"/>
      <c r="S1116" s="608">
        <v>542</v>
      </c>
    </row>
    <row r="1117" spans="1:19" ht="14.4" customHeight="1" x14ac:dyDescent="0.3">
      <c r="A1117" s="589" t="s">
        <v>1871</v>
      </c>
      <c r="B1117" s="590" t="s">
        <v>1872</v>
      </c>
      <c r="C1117" s="590" t="s">
        <v>490</v>
      </c>
      <c r="D1117" s="590" t="s">
        <v>620</v>
      </c>
      <c r="E1117" s="590" t="s">
        <v>1890</v>
      </c>
      <c r="F1117" s="590" t="s">
        <v>1918</v>
      </c>
      <c r="G1117" s="590" t="s">
        <v>1919</v>
      </c>
      <c r="H1117" s="607"/>
      <c r="I1117" s="607"/>
      <c r="J1117" s="590"/>
      <c r="K1117" s="590"/>
      <c r="L1117" s="607"/>
      <c r="M1117" s="607"/>
      <c r="N1117" s="590"/>
      <c r="O1117" s="590"/>
      <c r="P1117" s="607">
        <v>1</v>
      </c>
      <c r="Q1117" s="607">
        <v>502</v>
      </c>
      <c r="R1117" s="595"/>
      <c r="S1117" s="608">
        <v>502</v>
      </c>
    </row>
    <row r="1118" spans="1:19" ht="14.4" customHeight="1" x14ac:dyDescent="0.3">
      <c r="A1118" s="589" t="s">
        <v>1871</v>
      </c>
      <c r="B1118" s="590" t="s">
        <v>1872</v>
      </c>
      <c r="C1118" s="590" t="s">
        <v>490</v>
      </c>
      <c r="D1118" s="590" t="s">
        <v>620</v>
      </c>
      <c r="E1118" s="590" t="s">
        <v>1890</v>
      </c>
      <c r="F1118" s="590" t="s">
        <v>1920</v>
      </c>
      <c r="G1118" s="590" t="s">
        <v>1922</v>
      </c>
      <c r="H1118" s="607"/>
      <c r="I1118" s="607"/>
      <c r="J1118" s="590"/>
      <c r="K1118" s="590"/>
      <c r="L1118" s="607"/>
      <c r="M1118" s="607"/>
      <c r="N1118" s="590"/>
      <c r="O1118" s="590"/>
      <c r="P1118" s="607">
        <v>0</v>
      </c>
      <c r="Q1118" s="607">
        <v>0</v>
      </c>
      <c r="R1118" s="595"/>
      <c r="S1118" s="608"/>
    </row>
    <row r="1119" spans="1:19" ht="14.4" customHeight="1" x14ac:dyDescent="0.3">
      <c r="A1119" s="589" t="s">
        <v>1871</v>
      </c>
      <c r="B1119" s="590" t="s">
        <v>1872</v>
      </c>
      <c r="C1119" s="590" t="s">
        <v>490</v>
      </c>
      <c r="D1119" s="590" t="s">
        <v>620</v>
      </c>
      <c r="E1119" s="590" t="s">
        <v>1890</v>
      </c>
      <c r="F1119" s="590" t="s">
        <v>1923</v>
      </c>
      <c r="G1119" s="590" t="s">
        <v>1924</v>
      </c>
      <c r="H1119" s="607"/>
      <c r="I1119" s="607"/>
      <c r="J1119" s="590"/>
      <c r="K1119" s="590"/>
      <c r="L1119" s="607"/>
      <c r="M1119" s="607"/>
      <c r="N1119" s="590"/>
      <c r="O1119" s="590"/>
      <c r="P1119" s="607">
        <v>1</v>
      </c>
      <c r="Q1119" s="607">
        <v>1034</v>
      </c>
      <c r="R1119" s="595"/>
      <c r="S1119" s="608">
        <v>1034</v>
      </c>
    </row>
    <row r="1120" spans="1:19" ht="14.4" customHeight="1" x14ac:dyDescent="0.3">
      <c r="A1120" s="589" t="s">
        <v>1871</v>
      </c>
      <c r="B1120" s="590" t="s">
        <v>1872</v>
      </c>
      <c r="C1120" s="590" t="s">
        <v>490</v>
      </c>
      <c r="D1120" s="590" t="s">
        <v>620</v>
      </c>
      <c r="E1120" s="590" t="s">
        <v>1890</v>
      </c>
      <c r="F1120" s="590" t="s">
        <v>1925</v>
      </c>
      <c r="G1120" s="590" t="s">
        <v>1926</v>
      </c>
      <c r="H1120" s="607"/>
      <c r="I1120" s="607"/>
      <c r="J1120" s="590"/>
      <c r="K1120" s="590"/>
      <c r="L1120" s="607"/>
      <c r="M1120" s="607"/>
      <c r="N1120" s="590"/>
      <c r="O1120" s="590"/>
      <c r="P1120" s="607">
        <v>1</v>
      </c>
      <c r="Q1120" s="607">
        <v>2103</v>
      </c>
      <c r="R1120" s="595"/>
      <c r="S1120" s="608">
        <v>2103</v>
      </c>
    </row>
    <row r="1121" spans="1:19" ht="14.4" customHeight="1" x14ac:dyDescent="0.3">
      <c r="A1121" s="589" t="s">
        <v>1871</v>
      </c>
      <c r="B1121" s="590" t="s">
        <v>1872</v>
      </c>
      <c r="C1121" s="590" t="s">
        <v>490</v>
      </c>
      <c r="D1121" s="590" t="s">
        <v>620</v>
      </c>
      <c r="E1121" s="590" t="s">
        <v>1890</v>
      </c>
      <c r="F1121" s="590" t="s">
        <v>1938</v>
      </c>
      <c r="G1121" s="590" t="s">
        <v>1940</v>
      </c>
      <c r="H1121" s="607"/>
      <c r="I1121" s="607"/>
      <c r="J1121" s="590"/>
      <c r="K1121" s="590"/>
      <c r="L1121" s="607"/>
      <c r="M1121" s="607"/>
      <c r="N1121" s="590"/>
      <c r="O1121" s="590"/>
      <c r="P1121" s="607">
        <v>1</v>
      </c>
      <c r="Q1121" s="607">
        <v>33.33</v>
      </c>
      <c r="R1121" s="595"/>
      <c r="S1121" s="608">
        <v>33.33</v>
      </c>
    </row>
    <row r="1122" spans="1:19" ht="14.4" customHeight="1" x14ac:dyDescent="0.3">
      <c r="A1122" s="589" t="s">
        <v>1871</v>
      </c>
      <c r="B1122" s="590" t="s">
        <v>1872</v>
      </c>
      <c r="C1122" s="590" t="s">
        <v>490</v>
      </c>
      <c r="D1122" s="590" t="s">
        <v>620</v>
      </c>
      <c r="E1122" s="590" t="s">
        <v>1890</v>
      </c>
      <c r="F1122" s="590" t="s">
        <v>1944</v>
      </c>
      <c r="G1122" s="590" t="s">
        <v>1945</v>
      </c>
      <c r="H1122" s="607"/>
      <c r="I1122" s="607"/>
      <c r="J1122" s="590"/>
      <c r="K1122" s="590"/>
      <c r="L1122" s="607"/>
      <c r="M1122" s="607"/>
      <c r="N1122" s="590"/>
      <c r="O1122" s="590"/>
      <c r="P1122" s="607">
        <v>4</v>
      </c>
      <c r="Q1122" s="607">
        <v>344</v>
      </c>
      <c r="R1122" s="595"/>
      <c r="S1122" s="608">
        <v>86</v>
      </c>
    </row>
    <row r="1123" spans="1:19" ht="14.4" customHeight="1" x14ac:dyDescent="0.3">
      <c r="A1123" s="589" t="s">
        <v>1871</v>
      </c>
      <c r="B1123" s="590" t="s">
        <v>1872</v>
      </c>
      <c r="C1123" s="590" t="s">
        <v>490</v>
      </c>
      <c r="D1123" s="590" t="s">
        <v>620</v>
      </c>
      <c r="E1123" s="590" t="s">
        <v>1890</v>
      </c>
      <c r="F1123" s="590" t="s">
        <v>1944</v>
      </c>
      <c r="G1123" s="590" t="s">
        <v>1946</v>
      </c>
      <c r="H1123" s="607"/>
      <c r="I1123" s="607"/>
      <c r="J1123" s="590"/>
      <c r="K1123" s="590"/>
      <c r="L1123" s="607"/>
      <c r="M1123" s="607"/>
      <c r="N1123" s="590"/>
      <c r="O1123" s="590"/>
      <c r="P1123" s="607">
        <v>1</v>
      </c>
      <c r="Q1123" s="607">
        <v>86</v>
      </c>
      <c r="R1123" s="595"/>
      <c r="S1123" s="608">
        <v>86</v>
      </c>
    </row>
    <row r="1124" spans="1:19" ht="14.4" customHeight="1" x14ac:dyDescent="0.3">
      <c r="A1124" s="589" t="s">
        <v>1871</v>
      </c>
      <c r="B1124" s="590" t="s">
        <v>1872</v>
      </c>
      <c r="C1124" s="590" t="s">
        <v>490</v>
      </c>
      <c r="D1124" s="590" t="s">
        <v>620</v>
      </c>
      <c r="E1124" s="590" t="s">
        <v>1890</v>
      </c>
      <c r="F1124" s="590" t="s">
        <v>1957</v>
      </c>
      <c r="G1124" s="590" t="s">
        <v>1959</v>
      </c>
      <c r="H1124" s="607"/>
      <c r="I1124" s="607"/>
      <c r="J1124" s="590"/>
      <c r="K1124" s="590"/>
      <c r="L1124" s="607"/>
      <c r="M1124" s="607"/>
      <c r="N1124" s="590"/>
      <c r="O1124" s="590"/>
      <c r="P1124" s="607">
        <v>1</v>
      </c>
      <c r="Q1124" s="607">
        <v>158</v>
      </c>
      <c r="R1124" s="595"/>
      <c r="S1124" s="608">
        <v>158</v>
      </c>
    </row>
    <row r="1125" spans="1:19" ht="14.4" customHeight="1" x14ac:dyDescent="0.3">
      <c r="A1125" s="589" t="s">
        <v>1871</v>
      </c>
      <c r="B1125" s="590" t="s">
        <v>1872</v>
      </c>
      <c r="C1125" s="590" t="s">
        <v>490</v>
      </c>
      <c r="D1125" s="590" t="s">
        <v>620</v>
      </c>
      <c r="E1125" s="590" t="s">
        <v>1890</v>
      </c>
      <c r="F1125" s="590" t="s">
        <v>1973</v>
      </c>
      <c r="G1125" s="590" t="s">
        <v>1974</v>
      </c>
      <c r="H1125" s="607"/>
      <c r="I1125" s="607"/>
      <c r="J1125" s="590"/>
      <c r="K1125" s="590"/>
      <c r="L1125" s="607"/>
      <c r="M1125" s="607"/>
      <c r="N1125" s="590"/>
      <c r="O1125" s="590"/>
      <c r="P1125" s="607">
        <v>1</v>
      </c>
      <c r="Q1125" s="607">
        <v>717</v>
      </c>
      <c r="R1125" s="595"/>
      <c r="S1125" s="608">
        <v>717</v>
      </c>
    </row>
    <row r="1126" spans="1:19" ht="14.4" customHeight="1" x14ac:dyDescent="0.3">
      <c r="A1126" s="589" t="s">
        <v>1871</v>
      </c>
      <c r="B1126" s="590" t="s">
        <v>1872</v>
      </c>
      <c r="C1126" s="590" t="s">
        <v>490</v>
      </c>
      <c r="D1126" s="590" t="s">
        <v>620</v>
      </c>
      <c r="E1126" s="590" t="s">
        <v>1890</v>
      </c>
      <c r="F1126" s="590" t="s">
        <v>2011</v>
      </c>
      <c r="G1126" s="590" t="s">
        <v>2012</v>
      </c>
      <c r="H1126" s="607"/>
      <c r="I1126" s="607"/>
      <c r="J1126" s="590"/>
      <c r="K1126" s="590"/>
      <c r="L1126" s="607"/>
      <c r="M1126" s="607"/>
      <c r="N1126" s="590"/>
      <c r="O1126" s="590"/>
      <c r="P1126" s="607">
        <v>1</v>
      </c>
      <c r="Q1126" s="607">
        <v>1037</v>
      </c>
      <c r="R1126" s="595"/>
      <c r="S1126" s="608">
        <v>1037</v>
      </c>
    </row>
    <row r="1127" spans="1:19" ht="14.4" customHeight="1" x14ac:dyDescent="0.3">
      <c r="A1127" s="589" t="s">
        <v>1871</v>
      </c>
      <c r="B1127" s="590" t="s">
        <v>1872</v>
      </c>
      <c r="C1127" s="590" t="s">
        <v>490</v>
      </c>
      <c r="D1127" s="590" t="s">
        <v>620</v>
      </c>
      <c r="E1127" s="590" t="s">
        <v>1890</v>
      </c>
      <c r="F1127" s="590" t="s">
        <v>2013</v>
      </c>
      <c r="G1127" s="590" t="s">
        <v>2014</v>
      </c>
      <c r="H1127" s="607"/>
      <c r="I1127" s="607"/>
      <c r="J1127" s="590"/>
      <c r="K1127" s="590"/>
      <c r="L1127" s="607"/>
      <c r="M1127" s="607"/>
      <c r="N1127" s="590"/>
      <c r="O1127" s="590"/>
      <c r="P1127" s="607">
        <v>1</v>
      </c>
      <c r="Q1127" s="607">
        <v>841</v>
      </c>
      <c r="R1127" s="595"/>
      <c r="S1127" s="608">
        <v>841</v>
      </c>
    </row>
    <row r="1128" spans="1:19" ht="14.4" customHeight="1" x14ac:dyDescent="0.3">
      <c r="A1128" s="589" t="s">
        <v>1871</v>
      </c>
      <c r="B1128" s="590" t="s">
        <v>1872</v>
      </c>
      <c r="C1128" s="590" t="s">
        <v>490</v>
      </c>
      <c r="D1128" s="590" t="s">
        <v>619</v>
      </c>
      <c r="E1128" s="590" t="s">
        <v>1890</v>
      </c>
      <c r="F1128" s="590" t="s">
        <v>1911</v>
      </c>
      <c r="G1128" s="590" t="s">
        <v>1913</v>
      </c>
      <c r="H1128" s="607"/>
      <c r="I1128" s="607"/>
      <c r="J1128" s="590"/>
      <c r="K1128" s="590"/>
      <c r="L1128" s="607"/>
      <c r="M1128" s="607"/>
      <c r="N1128" s="590"/>
      <c r="O1128" s="590"/>
      <c r="P1128" s="607">
        <v>1</v>
      </c>
      <c r="Q1128" s="607">
        <v>127</v>
      </c>
      <c r="R1128" s="595"/>
      <c r="S1128" s="608">
        <v>127</v>
      </c>
    </row>
    <row r="1129" spans="1:19" ht="14.4" customHeight="1" x14ac:dyDescent="0.3">
      <c r="A1129" s="589" t="s">
        <v>1871</v>
      </c>
      <c r="B1129" s="590" t="s">
        <v>1872</v>
      </c>
      <c r="C1129" s="590" t="s">
        <v>490</v>
      </c>
      <c r="D1129" s="590" t="s">
        <v>619</v>
      </c>
      <c r="E1129" s="590" t="s">
        <v>1890</v>
      </c>
      <c r="F1129" s="590" t="s">
        <v>1918</v>
      </c>
      <c r="G1129" s="590" t="s">
        <v>1919</v>
      </c>
      <c r="H1129" s="607"/>
      <c r="I1129" s="607"/>
      <c r="J1129" s="590"/>
      <c r="K1129" s="590"/>
      <c r="L1129" s="607"/>
      <c r="M1129" s="607"/>
      <c r="N1129" s="590"/>
      <c r="O1129" s="590"/>
      <c r="P1129" s="607">
        <v>1</v>
      </c>
      <c r="Q1129" s="607">
        <v>502</v>
      </c>
      <c r="R1129" s="595"/>
      <c r="S1129" s="608">
        <v>502</v>
      </c>
    </row>
    <row r="1130" spans="1:19" ht="14.4" customHeight="1" x14ac:dyDescent="0.3">
      <c r="A1130" s="589" t="s">
        <v>1871</v>
      </c>
      <c r="B1130" s="590" t="s">
        <v>1872</v>
      </c>
      <c r="C1130" s="590" t="s">
        <v>490</v>
      </c>
      <c r="D1130" s="590" t="s">
        <v>619</v>
      </c>
      <c r="E1130" s="590" t="s">
        <v>1890</v>
      </c>
      <c r="F1130" s="590" t="s">
        <v>1938</v>
      </c>
      <c r="G1130" s="590" t="s">
        <v>1939</v>
      </c>
      <c r="H1130" s="607"/>
      <c r="I1130" s="607"/>
      <c r="J1130" s="590"/>
      <c r="K1130" s="590"/>
      <c r="L1130" s="607"/>
      <c r="M1130" s="607"/>
      <c r="N1130" s="590"/>
      <c r="O1130" s="590"/>
      <c r="P1130" s="607">
        <v>1</v>
      </c>
      <c r="Q1130" s="607">
        <v>33.33</v>
      </c>
      <c r="R1130" s="595"/>
      <c r="S1130" s="608">
        <v>33.33</v>
      </c>
    </row>
    <row r="1131" spans="1:19" ht="14.4" customHeight="1" x14ac:dyDescent="0.3">
      <c r="A1131" s="589" t="s">
        <v>1871</v>
      </c>
      <c r="B1131" s="590" t="s">
        <v>1872</v>
      </c>
      <c r="C1131" s="590" t="s">
        <v>490</v>
      </c>
      <c r="D1131" s="590" t="s">
        <v>619</v>
      </c>
      <c r="E1131" s="590" t="s">
        <v>1890</v>
      </c>
      <c r="F1131" s="590" t="s">
        <v>1944</v>
      </c>
      <c r="G1131" s="590" t="s">
        <v>1946</v>
      </c>
      <c r="H1131" s="607"/>
      <c r="I1131" s="607"/>
      <c r="J1131" s="590"/>
      <c r="K1131" s="590"/>
      <c r="L1131" s="607"/>
      <c r="M1131" s="607"/>
      <c r="N1131" s="590"/>
      <c r="O1131" s="590"/>
      <c r="P1131" s="607">
        <v>1</v>
      </c>
      <c r="Q1131" s="607">
        <v>86</v>
      </c>
      <c r="R1131" s="595"/>
      <c r="S1131" s="608">
        <v>86</v>
      </c>
    </row>
    <row r="1132" spans="1:19" ht="14.4" customHeight="1" thickBot="1" x14ac:dyDescent="0.35">
      <c r="A1132" s="597" t="s">
        <v>1871</v>
      </c>
      <c r="B1132" s="598" t="s">
        <v>1872</v>
      </c>
      <c r="C1132" s="598" t="s">
        <v>490</v>
      </c>
      <c r="D1132" s="598" t="s">
        <v>619</v>
      </c>
      <c r="E1132" s="598" t="s">
        <v>1890</v>
      </c>
      <c r="F1132" s="598" t="s">
        <v>2013</v>
      </c>
      <c r="G1132" s="598" t="s">
        <v>2014</v>
      </c>
      <c r="H1132" s="609"/>
      <c r="I1132" s="609"/>
      <c r="J1132" s="598"/>
      <c r="K1132" s="598"/>
      <c r="L1132" s="609"/>
      <c r="M1132" s="609"/>
      <c r="N1132" s="598"/>
      <c r="O1132" s="598"/>
      <c r="P1132" s="609">
        <v>1</v>
      </c>
      <c r="Q1132" s="609">
        <v>841</v>
      </c>
      <c r="R1132" s="603"/>
      <c r="S1132" s="610">
        <v>841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307772.33</v>
      </c>
      <c r="C3" s="222">
        <f t="shared" ref="C3:R3" si="0">SUBTOTAL(9,C6:C1048576)</f>
        <v>54.811500458751958</v>
      </c>
      <c r="D3" s="222">
        <f t="shared" si="0"/>
        <v>256614.33000000002</v>
      </c>
      <c r="E3" s="222">
        <f t="shared" si="0"/>
        <v>25</v>
      </c>
      <c r="F3" s="222">
        <f t="shared" si="0"/>
        <v>272177.30000000005</v>
      </c>
      <c r="G3" s="225">
        <f>IF(D3&lt;&gt;0,F3/D3,"")</f>
        <v>1.0606473145907325</v>
      </c>
      <c r="H3" s="221">
        <f t="shared" si="0"/>
        <v>0</v>
      </c>
      <c r="I3" s="222">
        <f t="shared" si="0"/>
        <v>0</v>
      </c>
      <c r="J3" s="222">
        <f t="shared" si="0"/>
        <v>144.97</v>
      </c>
      <c r="K3" s="222">
        <f t="shared" si="0"/>
        <v>1</v>
      </c>
      <c r="L3" s="222">
        <f t="shared" si="0"/>
        <v>0</v>
      </c>
      <c r="M3" s="223">
        <f>IF(J3&lt;&gt;0,L3/J3,"")</f>
        <v>0</v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3"/>
      <c r="B5" s="624">
        <v>2015</v>
      </c>
      <c r="C5" s="625"/>
      <c r="D5" s="625">
        <v>2017</v>
      </c>
      <c r="E5" s="625"/>
      <c r="F5" s="625">
        <v>2018</v>
      </c>
      <c r="G5" s="663" t="s">
        <v>2</v>
      </c>
      <c r="H5" s="624">
        <v>2015</v>
      </c>
      <c r="I5" s="625"/>
      <c r="J5" s="625">
        <v>2017</v>
      </c>
      <c r="K5" s="625"/>
      <c r="L5" s="625">
        <v>2018</v>
      </c>
      <c r="M5" s="663" t="s">
        <v>2</v>
      </c>
      <c r="N5" s="624">
        <v>2015</v>
      </c>
      <c r="O5" s="625"/>
      <c r="P5" s="625">
        <v>2017</v>
      </c>
      <c r="Q5" s="625"/>
      <c r="R5" s="625">
        <v>2018</v>
      </c>
      <c r="S5" s="663" t="s">
        <v>2</v>
      </c>
    </row>
    <row r="6" spans="1:19" ht="14.4" customHeight="1" x14ac:dyDescent="0.3">
      <c r="A6" s="614" t="s">
        <v>2095</v>
      </c>
      <c r="B6" s="645">
        <v>378</v>
      </c>
      <c r="C6" s="583">
        <v>0.22812311406155703</v>
      </c>
      <c r="D6" s="645">
        <v>1657</v>
      </c>
      <c r="E6" s="583">
        <v>1</v>
      </c>
      <c r="F6" s="645">
        <v>2424</v>
      </c>
      <c r="G6" s="588">
        <v>1.4628847314423656</v>
      </c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" customHeight="1" x14ac:dyDescent="0.3">
      <c r="A7" s="615" t="s">
        <v>2096</v>
      </c>
      <c r="B7" s="647">
        <v>377</v>
      </c>
      <c r="C7" s="590"/>
      <c r="D7" s="647"/>
      <c r="E7" s="590"/>
      <c r="F7" s="647">
        <v>127</v>
      </c>
      <c r="G7" s="595"/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" customHeight="1" x14ac:dyDescent="0.3">
      <c r="A8" s="615" t="s">
        <v>2097</v>
      </c>
      <c r="B8" s="647">
        <v>5837</v>
      </c>
      <c r="C8" s="590">
        <v>1.9219624629568652</v>
      </c>
      <c r="D8" s="647">
        <v>3037</v>
      </c>
      <c r="E8" s="590">
        <v>1</v>
      </c>
      <c r="F8" s="647">
        <v>127</v>
      </c>
      <c r="G8" s="595">
        <v>4.1817583141257823E-2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" customHeight="1" x14ac:dyDescent="0.3">
      <c r="A9" s="615" t="s">
        <v>2098</v>
      </c>
      <c r="B9" s="647">
        <v>28981.33</v>
      </c>
      <c r="C9" s="590">
        <v>0.73343847662354389</v>
      </c>
      <c r="D9" s="647">
        <v>39514.33</v>
      </c>
      <c r="E9" s="590">
        <v>1</v>
      </c>
      <c r="F9" s="647">
        <v>27618.320000000007</v>
      </c>
      <c r="G9" s="595">
        <v>0.69894440826910154</v>
      </c>
      <c r="H9" s="647"/>
      <c r="I9" s="590"/>
      <c r="J9" s="647">
        <v>144.97</v>
      </c>
      <c r="K9" s="590">
        <v>1</v>
      </c>
      <c r="L9" s="647"/>
      <c r="M9" s="595"/>
      <c r="N9" s="647"/>
      <c r="O9" s="590"/>
      <c r="P9" s="647"/>
      <c r="Q9" s="590"/>
      <c r="R9" s="647"/>
      <c r="S9" s="596"/>
    </row>
    <row r="10" spans="1:19" ht="14.4" customHeight="1" x14ac:dyDescent="0.3">
      <c r="A10" s="615" t="s">
        <v>2099</v>
      </c>
      <c r="B10" s="647">
        <v>1001</v>
      </c>
      <c r="C10" s="590">
        <v>2.6481481481481484</v>
      </c>
      <c r="D10" s="647">
        <v>378</v>
      </c>
      <c r="E10" s="590">
        <v>1</v>
      </c>
      <c r="F10" s="647">
        <v>37</v>
      </c>
      <c r="G10" s="595">
        <v>9.7883597883597878E-2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" customHeight="1" x14ac:dyDescent="0.3">
      <c r="A11" s="615" t="s">
        <v>2100</v>
      </c>
      <c r="B11" s="647">
        <v>6469</v>
      </c>
      <c r="C11" s="590">
        <v>25.772908366533866</v>
      </c>
      <c r="D11" s="647">
        <v>251</v>
      </c>
      <c r="E11" s="590">
        <v>1</v>
      </c>
      <c r="F11" s="647"/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" customHeight="1" x14ac:dyDescent="0.3">
      <c r="A12" s="615" t="s">
        <v>2101</v>
      </c>
      <c r="B12" s="647">
        <v>2563</v>
      </c>
      <c r="C12" s="590">
        <v>6.7984084880636608</v>
      </c>
      <c r="D12" s="647">
        <v>377</v>
      </c>
      <c r="E12" s="590">
        <v>1</v>
      </c>
      <c r="F12" s="647">
        <v>127</v>
      </c>
      <c r="G12" s="595">
        <v>0.33687002652519893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" customHeight="1" x14ac:dyDescent="0.3">
      <c r="A13" s="615" t="s">
        <v>2102</v>
      </c>
      <c r="B13" s="647">
        <v>377</v>
      </c>
      <c r="C13" s="590">
        <v>0.13288685230877686</v>
      </c>
      <c r="D13" s="647">
        <v>2837</v>
      </c>
      <c r="E13" s="590">
        <v>1</v>
      </c>
      <c r="F13" s="647"/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" customHeight="1" x14ac:dyDescent="0.3">
      <c r="A14" s="615" t="s">
        <v>2103</v>
      </c>
      <c r="B14" s="647">
        <v>1127</v>
      </c>
      <c r="C14" s="590">
        <v>0.44510268562401262</v>
      </c>
      <c r="D14" s="647">
        <v>2532</v>
      </c>
      <c r="E14" s="590">
        <v>1</v>
      </c>
      <c r="F14" s="647">
        <v>504</v>
      </c>
      <c r="G14" s="595">
        <v>0.1990521327014218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" customHeight="1" x14ac:dyDescent="0.3">
      <c r="A15" s="615" t="s">
        <v>2104</v>
      </c>
      <c r="B15" s="647">
        <v>167271</v>
      </c>
      <c r="C15" s="590">
        <v>1.3157166117373145</v>
      </c>
      <c r="D15" s="647">
        <v>127133</v>
      </c>
      <c r="E15" s="590">
        <v>1</v>
      </c>
      <c r="F15" s="647">
        <v>182993</v>
      </c>
      <c r="G15" s="595">
        <v>1.4393823790833222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" customHeight="1" x14ac:dyDescent="0.3">
      <c r="A16" s="615" t="s">
        <v>2105</v>
      </c>
      <c r="B16" s="647">
        <v>6213</v>
      </c>
      <c r="C16" s="590">
        <v>0.42219353085077466</v>
      </c>
      <c r="D16" s="647">
        <v>14716</v>
      </c>
      <c r="E16" s="590">
        <v>1</v>
      </c>
      <c r="F16" s="647">
        <v>5492</v>
      </c>
      <c r="G16" s="595">
        <v>0.37319923892362056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" customHeight="1" x14ac:dyDescent="0.3">
      <c r="A17" s="615" t="s">
        <v>2106</v>
      </c>
      <c r="B17" s="647">
        <v>1801</v>
      </c>
      <c r="C17" s="590">
        <v>0.84316479400749067</v>
      </c>
      <c r="D17" s="647">
        <v>2136</v>
      </c>
      <c r="E17" s="590">
        <v>1</v>
      </c>
      <c r="F17" s="647">
        <v>631</v>
      </c>
      <c r="G17" s="595">
        <v>0.29541198501872662</v>
      </c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" customHeight="1" x14ac:dyDescent="0.3">
      <c r="A18" s="615" t="s">
        <v>2107</v>
      </c>
      <c r="B18" s="647">
        <v>12326</v>
      </c>
      <c r="C18" s="590">
        <v>1.4138563890800642</v>
      </c>
      <c r="D18" s="647">
        <v>8718</v>
      </c>
      <c r="E18" s="590">
        <v>1</v>
      </c>
      <c r="F18" s="647">
        <v>1205.6600000000001</v>
      </c>
      <c r="G18" s="595">
        <v>0.13829548061481992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" customHeight="1" x14ac:dyDescent="0.3">
      <c r="A19" s="615" t="s">
        <v>2108</v>
      </c>
      <c r="B19" s="647">
        <v>126</v>
      </c>
      <c r="C19" s="590">
        <v>0.252</v>
      </c>
      <c r="D19" s="647">
        <v>500</v>
      </c>
      <c r="E19" s="590">
        <v>1</v>
      </c>
      <c r="F19" s="647">
        <v>1397</v>
      </c>
      <c r="G19" s="595">
        <v>2.794</v>
      </c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" customHeight="1" x14ac:dyDescent="0.3">
      <c r="A20" s="615" t="s">
        <v>2109</v>
      </c>
      <c r="B20" s="647">
        <v>2754</v>
      </c>
      <c r="C20" s="590">
        <v>2.9020021074815596</v>
      </c>
      <c r="D20" s="647">
        <v>949</v>
      </c>
      <c r="E20" s="590">
        <v>1</v>
      </c>
      <c r="F20" s="647">
        <v>631</v>
      </c>
      <c r="G20" s="595">
        <v>0.66491043203371969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" customHeight="1" x14ac:dyDescent="0.3">
      <c r="A21" s="615" t="s">
        <v>2110</v>
      </c>
      <c r="B21" s="647">
        <v>1120</v>
      </c>
      <c r="C21" s="590">
        <v>1.4602346805736637</v>
      </c>
      <c r="D21" s="647">
        <v>767</v>
      </c>
      <c r="E21" s="590">
        <v>1</v>
      </c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" customHeight="1" x14ac:dyDescent="0.3">
      <c r="A22" s="615" t="s">
        <v>2111</v>
      </c>
      <c r="B22" s="647"/>
      <c r="C22" s="590"/>
      <c r="D22" s="647">
        <v>965</v>
      </c>
      <c r="E22" s="590">
        <v>1</v>
      </c>
      <c r="F22" s="647">
        <v>3334</v>
      </c>
      <c r="G22" s="595">
        <v>3.4549222797927461</v>
      </c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" customHeight="1" x14ac:dyDescent="0.3">
      <c r="A23" s="615" t="s">
        <v>2112</v>
      </c>
      <c r="B23" s="647">
        <v>13317</v>
      </c>
      <c r="C23" s="590">
        <v>1.1385943912448699</v>
      </c>
      <c r="D23" s="647">
        <v>11696</v>
      </c>
      <c r="E23" s="590">
        <v>1</v>
      </c>
      <c r="F23" s="647">
        <v>33200.990000000005</v>
      </c>
      <c r="G23" s="595">
        <v>2.8386619357045149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" customHeight="1" x14ac:dyDescent="0.3">
      <c r="A24" s="615" t="s">
        <v>2113</v>
      </c>
      <c r="B24" s="647">
        <v>126</v>
      </c>
      <c r="C24" s="590">
        <v>1</v>
      </c>
      <c r="D24" s="647">
        <v>126</v>
      </c>
      <c r="E24" s="590">
        <v>1</v>
      </c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" customHeight="1" x14ac:dyDescent="0.3">
      <c r="A25" s="615" t="s">
        <v>2114</v>
      </c>
      <c r="B25" s="647"/>
      <c r="C25" s="590"/>
      <c r="D25" s="647">
        <v>337</v>
      </c>
      <c r="E25" s="590">
        <v>1</v>
      </c>
      <c r="F25" s="647"/>
      <c r="G25" s="595"/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" customHeight="1" x14ac:dyDescent="0.3">
      <c r="A26" s="615" t="s">
        <v>2115</v>
      </c>
      <c r="B26" s="647">
        <v>1674</v>
      </c>
      <c r="C26" s="590">
        <v>0.69954032595068949</v>
      </c>
      <c r="D26" s="647">
        <v>2393</v>
      </c>
      <c r="E26" s="590">
        <v>1</v>
      </c>
      <c r="F26" s="647">
        <v>1143</v>
      </c>
      <c r="G26" s="595">
        <v>0.47764312578353529</v>
      </c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" customHeight="1" x14ac:dyDescent="0.3">
      <c r="A27" s="615" t="s">
        <v>2116</v>
      </c>
      <c r="B27" s="647"/>
      <c r="C27" s="590"/>
      <c r="D27" s="647">
        <v>126</v>
      </c>
      <c r="E27" s="590">
        <v>1</v>
      </c>
      <c r="F27" s="647">
        <v>2003</v>
      </c>
      <c r="G27" s="595">
        <v>15.896825396825397</v>
      </c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" customHeight="1" x14ac:dyDescent="0.3">
      <c r="A28" s="615" t="s">
        <v>2117</v>
      </c>
      <c r="B28" s="647">
        <v>43873</v>
      </c>
      <c r="C28" s="590">
        <v>4.2467331332881617</v>
      </c>
      <c r="D28" s="647">
        <v>10331</v>
      </c>
      <c r="E28" s="590">
        <v>1</v>
      </c>
      <c r="F28" s="647">
        <v>127</v>
      </c>
      <c r="G28" s="595">
        <v>1.2293098441583583E-2</v>
      </c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" customHeight="1" x14ac:dyDescent="0.3">
      <c r="A29" s="615" t="s">
        <v>2118</v>
      </c>
      <c r="B29" s="647"/>
      <c r="C29" s="590"/>
      <c r="D29" s="647">
        <v>930</v>
      </c>
      <c r="E29" s="590">
        <v>1</v>
      </c>
      <c r="F29" s="647">
        <v>2376</v>
      </c>
      <c r="G29" s="595">
        <v>2.5548387096774192</v>
      </c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" customHeight="1" x14ac:dyDescent="0.3">
      <c r="A30" s="615" t="s">
        <v>2119</v>
      </c>
      <c r="B30" s="647"/>
      <c r="C30" s="590"/>
      <c r="D30" s="647">
        <v>1158</v>
      </c>
      <c r="E30" s="590">
        <v>1</v>
      </c>
      <c r="F30" s="647">
        <v>506</v>
      </c>
      <c r="G30" s="595">
        <v>0.4369602763385147</v>
      </c>
      <c r="H30" s="647"/>
      <c r="I30" s="590"/>
      <c r="J30" s="647"/>
      <c r="K30" s="590"/>
      <c r="L30" s="647"/>
      <c r="M30" s="595"/>
      <c r="N30" s="647"/>
      <c r="O30" s="590"/>
      <c r="P30" s="647"/>
      <c r="Q30" s="590"/>
      <c r="R30" s="647"/>
      <c r="S30" s="596"/>
    </row>
    <row r="31" spans="1:19" ht="14.4" customHeight="1" thickBot="1" x14ac:dyDescent="0.35">
      <c r="A31" s="651" t="s">
        <v>2120</v>
      </c>
      <c r="B31" s="649">
        <v>10061</v>
      </c>
      <c r="C31" s="598">
        <v>0.43648590021691974</v>
      </c>
      <c r="D31" s="649">
        <v>23050</v>
      </c>
      <c r="E31" s="598">
        <v>1</v>
      </c>
      <c r="F31" s="649">
        <v>6173.33</v>
      </c>
      <c r="G31" s="603">
        <v>0.26782342733188719</v>
      </c>
      <c r="H31" s="649"/>
      <c r="I31" s="598"/>
      <c r="J31" s="649"/>
      <c r="K31" s="598"/>
      <c r="L31" s="649"/>
      <c r="M31" s="603"/>
      <c r="N31" s="649"/>
      <c r="O31" s="598"/>
      <c r="P31" s="649"/>
      <c r="Q31" s="598"/>
      <c r="R31" s="649"/>
      <c r="S31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2150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728</v>
      </c>
      <c r="G3" s="103">
        <f t="shared" si="0"/>
        <v>307772.33</v>
      </c>
      <c r="H3" s="103"/>
      <c r="I3" s="103"/>
      <c r="J3" s="103">
        <f t="shared" si="0"/>
        <v>570</v>
      </c>
      <c r="K3" s="103">
        <f t="shared" si="0"/>
        <v>256759.3</v>
      </c>
      <c r="L3" s="103"/>
      <c r="M3" s="103"/>
      <c r="N3" s="103">
        <f t="shared" si="0"/>
        <v>601</v>
      </c>
      <c r="O3" s="103">
        <f t="shared" si="0"/>
        <v>272177.3</v>
      </c>
      <c r="P3" s="75">
        <f>IF(K3=0,0,O3/K3)</f>
        <v>1.0600484578358018</v>
      </c>
      <c r="Q3" s="104">
        <f>IF(N3=0,0,O3/N3)</f>
        <v>452.87404326123124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" customHeight="1" x14ac:dyDescent="0.3">
      <c r="A6" s="582" t="s">
        <v>2121</v>
      </c>
      <c r="B6" s="583" t="s">
        <v>1872</v>
      </c>
      <c r="C6" s="583" t="s">
        <v>1890</v>
      </c>
      <c r="D6" s="583" t="s">
        <v>1908</v>
      </c>
      <c r="E6" s="583" t="s">
        <v>1910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252</v>
      </c>
      <c r="P6" s="588"/>
      <c r="Q6" s="606">
        <v>252</v>
      </c>
    </row>
    <row r="7" spans="1:17" ht="14.4" customHeight="1" x14ac:dyDescent="0.3">
      <c r="A7" s="589" t="s">
        <v>2121</v>
      </c>
      <c r="B7" s="590" t="s">
        <v>1872</v>
      </c>
      <c r="C7" s="590" t="s">
        <v>1890</v>
      </c>
      <c r="D7" s="590" t="s">
        <v>1911</v>
      </c>
      <c r="E7" s="590" t="s">
        <v>1912</v>
      </c>
      <c r="F7" s="607">
        <v>1</v>
      </c>
      <c r="G7" s="607">
        <v>126</v>
      </c>
      <c r="H7" s="607">
        <v>1</v>
      </c>
      <c r="I7" s="607">
        <v>126</v>
      </c>
      <c r="J7" s="607">
        <v>1</v>
      </c>
      <c r="K7" s="607">
        <v>126</v>
      </c>
      <c r="L7" s="607">
        <v>1</v>
      </c>
      <c r="M7" s="607">
        <v>126</v>
      </c>
      <c r="N7" s="607"/>
      <c r="O7" s="607"/>
      <c r="P7" s="595"/>
      <c r="Q7" s="608"/>
    </row>
    <row r="8" spans="1:17" ht="14.4" customHeight="1" x14ac:dyDescent="0.3">
      <c r="A8" s="589" t="s">
        <v>2121</v>
      </c>
      <c r="B8" s="590" t="s">
        <v>1872</v>
      </c>
      <c r="C8" s="590" t="s">
        <v>1890</v>
      </c>
      <c r="D8" s="590" t="s">
        <v>1911</v>
      </c>
      <c r="E8" s="590" t="s">
        <v>1913</v>
      </c>
      <c r="F8" s="607">
        <v>2</v>
      </c>
      <c r="G8" s="607">
        <v>252</v>
      </c>
      <c r="H8" s="607"/>
      <c r="I8" s="607">
        <v>126</v>
      </c>
      <c r="J8" s="607"/>
      <c r="K8" s="607"/>
      <c r="L8" s="607"/>
      <c r="M8" s="607"/>
      <c r="N8" s="607">
        <v>4</v>
      </c>
      <c r="O8" s="607">
        <v>508</v>
      </c>
      <c r="P8" s="595"/>
      <c r="Q8" s="608">
        <v>127</v>
      </c>
    </row>
    <row r="9" spans="1:17" ht="14.4" customHeight="1" x14ac:dyDescent="0.3">
      <c r="A9" s="589" t="s">
        <v>2121</v>
      </c>
      <c r="B9" s="590" t="s">
        <v>1872</v>
      </c>
      <c r="C9" s="590" t="s">
        <v>1890</v>
      </c>
      <c r="D9" s="590" t="s">
        <v>1944</v>
      </c>
      <c r="E9" s="590" t="s">
        <v>1945</v>
      </c>
      <c r="F9" s="607"/>
      <c r="G9" s="607"/>
      <c r="H9" s="607"/>
      <c r="I9" s="607"/>
      <c r="J9" s="607"/>
      <c r="K9" s="607"/>
      <c r="L9" s="607"/>
      <c r="M9" s="607"/>
      <c r="N9" s="607">
        <v>1</v>
      </c>
      <c r="O9" s="607">
        <v>86</v>
      </c>
      <c r="P9" s="595"/>
      <c r="Q9" s="608">
        <v>86</v>
      </c>
    </row>
    <row r="10" spans="1:17" ht="14.4" customHeight="1" x14ac:dyDescent="0.3">
      <c r="A10" s="589" t="s">
        <v>2121</v>
      </c>
      <c r="B10" s="590" t="s">
        <v>1872</v>
      </c>
      <c r="C10" s="590" t="s">
        <v>1890</v>
      </c>
      <c r="D10" s="590" t="s">
        <v>1973</v>
      </c>
      <c r="E10" s="590" t="s">
        <v>1974</v>
      </c>
      <c r="F10" s="607"/>
      <c r="G10" s="607"/>
      <c r="H10" s="607"/>
      <c r="I10" s="607"/>
      <c r="J10" s="607">
        <v>1</v>
      </c>
      <c r="K10" s="607">
        <v>716</v>
      </c>
      <c r="L10" s="607">
        <v>1</v>
      </c>
      <c r="M10" s="607">
        <v>716</v>
      </c>
      <c r="N10" s="607"/>
      <c r="O10" s="607"/>
      <c r="P10" s="595"/>
      <c r="Q10" s="608"/>
    </row>
    <row r="11" spans="1:17" ht="14.4" customHeight="1" x14ac:dyDescent="0.3">
      <c r="A11" s="589" t="s">
        <v>2121</v>
      </c>
      <c r="B11" s="590" t="s">
        <v>1872</v>
      </c>
      <c r="C11" s="590" t="s">
        <v>1890</v>
      </c>
      <c r="D11" s="590" t="s">
        <v>1990</v>
      </c>
      <c r="E11" s="590" t="s">
        <v>1991</v>
      </c>
      <c r="F11" s="607"/>
      <c r="G11" s="607"/>
      <c r="H11" s="607"/>
      <c r="I11" s="607"/>
      <c r="J11" s="607">
        <v>1</v>
      </c>
      <c r="K11" s="607">
        <v>505</v>
      </c>
      <c r="L11" s="607">
        <v>1</v>
      </c>
      <c r="M11" s="607">
        <v>505</v>
      </c>
      <c r="N11" s="607"/>
      <c r="O11" s="607"/>
      <c r="P11" s="595"/>
      <c r="Q11" s="608"/>
    </row>
    <row r="12" spans="1:17" ht="14.4" customHeight="1" x14ac:dyDescent="0.3">
      <c r="A12" s="589" t="s">
        <v>2121</v>
      </c>
      <c r="B12" s="590" t="s">
        <v>1872</v>
      </c>
      <c r="C12" s="590" t="s">
        <v>1890</v>
      </c>
      <c r="D12" s="590" t="s">
        <v>1999</v>
      </c>
      <c r="E12" s="590" t="s">
        <v>2000</v>
      </c>
      <c r="F12" s="607"/>
      <c r="G12" s="607"/>
      <c r="H12" s="607"/>
      <c r="I12" s="607"/>
      <c r="J12" s="607">
        <v>1</v>
      </c>
      <c r="K12" s="607">
        <v>310</v>
      </c>
      <c r="L12" s="607">
        <v>1</v>
      </c>
      <c r="M12" s="607">
        <v>310</v>
      </c>
      <c r="N12" s="607"/>
      <c r="O12" s="607"/>
      <c r="P12" s="595"/>
      <c r="Q12" s="608"/>
    </row>
    <row r="13" spans="1:17" ht="14.4" customHeight="1" x14ac:dyDescent="0.3">
      <c r="A13" s="589" t="s">
        <v>2121</v>
      </c>
      <c r="B13" s="590" t="s">
        <v>1872</v>
      </c>
      <c r="C13" s="590" t="s">
        <v>1890</v>
      </c>
      <c r="D13" s="590" t="s">
        <v>2019</v>
      </c>
      <c r="E13" s="590" t="s">
        <v>2020</v>
      </c>
      <c r="F13" s="607"/>
      <c r="G13" s="607"/>
      <c r="H13" s="607"/>
      <c r="I13" s="607"/>
      <c r="J13" s="607"/>
      <c r="K13" s="607"/>
      <c r="L13" s="607"/>
      <c r="M13" s="607"/>
      <c r="N13" s="607">
        <v>1</v>
      </c>
      <c r="O13" s="607">
        <v>1578</v>
      </c>
      <c r="P13" s="595"/>
      <c r="Q13" s="608">
        <v>1578</v>
      </c>
    </row>
    <row r="14" spans="1:17" ht="14.4" customHeight="1" x14ac:dyDescent="0.3">
      <c r="A14" s="589" t="s">
        <v>2122</v>
      </c>
      <c r="B14" s="590" t="s">
        <v>1872</v>
      </c>
      <c r="C14" s="590" t="s">
        <v>1890</v>
      </c>
      <c r="D14" s="590" t="s">
        <v>1908</v>
      </c>
      <c r="E14" s="590" t="s">
        <v>1910</v>
      </c>
      <c r="F14" s="607">
        <v>1</v>
      </c>
      <c r="G14" s="607">
        <v>251</v>
      </c>
      <c r="H14" s="607"/>
      <c r="I14" s="607">
        <v>251</v>
      </c>
      <c r="J14" s="607"/>
      <c r="K14" s="607"/>
      <c r="L14" s="607"/>
      <c r="M14" s="607"/>
      <c r="N14" s="607"/>
      <c r="O14" s="607"/>
      <c r="P14" s="595"/>
      <c r="Q14" s="608"/>
    </row>
    <row r="15" spans="1:17" ht="14.4" customHeight="1" x14ac:dyDescent="0.3">
      <c r="A15" s="589" t="s">
        <v>2122</v>
      </c>
      <c r="B15" s="590" t="s">
        <v>1872</v>
      </c>
      <c r="C15" s="590" t="s">
        <v>1890</v>
      </c>
      <c r="D15" s="590" t="s">
        <v>1911</v>
      </c>
      <c r="E15" s="590" t="s">
        <v>1912</v>
      </c>
      <c r="F15" s="607"/>
      <c r="G15" s="607"/>
      <c r="H15" s="607"/>
      <c r="I15" s="607"/>
      <c r="J15" s="607"/>
      <c r="K15" s="607"/>
      <c r="L15" s="607"/>
      <c r="M15" s="607"/>
      <c r="N15" s="607">
        <v>1</v>
      </c>
      <c r="O15" s="607">
        <v>127</v>
      </c>
      <c r="P15" s="595"/>
      <c r="Q15" s="608">
        <v>127</v>
      </c>
    </row>
    <row r="16" spans="1:17" ht="14.4" customHeight="1" x14ac:dyDescent="0.3">
      <c r="A16" s="589" t="s">
        <v>2122</v>
      </c>
      <c r="B16" s="590" t="s">
        <v>1872</v>
      </c>
      <c r="C16" s="590" t="s">
        <v>1890</v>
      </c>
      <c r="D16" s="590" t="s">
        <v>1911</v>
      </c>
      <c r="E16" s="590" t="s">
        <v>1913</v>
      </c>
      <c r="F16" s="607">
        <v>1</v>
      </c>
      <c r="G16" s="607">
        <v>126</v>
      </c>
      <c r="H16" s="607"/>
      <c r="I16" s="607">
        <v>126</v>
      </c>
      <c r="J16" s="607"/>
      <c r="K16" s="607"/>
      <c r="L16" s="607"/>
      <c r="M16" s="607"/>
      <c r="N16" s="607"/>
      <c r="O16" s="607"/>
      <c r="P16" s="595"/>
      <c r="Q16" s="608"/>
    </row>
    <row r="17" spans="1:17" ht="14.4" customHeight="1" x14ac:dyDescent="0.3">
      <c r="A17" s="589" t="s">
        <v>2123</v>
      </c>
      <c r="B17" s="590" t="s">
        <v>1872</v>
      </c>
      <c r="C17" s="590" t="s">
        <v>1890</v>
      </c>
      <c r="D17" s="590" t="s">
        <v>1908</v>
      </c>
      <c r="E17" s="590" t="s">
        <v>1909</v>
      </c>
      <c r="F17" s="607">
        <v>1</v>
      </c>
      <c r="G17" s="607">
        <v>251</v>
      </c>
      <c r="H17" s="607">
        <v>1</v>
      </c>
      <c r="I17" s="607">
        <v>251</v>
      </c>
      <c r="J17" s="607">
        <v>1</v>
      </c>
      <c r="K17" s="607">
        <v>251</v>
      </c>
      <c r="L17" s="607">
        <v>1</v>
      </c>
      <c r="M17" s="607">
        <v>251</v>
      </c>
      <c r="N17" s="607"/>
      <c r="O17" s="607"/>
      <c r="P17" s="595"/>
      <c r="Q17" s="608"/>
    </row>
    <row r="18" spans="1:17" ht="14.4" customHeight="1" x14ac:dyDescent="0.3">
      <c r="A18" s="589" t="s">
        <v>2123</v>
      </c>
      <c r="B18" s="590" t="s">
        <v>1872</v>
      </c>
      <c r="C18" s="590" t="s">
        <v>1890</v>
      </c>
      <c r="D18" s="590" t="s">
        <v>1908</v>
      </c>
      <c r="E18" s="590" t="s">
        <v>1910</v>
      </c>
      <c r="F18" s="607">
        <v>1</v>
      </c>
      <c r="G18" s="607">
        <v>251</v>
      </c>
      <c r="H18" s="607">
        <v>0.5</v>
      </c>
      <c r="I18" s="607">
        <v>251</v>
      </c>
      <c r="J18" s="607">
        <v>2</v>
      </c>
      <c r="K18" s="607">
        <v>502</v>
      </c>
      <c r="L18" s="607">
        <v>1</v>
      </c>
      <c r="M18" s="607">
        <v>251</v>
      </c>
      <c r="N18" s="607"/>
      <c r="O18" s="607"/>
      <c r="P18" s="595"/>
      <c r="Q18" s="608"/>
    </row>
    <row r="19" spans="1:17" ht="14.4" customHeight="1" x14ac:dyDescent="0.3">
      <c r="A19" s="589" t="s">
        <v>2123</v>
      </c>
      <c r="B19" s="590" t="s">
        <v>1872</v>
      </c>
      <c r="C19" s="590" t="s">
        <v>1890</v>
      </c>
      <c r="D19" s="590" t="s">
        <v>1911</v>
      </c>
      <c r="E19" s="590" t="s">
        <v>1912</v>
      </c>
      <c r="F19" s="607">
        <v>7</v>
      </c>
      <c r="G19" s="607">
        <v>882</v>
      </c>
      <c r="H19" s="607">
        <v>2.3333333333333335</v>
      </c>
      <c r="I19" s="607">
        <v>126</v>
      </c>
      <c r="J19" s="607">
        <v>3</v>
      </c>
      <c r="K19" s="607">
        <v>378</v>
      </c>
      <c r="L19" s="607">
        <v>1</v>
      </c>
      <c r="M19" s="607">
        <v>126</v>
      </c>
      <c r="N19" s="607">
        <v>1</v>
      </c>
      <c r="O19" s="607">
        <v>127</v>
      </c>
      <c r="P19" s="595">
        <v>0.33597883597883599</v>
      </c>
      <c r="Q19" s="608">
        <v>127</v>
      </c>
    </row>
    <row r="20" spans="1:17" ht="14.4" customHeight="1" x14ac:dyDescent="0.3">
      <c r="A20" s="589" t="s">
        <v>2123</v>
      </c>
      <c r="B20" s="590" t="s">
        <v>1872</v>
      </c>
      <c r="C20" s="590" t="s">
        <v>1890</v>
      </c>
      <c r="D20" s="590" t="s">
        <v>1911</v>
      </c>
      <c r="E20" s="590" t="s">
        <v>1913</v>
      </c>
      <c r="F20" s="607">
        <v>6</v>
      </c>
      <c r="G20" s="607">
        <v>756</v>
      </c>
      <c r="H20" s="607">
        <v>2</v>
      </c>
      <c r="I20" s="607">
        <v>126</v>
      </c>
      <c r="J20" s="607">
        <v>3</v>
      </c>
      <c r="K20" s="607">
        <v>378</v>
      </c>
      <c r="L20" s="607">
        <v>1</v>
      </c>
      <c r="M20" s="607">
        <v>126</v>
      </c>
      <c r="N20" s="607"/>
      <c r="O20" s="607"/>
      <c r="P20" s="595"/>
      <c r="Q20" s="608"/>
    </row>
    <row r="21" spans="1:17" ht="14.4" customHeight="1" x14ac:dyDescent="0.3">
      <c r="A21" s="589" t="s">
        <v>2123</v>
      </c>
      <c r="B21" s="590" t="s">
        <v>1872</v>
      </c>
      <c r="C21" s="590" t="s">
        <v>1890</v>
      </c>
      <c r="D21" s="590" t="s">
        <v>1920</v>
      </c>
      <c r="E21" s="590" t="s">
        <v>1922</v>
      </c>
      <c r="F21" s="607">
        <v>2</v>
      </c>
      <c r="G21" s="607">
        <v>1358</v>
      </c>
      <c r="H21" s="607"/>
      <c r="I21" s="607">
        <v>679</v>
      </c>
      <c r="J21" s="607"/>
      <c r="K21" s="607"/>
      <c r="L21" s="607"/>
      <c r="M21" s="607"/>
      <c r="N21" s="607"/>
      <c r="O21" s="607"/>
      <c r="P21" s="595"/>
      <c r="Q21" s="608"/>
    </row>
    <row r="22" spans="1:17" ht="14.4" customHeight="1" x14ac:dyDescent="0.3">
      <c r="A22" s="589" t="s">
        <v>2123</v>
      </c>
      <c r="B22" s="590" t="s">
        <v>1872</v>
      </c>
      <c r="C22" s="590" t="s">
        <v>1890</v>
      </c>
      <c r="D22" s="590" t="s">
        <v>1944</v>
      </c>
      <c r="E22" s="590" t="s">
        <v>1945</v>
      </c>
      <c r="F22" s="607">
        <v>2</v>
      </c>
      <c r="G22" s="607">
        <v>172</v>
      </c>
      <c r="H22" s="607"/>
      <c r="I22" s="607">
        <v>86</v>
      </c>
      <c r="J22" s="607"/>
      <c r="K22" s="607"/>
      <c r="L22" s="607"/>
      <c r="M22" s="607"/>
      <c r="N22" s="607"/>
      <c r="O22" s="607"/>
      <c r="P22" s="595"/>
      <c r="Q22" s="608"/>
    </row>
    <row r="23" spans="1:17" ht="14.4" customHeight="1" x14ac:dyDescent="0.3">
      <c r="A23" s="589" t="s">
        <v>2123</v>
      </c>
      <c r="B23" s="590" t="s">
        <v>1872</v>
      </c>
      <c r="C23" s="590" t="s">
        <v>1890</v>
      </c>
      <c r="D23" s="590" t="s">
        <v>1950</v>
      </c>
      <c r="E23" s="590" t="s">
        <v>1951</v>
      </c>
      <c r="F23" s="607"/>
      <c r="G23" s="607"/>
      <c r="H23" s="607"/>
      <c r="I23" s="607"/>
      <c r="J23" s="607">
        <v>1</v>
      </c>
      <c r="K23" s="607">
        <v>1528</v>
      </c>
      <c r="L23" s="607">
        <v>1</v>
      </c>
      <c r="M23" s="607">
        <v>1528</v>
      </c>
      <c r="N23" s="607"/>
      <c r="O23" s="607"/>
      <c r="P23" s="595"/>
      <c r="Q23" s="608"/>
    </row>
    <row r="24" spans="1:17" ht="14.4" customHeight="1" x14ac:dyDescent="0.3">
      <c r="A24" s="589" t="s">
        <v>2123</v>
      </c>
      <c r="B24" s="590" t="s">
        <v>1872</v>
      </c>
      <c r="C24" s="590" t="s">
        <v>1890</v>
      </c>
      <c r="D24" s="590" t="s">
        <v>1973</v>
      </c>
      <c r="E24" s="590" t="s">
        <v>1974</v>
      </c>
      <c r="F24" s="607">
        <v>1</v>
      </c>
      <c r="G24" s="607">
        <v>716</v>
      </c>
      <c r="H24" s="607"/>
      <c r="I24" s="607">
        <v>716</v>
      </c>
      <c r="J24" s="607"/>
      <c r="K24" s="607"/>
      <c r="L24" s="607"/>
      <c r="M24" s="607"/>
      <c r="N24" s="607"/>
      <c r="O24" s="607"/>
      <c r="P24" s="595"/>
      <c r="Q24" s="608"/>
    </row>
    <row r="25" spans="1:17" ht="14.4" customHeight="1" x14ac:dyDescent="0.3">
      <c r="A25" s="589" t="s">
        <v>2123</v>
      </c>
      <c r="B25" s="590" t="s">
        <v>1872</v>
      </c>
      <c r="C25" s="590" t="s">
        <v>1890</v>
      </c>
      <c r="D25" s="590" t="s">
        <v>1987</v>
      </c>
      <c r="E25" s="590" t="s">
        <v>1988</v>
      </c>
      <c r="F25" s="607">
        <v>1</v>
      </c>
      <c r="G25" s="607">
        <v>364</v>
      </c>
      <c r="H25" s="607"/>
      <c r="I25" s="607">
        <v>364</v>
      </c>
      <c r="J25" s="607"/>
      <c r="K25" s="607"/>
      <c r="L25" s="607"/>
      <c r="M25" s="607"/>
      <c r="N25" s="607"/>
      <c r="O25" s="607"/>
      <c r="P25" s="595"/>
      <c r="Q25" s="608"/>
    </row>
    <row r="26" spans="1:17" ht="14.4" customHeight="1" x14ac:dyDescent="0.3">
      <c r="A26" s="589" t="s">
        <v>2123</v>
      </c>
      <c r="B26" s="590" t="s">
        <v>1872</v>
      </c>
      <c r="C26" s="590" t="s">
        <v>1890</v>
      </c>
      <c r="D26" s="590" t="s">
        <v>1999</v>
      </c>
      <c r="E26" s="590" t="s">
        <v>2000</v>
      </c>
      <c r="F26" s="607">
        <v>1</v>
      </c>
      <c r="G26" s="607">
        <v>247</v>
      </c>
      <c r="H26" s="607"/>
      <c r="I26" s="607">
        <v>247</v>
      </c>
      <c r="J26" s="607"/>
      <c r="K26" s="607"/>
      <c r="L26" s="607"/>
      <c r="M26" s="607"/>
      <c r="N26" s="607"/>
      <c r="O26" s="607"/>
      <c r="P26" s="595"/>
      <c r="Q26" s="608"/>
    </row>
    <row r="27" spans="1:17" ht="14.4" customHeight="1" x14ac:dyDescent="0.3">
      <c r="A27" s="589" t="s">
        <v>2123</v>
      </c>
      <c r="B27" s="590" t="s">
        <v>1872</v>
      </c>
      <c r="C27" s="590" t="s">
        <v>1890</v>
      </c>
      <c r="D27" s="590" t="s">
        <v>2013</v>
      </c>
      <c r="E27" s="590" t="s">
        <v>2014</v>
      </c>
      <c r="F27" s="607">
        <v>1</v>
      </c>
      <c r="G27" s="607">
        <v>840</v>
      </c>
      <c r="H27" s="607"/>
      <c r="I27" s="607">
        <v>840</v>
      </c>
      <c r="J27" s="607"/>
      <c r="K27" s="607"/>
      <c r="L27" s="607"/>
      <c r="M27" s="607"/>
      <c r="N27" s="607"/>
      <c r="O27" s="607"/>
      <c r="P27" s="595"/>
      <c r="Q27" s="608"/>
    </row>
    <row r="28" spans="1:17" ht="14.4" customHeight="1" x14ac:dyDescent="0.3">
      <c r="A28" s="589" t="s">
        <v>2124</v>
      </c>
      <c r="B28" s="590" t="s">
        <v>1872</v>
      </c>
      <c r="C28" s="590" t="s">
        <v>1873</v>
      </c>
      <c r="D28" s="590" t="s">
        <v>1885</v>
      </c>
      <c r="E28" s="590" t="s">
        <v>1886</v>
      </c>
      <c r="F28" s="607"/>
      <c r="G28" s="607"/>
      <c r="H28" s="607"/>
      <c r="I28" s="607"/>
      <c r="J28" s="607">
        <v>1</v>
      </c>
      <c r="K28" s="607">
        <v>144.97</v>
      </c>
      <c r="L28" s="607">
        <v>1</v>
      </c>
      <c r="M28" s="607">
        <v>144.97</v>
      </c>
      <c r="N28" s="607"/>
      <c r="O28" s="607"/>
      <c r="P28" s="595"/>
      <c r="Q28" s="608"/>
    </row>
    <row r="29" spans="1:17" ht="14.4" customHeight="1" x14ac:dyDescent="0.3">
      <c r="A29" s="589" t="s">
        <v>2124</v>
      </c>
      <c r="B29" s="590" t="s">
        <v>1872</v>
      </c>
      <c r="C29" s="590" t="s">
        <v>1890</v>
      </c>
      <c r="D29" s="590" t="s">
        <v>1897</v>
      </c>
      <c r="E29" s="590" t="s">
        <v>1898</v>
      </c>
      <c r="F29" s="607"/>
      <c r="G29" s="607"/>
      <c r="H29" s="607"/>
      <c r="I29" s="607"/>
      <c r="J29" s="607">
        <v>1</v>
      </c>
      <c r="K29" s="607">
        <v>223</v>
      </c>
      <c r="L29" s="607">
        <v>1</v>
      </c>
      <c r="M29" s="607">
        <v>223</v>
      </c>
      <c r="N29" s="607"/>
      <c r="O29" s="607"/>
      <c r="P29" s="595"/>
      <c r="Q29" s="608"/>
    </row>
    <row r="30" spans="1:17" ht="14.4" customHeight="1" x14ac:dyDescent="0.3">
      <c r="A30" s="589" t="s">
        <v>2124</v>
      </c>
      <c r="B30" s="590" t="s">
        <v>1872</v>
      </c>
      <c r="C30" s="590" t="s">
        <v>1890</v>
      </c>
      <c r="D30" s="590" t="s">
        <v>1899</v>
      </c>
      <c r="E30" s="590" t="s">
        <v>1900</v>
      </c>
      <c r="F30" s="607">
        <v>29</v>
      </c>
      <c r="G30" s="607">
        <v>1073</v>
      </c>
      <c r="H30" s="607">
        <v>2.6363636363636362</v>
      </c>
      <c r="I30" s="607">
        <v>37</v>
      </c>
      <c r="J30" s="607">
        <v>11</v>
      </c>
      <c r="K30" s="607">
        <v>407</v>
      </c>
      <c r="L30" s="607">
        <v>1</v>
      </c>
      <c r="M30" s="607">
        <v>37</v>
      </c>
      <c r="N30" s="607">
        <v>24</v>
      </c>
      <c r="O30" s="607">
        <v>888</v>
      </c>
      <c r="P30" s="595">
        <v>2.1818181818181817</v>
      </c>
      <c r="Q30" s="608">
        <v>37</v>
      </c>
    </row>
    <row r="31" spans="1:17" ht="14.4" customHeight="1" x14ac:dyDescent="0.3">
      <c r="A31" s="589" t="s">
        <v>2124</v>
      </c>
      <c r="B31" s="590" t="s">
        <v>1872</v>
      </c>
      <c r="C31" s="590" t="s">
        <v>1890</v>
      </c>
      <c r="D31" s="590" t="s">
        <v>1899</v>
      </c>
      <c r="E31" s="590" t="s">
        <v>1901</v>
      </c>
      <c r="F31" s="607">
        <v>3</v>
      </c>
      <c r="G31" s="607">
        <v>111</v>
      </c>
      <c r="H31" s="607">
        <v>0.6</v>
      </c>
      <c r="I31" s="607">
        <v>37</v>
      </c>
      <c r="J31" s="607">
        <v>5</v>
      </c>
      <c r="K31" s="607">
        <v>185</v>
      </c>
      <c r="L31" s="607">
        <v>1</v>
      </c>
      <c r="M31" s="607">
        <v>37</v>
      </c>
      <c r="N31" s="607">
        <v>2</v>
      </c>
      <c r="O31" s="607">
        <v>74</v>
      </c>
      <c r="P31" s="595">
        <v>0.4</v>
      </c>
      <c r="Q31" s="608">
        <v>37</v>
      </c>
    </row>
    <row r="32" spans="1:17" ht="14.4" customHeight="1" x14ac:dyDescent="0.3">
      <c r="A32" s="589" t="s">
        <v>2124</v>
      </c>
      <c r="B32" s="590" t="s">
        <v>1872</v>
      </c>
      <c r="C32" s="590" t="s">
        <v>1890</v>
      </c>
      <c r="D32" s="590" t="s">
        <v>1908</v>
      </c>
      <c r="E32" s="590" t="s">
        <v>1909</v>
      </c>
      <c r="F32" s="607">
        <v>1</v>
      </c>
      <c r="G32" s="607">
        <v>251</v>
      </c>
      <c r="H32" s="607">
        <v>0.5</v>
      </c>
      <c r="I32" s="607">
        <v>251</v>
      </c>
      <c r="J32" s="607">
        <v>2</v>
      </c>
      <c r="K32" s="607">
        <v>502</v>
      </c>
      <c r="L32" s="607">
        <v>1</v>
      </c>
      <c r="M32" s="607">
        <v>251</v>
      </c>
      <c r="N32" s="607">
        <v>1</v>
      </c>
      <c r="O32" s="607">
        <v>252</v>
      </c>
      <c r="P32" s="595">
        <v>0.50199203187250996</v>
      </c>
      <c r="Q32" s="608">
        <v>252</v>
      </c>
    </row>
    <row r="33" spans="1:17" ht="14.4" customHeight="1" x14ac:dyDescent="0.3">
      <c r="A33" s="589" t="s">
        <v>2124</v>
      </c>
      <c r="B33" s="590" t="s">
        <v>1872</v>
      </c>
      <c r="C33" s="590" t="s">
        <v>1890</v>
      </c>
      <c r="D33" s="590" t="s">
        <v>1908</v>
      </c>
      <c r="E33" s="590" t="s">
        <v>1910</v>
      </c>
      <c r="F33" s="607">
        <v>1</v>
      </c>
      <c r="G33" s="607">
        <v>251</v>
      </c>
      <c r="H33" s="607">
        <v>0.2</v>
      </c>
      <c r="I33" s="607">
        <v>251</v>
      </c>
      <c r="J33" s="607">
        <v>5</v>
      </c>
      <c r="K33" s="607">
        <v>1255</v>
      </c>
      <c r="L33" s="607">
        <v>1</v>
      </c>
      <c r="M33" s="607">
        <v>251</v>
      </c>
      <c r="N33" s="607">
        <v>9</v>
      </c>
      <c r="O33" s="607">
        <v>2268</v>
      </c>
      <c r="P33" s="595">
        <v>1.8071713147410358</v>
      </c>
      <c r="Q33" s="608">
        <v>252</v>
      </c>
    </row>
    <row r="34" spans="1:17" ht="14.4" customHeight="1" x14ac:dyDescent="0.3">
      <c r="A34" s="589" t="s">
        <v>2124</v>
      </c>
      <c r="B34" s="590" t="s">
        <v>1872</v>
      </c>
      <c r="C34" s="590" t="s">
        <v>1890</v>
      </c>
      <c r="D34" s="590" t="s">
        <v>1911</v>
      </c>
      <c r="E34" s="590" t="s">
        <v>1912</v>
      </c>
      <c r="F34" s="607">
        <v>7</v>
      </c>
      <c r="G34" s="607">
        <v>882</v>
      </c>
      <c r="H34" s="607">
        <v>1.4</v>
      </c>
      <c r="I34" s="607">
        <v>126</v>
      </c>
      <c r="J34" s="607">
        <v>5</v>
      </c>
      <c r="K34" s="607">
        <v>630</v>
      </c>
      <c r="L34" s="607">
        <v>1</v>
      </c>
      <c r="M34" s="607">
        <v>126</v>
      </c>
      <c r="N34" s="607">
        <v>2</v>
      </c>
      <c r="O34" s="607">
        <v>254</v>
      </c>
      <c r="P34" s="595">
        <v>0.40317460317460319</v>
      </c>
      <c r="Q34" s="608">
        <v>127</v>
      </c>
    </row>
    <row r="35" spans="1:17" ht="14.4" customHeight="1" x14ac:dyDescent="0.3">
      <c r="A35" s="589" t="s">
        <v>2124</v>
      </c>
      <c r="B35" s="590" t="s">
        <v>1872</v>
      </c>
      <c r="C35" s="590" t="s">
        <v>1890</v>
      </c>
      <c r="D35" s="590" t="s">
        <v>1911</v>
      </c>
      <c r="E35" s="590" t="s">
        <v>1913</v>
      </c>
      <c r="F35" s="607">
        <v>2</v>
      </c>
      <c r="G35" s="607">
        <v>252</v>
      </c>
      <c r="H35" s="607">
        <v>1</v>
      </c>
      <c r="I35" s="607">
        <v>126</v>
      </c>
      <c r="J35" s="607">
        <v>2</v>
      </c>
      <c r="K35" s="607">
        <v>252</v>
      </c>
      <c r="L35" s="607">
        <v>1</v>
      </c>
      <c r="M35" s="607">
        <v>126</v>
      </c>
      <c r="N35" s="607">
        <v>4</v>
      </c>
      <c r="O35" s="607">
        <v>508</v>
      </c>
      <c r="P35" s="595">
        <v>2.0158730158730158</v>
      </c>
      <c r="Q35" s="608">
        <v>127</v>
      </c>
    </row>
    <row r="36" spans="1:17" ht="14.4" customHeight="1" x14ac:dyDescent="0.3">
      <c r="A36" s="589" t="s">
        <v>2124</v>
      </c>
      <c r="B36" s="590" t="s">
        <v>1872</v>
      </c>
      <c r="C36" s="590" t="s">
        <v>1890</v>
      </c>
      <c r="D36" s="590" t="s">
        <v>1914</v>
      </c>
      <c r="E36" s="590" t="s">
        <v>1915</v>
      </c>
      <c r="F36" s="607"/>
      <c r="G36" s="607"/>
      <c r="H36" s="607"/>
      <c r="I36" s="607"/>
      <c r="J36" s="607"/>
      <c r="K36" s="607"/>
      <c r="L36" s="607"/>
      <c r="M36" s="607"/>
      <c r="N36" s="607">
        <v>4</v>
      </c>
      <c r="O36" s="607">
        <v>2168</v>
      </c>
      <c r="P36" s="595"/>
      <c r="Q36" s="608">
        <v>542</v>
      </c>
    </row>
    <row r="37" spans="1:17" ht="14.4" customHeight="1" x14ac:dyDescent="0.3">
      <c r="A37" s="589" t="s">
        <v>2124</v>
      </c>
      <c r="B37" s="590" t="s">
        <v>1872</v>
      </c>
      <c r="C37" s="590" t="s">
        <v>1890</v>
      </c>
      <c r="D37" s="590" t="s">
        <v>1918</v>
      </c>
      <c r="E37" s="590" t="s">
        <v>1919</v>
      </c>
      <c r="F37" s="607"/>
      <c r="G37" s="607"/>
      <c r="H37" s="607"/>
      <c r="I37" s="607"/>
      <c r="J37" s="607">
        <v>3</v>
      </c>
      <c r="K37" s="607">
        <v>1503</v>
      </c>
      <c r="L37" s="607">
        <v>1</v>
      </c>
      <c r="M37" s="607">
        <v>501</v>
      </c>
      <c r="N37" s="607"/>
      <c r="O37" s="607"/>
      <c r="P37" s="595"/>
      <c r="Q37" s="608"/>
    </row>
    <row r="38" spans="1:17" ht="14.4" customHeight="1" x14ac:dyDescent="0.3">
      <c r="A38" s="589" t="s">
        <v>2124</v>
      </c>
      <c r="B38" s="590" t="s">
        <v>1872</v>
      </c>
      <c r="C38" s="590" t="s">
        <v>1890</v>
      </c>
      <c r="D38" s="590" t="s">
        <v>1920</v>
      </c>
      <c r="E38" s="590" t="s">
        <v>1921</v>
      </c>
      <c r="F38" s="607"/>
      <c r="G38" s="607"/>
      <c r="H38" s="607"/>
      <c r="I38" s="607"/>
      <c r="J38" s="607">
        <v>2</v>
      </c>
      <c r="K38" s="607">
        <v>1358</v>
      </c>
      <c r="L38" s="607">
        <v>1</v>
      </c>
      <c r="M38" s="607">
        <v>679</v>
      </c>
      <c r="N38" s="607">
        <v>1</v>
      </c>
      <c r="O38" s="607">
        <v>680</v>
      </c>
      <c r="P38" s="595">
        <v>0.50073637702503682</v>
      </c>
      <c r="Q38" s="608">
        <v>680</v>
      </c>
    </row>
    <row r="39" spans="1:17" ht="14.4" customHeight="1" x14ac:dyDescent="0.3">
      <c r="A39" s="589" t="s">
        <v>2124</v>
      </c>
      <c r="B39" s="590" t="s">
        <v>1872</v>
      </c>
      <c r="C39" s="590" t="s">
        <v>1890</v>
      </c>
      <c r="D39" s="590" t="s">
        <v>1920</v>
      </c>
      <c r="E39" s="590" t="s">
        <v>1922</v>
      </c>
      <c r="F39" s="607"/>
      <c r="G39" s="607"/>
      <c r="H39" s="607"/>
      <c r="I39" s="607"/>
      <c r="J39" s="607">
        <v>1</v>
      </c>
      <c r="K39" s="607">
        <v>679</v>
      </c>
      <c r="L39" s="607">
        <v>1</v>
      </c>
      <c r="M39" s="607">
        <v>679</v>
      </c>
      <c r="N39" s="607">
        <v>1</v>
      </c>
      <c r="O39" s="607">
        <v>680</v>
      </c>
      <c r="P39" s="595">
        <v>1.0014727540500736</v>
      </c>
      <c r="Q39" s="608">
        <v>680</v>
      </c>
    </row>
    <row r="40" spans="1:17" ht="14.4" customHeight="1" x14ac:dyDescent="0.3">
      <c r="A40" s="589" t="s">
        <v>2124</v>
      </c>
      <c r="B40" s="590" t="s">
        <v>1872</v>
      </c>
      <c r="C40" s="590" t="s">
        <v>1890</v>
      </c>
      <c r="D40" s="590" t="s">
        <v>1923</v>
      </c>
      <c r="E40" s="590" t="s">
        <v>1924</v>
      </c>
      <c r="F40" s="607">
        <v>7</v>
      </c>
      <c r="G40" s="607">
        <v>7217</v>
      </c>
      <c r="H40" s="607">
        <v>2.3310723514211888</v>
      </c>
      <c r="I40" s="607">
        <v>1031</v>
      </c>
      <c r="J40" s="607">
        <v>3</v>
      </c>
      <c r="K40" s="607">
        <v>3096</v>
      </c>
      <c r="L40" s="607">
        <v>1</v>
      </c>
      <c r="M40" s="607">
        <v>1032</v>
      </c>
      <c r="N40" s="607">
        <v>2</v>
      </c>
      <c r="O40" s="607">
        <v>2068</v>
      </c>
      <c r="P40" s="595">
        <v>0.66795865633074936</v>
      </c>
      <c r="Q40" s="608">
        <v>1034</v>
      </c>
    </row>
    <row r="41" spans="1:17" ht="14.4" customHeight="1" x14ac:dyDescent="0.3">
      <c r="A41" s="589" t="s">
        <v>2124</v>
      </c>
      <c r="B41" s="590" t="s">
        <v>1872</v>
      </c>
      <c r="C41" s="590" t="s">
        <v>1890</v>
      </c>
      <c r="D41" s="590" t="s">
        <v>1925</v>
      </c>
      <c r="E41" s="590" t="s">
        <v>1926</v>
      </c>
      <c r="F41" s="607">
        <v>3</v>
      </c>
      <c r="G41" s="607">
        <v>6294</v>
      </c>
      <c r="H41" s="607">
        <v>1.4985714285714287</v>
      </c>
      <c r="I41" s="607">
        <v>2098</v>
      </c>
      <c r="J41" s="607">
        <v>2</v>
      </c>
      <c r="K41" s="607">
        <v>4200</v>
      </c>
      <c r="L41" s="607">
        <v>1</v>
      </c>
      <c r="M41" s="607">
        <v>2100</v>
      </c>
      <c r="N41" s="607">
        <v>4</v>
      </c>
      <c r="O41" s="607">
        <v>8412</v>
      </c>
      <c r="P41" s="595">
        <v>2.0028571428571427</v>
      </c>
      <c r="Q41" s="608">
        <v>2103</v>
      </c>
    </row>
    <row r="42" spans="1:17" ht="14.4" customHeight="1" x14ac:dyDescent="0.3">
      <c r="A42" s="589" t="s">
        <v>2124</v>
      </c>
      <c r="B42" s="590" t="s">
        <v>1872</v>
      </c>
      <c r="C42" s="590" t="s">
        <v>1890</v>
      </c>
      <c r="D42" s="590" t="s">
        <v>2057</v>
      </c>
      <c r="E42" s="590" t="s">
        <v>2058</v>
      </c>
      <c r="F42" s="607"/>
      <c r="G42" s="607"/>
      <c r="H42" s="607"/>
      <c r="I42" s="607"/>
      <c r="J42" s="607">
        <v>3</v>
      </c>
      <c r="K42" s="607">
        <v>6990</v>
      </c>
      <c r="L42" s="607">
        <v>1</v>
      </c>
      <c r="M42" s="607">
        <v>2330</v>
      </c>
      <c r="N42" s="607"/>
      <c r="O42" s="607"/>
      <c r="P42" s="595"/>
      <c r="Q42" s="608"/>
    </row>
    <row r="43" spans="1:17" ht="14.4" customHeight="1" x14ac:dyDescent="0.3">
      <c r="A43" s="589" t="s">
        <v>2124</v>
      </c>
      <c r="B43" s="590" t="s">
        <v>1872</v>
      </c>
      <c r="C43" s="590" t="s">
        <v>1890</v>
      </c>
      <c r="D43" s="590" t="s">
        <v>1938</v>
      </c>
      <c r="E43" s="590" t="s">
        <v>1939</v>
      </c>
      <c r="F43" s="607">
        <v>1</v>
      </c>
      <c r="G43" s="607">
        <v>33.33</v>
      </c>
      <c r="H43" s="607"/>
      <c r="I43" s="607">
        <v>33.33</v>
      </c>
      <c r="J43" s="607"/>
      <c r="K43" s="607"/>
      <c r="L43" s="607"/>
      <c r="M43" s="607"/>
      <c r="N43" s="607">
        <v>3</v>
      </c>
      <c r="O43" s="607">
        <v>99.99</v>
      </c>
      <c r="P43" s="595"/>
      <c r="Q43" s="608">
        <v>33.33</v>
      </c>
    </row>
    <row r="44" spans="1:17" ht="14.4" customHeight="1" x14ac:dyDescent="0.3">
      <c r="A44" s="589" t="s">
        <v>2124</v>
      </c>
      <c r="B44" s="590" t="s">
        <v>1872</v>
      </c>
      <c r="C44" s="590" t="s">
        <v>1890</v>
      </c>
      <c r="D44" s="590" t="s">
        <v>1938</v>
      </c>
      <c r="E44" s="590" t="s">
        <v>1940</v>
      </c>
      <c r="F44" s="607"/>
      <c r="G44" s="607"/>
      <c r="H44" s="607"/>
      <c r="I44" s="607"/>
      <c r="J44" s="607">
        <v>1</v>
      </c>
      <c r="K44" s="607">
        <v>33.33</v>
      </c>
      <c r="L44" s="607">
        <v>1</v>
      </c>
      <c r="M44" s="607">
        <v>33.33</v>
      </c>
      <c r="N44" s="607">
        <v>1</v>
      </c>
      <c r="O44" s="607">
        <v>33.33</v>
      </c>
      <c r="P44" s="595">
        <v>1</v>
      </c>
      <c r="Q44" s="608">
        <v>33.33</v>
      </c>
    </row>
    <row r="45" spans="1:17" ht="14.4" customHeight="1" x14ac:dyDescent="0.3">
      <c r="A45" s="589" t="s">
        <v>2124</v>
      </c>
      <c r="B45" s="590" t="s">
        <v>1872</v>
      </c>
      <c r="C45" s="590" t="s">
        <v>1890</v>
      </c>
      <c r="D45" s="590" t="s">
        <v>1944</v>
      </c>
      <c r="E45" s="590" t="s">
        <v>1945</v>
      </c>
      <c r="F45" s="607">
        <v>1</v>
      </c>
      <c r="G45" s="607">
        <v>86</v>
      </c>
      <c r="H45" s="607">
        <v>0.1</v>
      </c>
      <c r="I45" s="607">
        <v>86</v>
      </c>
      <c r="J45" s="607">
        <v>10</v>
      </c>
      <c r="K45" s="607">
        <v>860</v>
      </c>
      <c r="L45" s="607">
        <v>1</v>
      </c>
      <c r="M45" s="607">
        <v>86</v>
      </c>
      <c r="N45" s="607">
        <v>4</v>
      </c>
      <c r="O45" s="607">
        <v>344</v>
      </c>
      <c r="P45" s="595">
        <v>0.4</v>
      </c>
      <c r="Q45" s="608">
        <v>86</v>
      </c>
    </row>
    <row r="46" spans="1:17" ht="14.4" customHeight="1" x14ac:dyDescent="0.3">
      <c r="A46" s="589" t="s">
        <v>2124</v>
      </c>
      <c r="B46" s="590" t="s">
        <v>1872</v>
      </c>
      <c r="C46" s="590" t="s">
        <v>1890</v>
      </c>
      <c r="D46" s="590" t="s">
        <v>1944</v>
      </c>
      <c r="E46" s="590" t="s">
        <v>1946</v>
      </c>
      <c r="F46" s="607">
        <v>5</v>
      </c>
      <c r="G46" s="607">
        <v>430</v>
      </c>
      <c r="H46" s="607">
        <v>0.625</v>
      </c>
      <c r="I46" s="607">
        <v>86</v>
      </c>
      <c r="J46" s="607">
        <v>8</v>
      </c>
      <c r="K46" s="607">
        <v>688</v>
      </c>
      <c r="L46" s="607">
        <v>1</v>
      </c>
      <c r="M46" s="607">
        <v>86</v>
      </c>
      <c r="N46" s="607">
        <v>6</v>
      </c>
      <c r="O46" s="607">
        <v>516</v>
      </c>
      <c r="P46" s="595">
        <v>0.75</v>
      </c>
      <c r="Q46" s="608">
        <v>86</v>
      </c>
    </row>
    <row r="47" spans="1:17" ht="14.4" customHeight="1" x14ac:dyDescent="0.3">
      <c r="A47" s="589" t="s">
        <v>2124</v>
      </c>
      <c r="B47" s="590" t="s">
        <v>1872</v>
      </c>
      <c r="C47" s="590" t="s">
        <v>1890</v>
      </c>
      <c r="D47" s="590" t="s">
        <v>1950</v>
      </c>
      <c r="E47" s="590" t="s">
        <v>1951</v>
      </c>
      <c r="F47" s="607"/>
      <c r="G47" s="607"/>
      <c r="H47" s="607"/>
      <c r="I47" s="607"/>
      <c r="J47" s="607"/>
      <c r="K47" s="607"/>
      <c r="L47" s="607"/>
      <c r="M47" s="607"/>
      <c r="N47" s="607">
        <v>1</v>
      </c>
      <c r="O47" s="607">
        <v>1529</v>
      </c>
      <c r="P47" s="595"/>
      <c r="Q47" s="608">
        <v>1529</v>
      </c>
    </row>
    <row r="48" spans="1:17" ht="14.4" customHeight="1" x14ac:dyDescent="0.3">
      <c r="A48" s="589" t="s">
        <v>2124</v>
      </c>
      <c r="B48" s="590" t="s">
        <v>1872</v>
      </c>
      <c r="C48" s="590" t="s">
        <v>1890</v>
      </c>
      <c r="D48" s="590" t="s">
        <v>1956</v>
      </c>
      <c r="E48" s="590" t="s">
        <v>1915</v>
      </c>
      <c r="F48" s="607">
        <v>4</v>
      </c>
      <c r="G48" s="607">
        <v>2752</v>
      </c>
      <c r="H48" s="607"/>
      <c r="I48" s="607">
        <v>688</v>
      </c>
      <c r="J48" s="607"/>
      <c r="K48" s="607"/>
      <c r="L48" s="607"/>
      <c r="M48" s="607"/>
      <c r="N48" s="607">
        <v>1</v>
      </c>
      <c r="O48" s="607">
        <v>689</v>
      </c>
      <c r="P48" s="595"/>
      <c r="Q48" s="608">
        <v>689</v>
      </c>
    </row>
    <row r="49" spans="1:17" ht="14.4" customHeight="1" x14ac:dyDescent="0.3">
      <c r="A49" s="589" t="s">
        <v>2124</v>
      </c>
      <c r="B49" s="590" t="s">
        <v>1872</v>
      </c>
      <c r="C49" s="590" t="s">
        <v>1890</v>
      </c>
      <c r="D49" s="590" t="s">
        <v>1964</v>
      </c>
      <c r="E49" s="590" t="s">
        <v>1965</v>
      </c>
      <c r="F49" s="607"/>
      <c r="G49" s="607"/>
      <c r="H49" s="607"/>
      <c r="I49" s="607"/>
      <c r="J49" s="607">
        <v>1</v>
      </c>
      <c r="K49" s="607">
        <v>445</v>
      </c>
      <c r="L49" s="607">
        <v>1</v>
      </c>
      <c r="M49" s="607">
        <v>445</v>
      </c>
      <c r="N49" s="607"/>
      <c r="O49" s="607"/>
      <c r="P49" s="595"/>
      <c r="Q49" s="608"/>
    </row>
    <row r="50" spans="1:17" ht="14.4" customHeight="1" x14ac:dyDescent="0.3">
      <c r="A50" s="589" t="s">
        <v>2124</v>
      </c>
      <c r="B50" s="590" t="s">
        <v>1872</v>
      </c>
      <c r="C50" s="590" t="s">
        <v>1890</v>
      </c>
      <c r="D50" s="590" t="s">
        <v>1968</v>
      </c>
      <c r="E50" s="590" t="s">
        <v>1969</v>
      </c>
      <c r="F50" s="607"/>
      <c r="G50" s="607"/>
      <c r="H50" s="607"/>
      <c r="I50" s="607"/>
      <c r="J50" s="607">
        <v>1</v>
      </c>
      <c r="K50" s="607">
        <v>1063</v>
      </c>
      <c r="L50" s="607">
        <v>1</v>
      </c>
      <c r="M50" s="607">
        <v>1063</v>
      </c>
      <c r="N50" s="607"/>
      <c r="O50" s="607"/>
      <c r="P50" s="595"/>
      <c r="Q50" s="608"/>
    </row>
    <row r="51" spans="1:17" ht="14.4" customHeight="1" x14ac:dyDescent="0.3">
      <c r="A51" s="589" t="s">
        <v>2124</v>
      </c>
      <c r="B51" s="590" t="s">
        <v>1872</v>
      </c>
      <c r="C51" s="590" t="s">
        <v>1890</v>
      </c>
      <c r="D51" s="590" t="s">
        <v>1973</v>
      </c>
      <c r="E51" s="590" t="s">
        <v>1974</v>
      </c>
      <c r="F51" s="607">
        <v>4</v>
      </c>
      <c r="G51" s="607">
        <v>2864</v>
      </c>
      <c r="H51" s="607"/>
      <c r="I51" s="607">
        <v>716</v>
      </c>
      <c r="J51" s="607"/>
      <c r="K51" s="607"/>
      <c r="L51" s="607"/>
      <c r="M51" s="607"/>
      <c r="N51" s="607">
        <v>1</v>
      </c>
      <c r="O51" s="607">
        <v>717</v>
      </c>
      <c r="P51" s="595"/>
      <c r="Q51" s="608">
        <v>717</v>
      </c>
    </row>
    <row r="52" spans="1:17" ht="14.4" customHeight="1" x14ac:dyDescent="0.3">
      <c r="A52" s="589" t="s">
        <v>2124</v>
      </c>
      <c r="B52" s="590" t="s">
        <v>1872</v>
      </c>
      <c r="C52" s="590" t="s">
        <v>1890</v>
      </c>
      <c r="D52" s="590" t="s">
        <v>1978</v>
      </c>
      <c r="E52" s="590" t="s">
        <v>1979</v>
      </c>
      <c r="F52" s="607"/>
      <c r="G52" s="607"/>
      <c r="H52" s="607"/>
      <c r="I52" s="607"/>
      <c r="J52" s="607">
        <v>1</v>
      </c>
      <c r="K52" s="607">
        <v>183</v>
      </c>
      <c r="L52" s="607">
        <v>1</v>
      </c>
      <c r="M52" s="607">
        <v>183</v>
      </c>
      <c r="N52" s="607"/>
      <c r="O52" s="607"/>
      <c r="P52" s="595"/>
      <c r="Q52" s="608"/>
    </row>
    <row r="53" spans="1:17" ht="14.4" customHeight="1" x14ac:dyDescent="0.3">
      <c r="A53" s="589" t="s">
        <v>2124</v>
      </c>
      <c r="B53" s="590" t="s">
        <v>1872</v>
      </c>
      <c r="C53" s="590" t="s">
        <v>1890</v>
      </c>
      <c r="D53" s="590" t="s">
        <v>1978</v>
      </c>
      <c r="E53" s="590" t="s">
        <v>1980</v>
      </c>
      <c r="F53" s="607">
        <v>1</v>
      </c>
      <c r="G53" s="607">
        <v>183</v>
      </c>
      <c r="H53" s="607">
        <v>1</v>
      </c>
      <c r="I53" s="607">
        <v>183</v>
      </c>
      <c r="J53" s="607">
        <v>1</v>
      </c>
      <c r="K53" s="607">
        <v>183</v>
      </c>
      <c r="L53" s="607">
        <v>1</v>
      </c>
      <c r="M53" s="607">
        <v>183</v>
      </c>
      <c r="N53" s="607"/>
      <c r="O53" s="607"/>
      <c r="P53" s="595"/>
      <c r="Q53" s="608"/>
    </row>
    <row r="54" spans="1:17" ht="14.4" customHeight="1" x14ac:dyDescent="0.3">
      <c r="A54" s="589" t="s">
        <v>2124</v>
      </c>
      <c r="B54" s="590" t="s">
        <v>1872</v>
      </c>
      <c r="C54" s="590" t="s">
        <v>1890</v>
      </c>
      <c r="D54" s="590" t="s">
        <v>1987</v>
      </c>
      <c r="E54" s="590" t="s">
        <v>1988</v>
      </c>
      <c r="F54" s="607">
        <v>1</v>
      </c>
      <c r="G54" s="607">
        <v>364</v>
      </c>
      <c r="H54" s="607">
        <v>0.46666666666666667</v>
      </c>
      <c r="I54" s="607">
        <v>364</v>
      </c>
      <c r="J54" s="607">
        <v>2</v>
      </c>
      <c r="K54" s="607">
        <v>780</v>
      </c>
      <c r="L54" s="607">
        <v>1</v>
      </c>
      <c r="M54" s="607">
        <v>390</v>
      </c>
      <c r="N54" s="607">
        <v>4</v>
      </c>
      <c r="O54" s="607">
        <v>1564</v>
      </c>
      <c r="P54" s="595">
        <v>2.0051282051282051</v>
      </c>
      <c r="Q54" s="608">
        <v>391</v>
      </c>
    </row>
    <row r="55" spans="1:17" ht="14.4" customHeight="1" x14ac:dyDescent="0.3">
      <c r="A55" s="589" t="s">
        <v>2124</v>
      </c>
      <c r="B55" s="590" t="s">
        <v>1872</v>
      </c>
      <c r="C55" s="590" t="s">
        <v>1890</v>
      </c>
      <c r="D55" s="590" t="s">
        <v>1987</v>
      </c>
      <c r="E55" s="590" t="s">
        <v>1989</v>
      </c>
      <c r="F55" s="607">
        <v>4</v>
      </c>
      <c r="G55" s="607">
        <v>1456</v>
      </c>
      <c r="H55" s="607">
        <v>0.7466666666666667</v>
      </c>
      <c r="I55" s="607">
        <v>364</v>
      </c>
      <c r="J55" s="607">
        <v>5</v>
      </c>
      <c r="K55" s="607">
        <v>1950</v>
      </c>
      <c r="L55" s="607">
        <v>1</v>
      </c>
      <c r="M55" s="607">
        <v>390</v>
      </c>
      <c r="N55" s="607">
        <v>1</v>
      </c>
      <c r="O55" s="607">
        <v>391</v>
      </c>
      <c r="P55" s="595">
        <v>0.20051282051282052</v>
      </c>
      <c r="Q55" s="608">
        <v>391</v>
      </c>
    </row>
    <row r="56" spans="1:17" ht="14.4" customHeight="1" x14ac:dyDescent="0.3">
      <c r="A56" s="589" t="s">
        <v>2124</v>
      </c>
      <c r="B56" s="590" t="s">
        <v>1872</v>
      </c>
      <c r="C56" s="590" t="s">
        <v>1890</v>
      </c>
      <c r="D56" s="590" t="s">
        <v>1990</v>
      </c>
      <c r="E56" s="590" t="s">
        <v>1991</v>
      </c>
      <c r="F56" s="607"/>
      <c r="G56" s="607"/>
      <c r="H56" s="607"/>
      <c r="I56" s="607"/>
      <c r="J56" s="607">
        <v>2</v>
      </c>
      <c r="K56" s="607">
        <v>1010</v>
      </c>
      <c r="L56" s="607">
        <v>1</v>
      </c>
      <c r="M56" s="607">
        <v>505</v>
      </c>
      <c r="N56" s="607">
        <v>1</v>
      </c>
      <c r="O56" s="607">
        <v>506</v>
      </c>
      <c r="P56" s="595">
        <v>0.50099009900990099</v>
      </c>
      <c r="Q56" s="608">
        <v>506</v>
      </c>
    </row>
    <row r="57" spans="1:17" ht="14.4" customHeight="1" x14ac:dyDescent="0.3">
      <c r="A57" s="589" t="s">
        <v>2124</v>
      </c>
      <c r="B57" s="590" t="s">
        <v>1872</v>
      </c>
      <c r="C57" s="590" t="s">
        <v>1890</v>
      </c>
      <c r="D57" s="590" t="s">
        <v>1999</v>
      </c>
      <c r="E57" s="590" t="s">
        <v>2000</v>
      </c>
      <c r="F57" s="607">
        <v>1</v>
      </c>
      <c r="G57" s="607">
        <v>247</v>
      </c>
      <c r="H57" s="607">
        <v>0.39838709677419354</v>
      </c>
      <c r="I57" s="607">
        <v>247</v>
      </c>
      <c r="J57" s="607">
        <v>2</v>
      </c>
      <c r="K57" s="607">
        <v>620</v>
      </c>
      <c r="L57" s="607">
        <v>1</v>
      </c>
      <c r="M57" s="607">
        <v>310</v>
      </c>
      <c r="N57" s="607">
        <v>3</v>
      </c>
      <c r="O57" s="607">
        <v>933</v>
      </c>
      <c r="P57" s="595">
        <v>1.5048387096774194</v>
      </c>
      <c r="Q57" s="608">
        <v>311</v>
      </c>
    </row>
    <row r="58" spans="1:17" ht="14.4" customHeight="1" x14ac:dyDescent="0.3">
      <c r="A58" s="589" t="s">
        <v>2124</v>
      </c>
      <c r="B58" s="590" t="s">
        <v>1872</v>
      </c>
      <c r="C58" s="590" t="s">
        <v>1890</v>
      </c>
      <c r="D58" s="590" t="s">
        <v>2001</v>
      </c>
      <c r="E58" s="590" t="s">
        <v>2070</v>
      </c>
      <c r="F58" s="607">
        <v>1</v>
      </c>
      <c r="G58" s="607">
        <v>1734</v>
      </c>
      <c r="H58" s="607">
        <v>0.49971181556195965</v>
      </c>
      <c r="I58" s="607">
        <v>1734</v>
      </c>
      <c r="J58" s="607">
        <v>2</v>
      </c>
      <c r="K58" s="607">
        <v>3470</v>
      </c>
      <c r="L58" s="607">
        <v>1</v>
      </c>
      <c r="M58" s="607">
        <v>1735</v>
      </c>
      <c r="N58" s="607"/>
      <c r="O58" s="607"/>
      <c r="P58" s="595"/>
      <c r="Q58" s="608"/>
    </row>
    <row r="59" spans="1:17" ht="14.4" customHeight="1" x14ac:dyDescent="0.3">
      <c r="A59" s="589" t="s">
        <v>2124</v>
      </c>
      <c r="B59" s="590" t="s">
        <v>1872</v>
      </c>
      <c r="C59" s="590" t="s">
        <v>1890</v>
      </c>
      <c r="D59" s="590" t="s">
        <v>2001</v>
      </c>
      <c r="E59" s="590" t="s">
        <v>2002</v>
      </c>
      <c r="F59" s="607"/>
      <c r="G59" s="607"/>
      <c r="H59" s="607"/>
      <c r="I59" s="607"/>
      <c r="J59" s="607">
        <v>1</v>
      </c>
      <c r="K59" s="607">
        <v>1735</v>
      </c>
      <c r="L59" s="607">
        <v>1</v>
      </c>
      <c r="M59" s="607">
        <v>1735</v>
      </c>
      <c r="N59" s="607"/>
      <c r="O59" s="607"/>
      <c r="P59" s="595"/>
      <c r="Q59" s="608"/>
    </row>
    <row r="60" spans="1:17" ht="14.4" customHeight="1" x14ac:dyDescent="0.3">
      <c r="A60" s="589" t="s">
        <v>2124</v>
      </c>
      <c r="B60" s="590" t="s">
        <v>1872</v>
      </c>
      <c r="C60" s="590" t="s">
        <v>1890</v>
      </c>
      <c r="D60" s="590" t="s">
        <v>2071</v>
      </c>
      <c r="E60" s="590" t="s">
        <v>2072</v>
      </c>
      <c r="F60" s="607"/>
      <c r="G60" s="607"/>
      <c r="H60" s="607"/>
      <c r="I60" s="607"/>
      <c r="J60" s="607">
        <v>2</v>
      </c>
      <c r="K60" s="607">
        <v>2004</v>
      </c>
      <c r="L60" s="607">
        <v>1</v>
      </c>
      <c r="M60" s="607">
        <v>1002</v>
      </c>
      <c r="N60" s="607"/>
      <c r="O60" s="607"/>
      <c r="P60" s="595"/>
      <c r="Q60" s="608"/>
    </row>
    <row r="61" spans="1:17" ht="14.4" customHeight="1" x14ac:dyDescent="0.3">
      <c r="A61" s="589" t="s">
        <v>2124</v>
      </c>
      <c r="B61" s="590" t="s">
        <v>1872</v>
      </c>
      <c r="C61" s="590" t="s">
        <v>1890</v>
      </c>
      <c r="D61" s="590" t="s">
        <v>2125</v>
      </c>
      <c r="E61" s="590" t="s">
        <v>2126</v>
      </c>
      <c r="F61" s="607"/>
      <c r="G61" s="607"/>
      <c r="H61" s="607"/>
      <c r="I61" s="607"/>
      <c r="J61" s="607">
        <v>1</v>
      </c>
      <c r="K61" s="607">
        <v>1633</v>
      </c>
      <c r="L61" s="607">
        <v>1</v>
      </c>
      <c r="M61" s="607">
        <v>1633</v>
      </c>
      <c r="N61" s="607"/>
      <c r="O61" s="607"/>
      <c r="P61" s="595"/>
      <c r="Q61" s="608"/>
    </row>
    <row r="62" spans="1:17" ht="14.4" customHeight="1" x14ac:dyDescent="0.3">
      <c r="A62" s="589" t="s">
        <v>2124</v>
      </c>
      <c r="B62" s="590" t="s">
        <v>1872</v>
      </c>
      <c r="C62" s="590" t="s">
        <v>1890</v>
      </c>
      <c r="D62" s="590" t="s">
        <v>2008</v>
      </c>
      <c r="E62" s="590" t="s">
        <v>2010</v>
      </c>
      <c r="F62" s="607">
        <v>2</v>
      </c>
      <c r="G62" s="607">
        <v>662</v>
      </c>
      <c r="H62" s="607"/>
      <c r="I62" s="607">
        <v>331</v>
      </c>
      <c r="J62" s="607"/>
      <c r="K62" s="607"/>
      <c r="L62" s="607"/>
      <c r="M62" s="607"/>
      <c r="N62" s="607"/>
      <c r="O62" s="607"/>
      <c r="P62" s="595"/>
      <c r="Q62" s="608"/>
    </row>
    <row r="63" spans="1:17" ht="14.4" customHeight="1" x14ac:dyDescent="0.3">
      <c r="A63" s="589" t="s">
        <v>2124</v>
      </c>
      <c r="B63" s="590" t="s">
        <v>1872</v>
      </c>
      <c r="C63" s="590" t="s">
        <v>1890</v>
      </c>
      <c r="D63" s="590" t="s">
        <v>2013</v>
      </c>
      <c r="E63" s="590" t="s">
        <v>2014</v>
      </c>
      <c r="F63" s="607"/>
      <c r="G63" s="607"/>
      <c r="H63" s="607"/>
      <c r="I63" s="607"/>
      <c r="J63" s="607"/>
      <c r="K63" s="607"/>
      <c r="L63" s="607"/>
      <c r="M63" s="607"/>
      <c r="N63" s="607">
        <v>1</v>
      </c>
      <c r="O63" s="607">
        <v>841</v>
      </c>
      <c r="P63" s="595"/>
      <c r="Q63" s="608">
        <v>841</v>
      </c>
    </row>
    <row r="64" spans="1:17" ht="14.4" customHeight="1" x14ac:dyDescent="0.3">
      <c r="A64" s="589" t="s">
        <v>2124</v>
      </c>
      <c r="B64" s="590" t="s">
        <v>1872</v>
      </c>
      <c r="C64" s="590" t="s">
        <v>1890</v>
      </c>
      <c r="D64" s="590" t="s">
        <v>2017</v>
      </c>
      <c r="E64" s="590" t="s">
        <v>2018</v>
      </c>
      <c r="F64" s="607"/>
      <c r="G64" s="607"/>
      <c r="H64" s="607"/>
      <c r="I64" s="607"/>
      <c r="J64" s="607"/>
      <c r="K64" s="607"/>
      <c r="L64" s="607"/>
      <c r="M64" s="607"/>
      <c r="N64" s="607">
        <v>1</v>
      </c>
      <c r="O64" s="607">
        <v>1203</v>
      </c>
      <c r="P64" s="595"/>
      <c r="Q64" s="608">
        <v>1203</v>
      </c>
    </row>
    <row r="65" spans="1:17" ht="14.4" customHeight="1" x14ac:dyDescent="0.3">
      <c r="A65" s="589" t="s">
        <v>2124</v>
      </c>
      <c r="B65" s="590" t="s">
        <v>1872</v>
      </c>
      <c r="C65" s="590" t="s">
        <v>1890</v>
      </c>
      <c r="D65" s="590" t="s">
        <v>2019</v>
      </c>
      <c r="E65" s="590" t="s">
        <v>2020</v>
      </c>
      <c r="F65" s="607">
        <v>1</v>
      </c>
      <c r="G65" s="607">
        <v>1839</v>
      </c>
      <c r="H65" s="607">
        <v>1.1661382371591629</v>
      </c>
      <c r="I65" s="607">
        <v>1839</v>
      </c>
      <c r="J65" s="607">
        <v>1</v>
      </c>
      <c r="K65" s="607">
        <v>1577</v>
      </c>
      <c r="L65" s="607">
        <v>1</v>
      </c>
      <c r="M65" s="607">
        <v>1577</v>
      </c>
      <c r="N65" s="607"/>
      <c r="O65" s="607"/>
      <c r="P65" s="595"/>
      <c r="Q65" s="608"/>
    </row>
    <row r="66" spans="1:17" ht="14.4" customHeight="1" x14ac:dyDescent="0.3">
      <c r="A66" s="589" t="s">
        <v>2127</v>
      </c>
      <c r="B66" s="590" t="s">
        <v>1872</v>
      </c>
      <c r="C66" s="590" t="s">
        <v>1890</v>
      </c>
      <c r="D66" s="590" t="s">
        <v>1899</v>
      </c>
      <c r="E66" s="590" t="s">
        <v>1901</v>
      </c>
      <c r="F66" s="607"/>
      <c r="G66" s="607"/>
      <c r="H66" s="607"/>
      <c r="I66" s="607"/>
      <c r="J66" s="607"/>
      <c r="K66" s="607"/>
      <c r="L66" s="607"/>
      <c r="M66" s="607"/>
      <c r="N66" s="607">
        <v>1</v>
      </c>
      <c r="O66" s="607">
        <v>37</v>
      </c>
      <c r="P66" s="595"/>
      <c r="Q66" s="608">
        <v>37</v>
      </c>
    </row>
    <row r="67" spans="1:17" ht="14.4" customHeight="1" x14ac:dyDescent="0.3">
      <c r="A67" s="589" t="s">
        <v>2127</v>
      </c>
      <c r="B67" s="590" t="s">
        <v>1872</v>
      </c>
      <c r="C67" s="590" t="s">
        <v>1890</v>
      </c>
      <c r="D67" s="590" t="s">
        <v>1911</v>
      </c>
      <c r="E67" s="590" t="s">
        <v>1912</v>
      </c>
      <c r="F67" s="607"/>
      <c r="G67" s="607"/>
      <c r="H67" s="607"/>
      <c r="I67" s="607"/>
      <c r="J67" s="607">
        <v>3</v>
      </c>
      <c r="K67" s="607">
        <v>378</v>
      </c>
      <c r="L67" s="607">
        <v>1</v>
      </c>
      <c r="M67" s="607">
        <v>126</v>
      </c>
      <c r="N67" s="607"/>
      <c r="O67" s="607"/>
      <c r="P67" s="595"/>
      <c r="Q67" s="608"/>
    </row>
    <row r="68" spans="1:17" ht="14.4" customHeight="1" x14ac:dyDescent="0.3">
      <c r="A68" s="589" t="s">
        <v>2127</v>
      </c>
      <c r="B68" s="590" t="s">
        <v>1872</v>
      </c>
      <c r="C68" s="590" t="s">
        <v>1890</v>
      </c>
      <c r="D68" s="590" t="s">
        <v>2071</v>
      </c>
      <c r="E68" s="590" t="s">
        <v>2072</v>
      </c>
      <c r="F68" s="607">
        <v>1</v>
      </c>
      <c r="G68" s="607">
        <v>1001</v>
      </c>
      <c r="H68" s="607"/>
      <c r="I68" s="607">
        <v>1001</v>
      </c>
      <c r="J68" s="607"/>
      <c r="K68" s="607"/>
      <c r="L68" s="607"/>
      <c r="M68" s="607"/>
      <c r="N68" s="607"/>
      <c r="O68" s="607"/>
      <c r="P68" s="595"/>
      <c r="Q68" s="608"/>
    </row>
    <row r="69" spans="1:17" ht="14.4" customHeight="1" x14ac:dyDescent="0.3">
      <c r="A69" s="589" t="s">
        <v>1871</v>
      </c>
      <c r="B69" s="590" t="s">
        <v>1872</v>
      </c>
      <c r="C69" s="590" t="s">
        <v>1890</v>
      </c>
      <c r="D69" s="590" t="s">
        <v>1908</v>
      </c>
      <c r="E69" s="590" t="s">
        <v>1909</v>
      </c>
      <c r="F69" s="607"/>
      <c r="G69" s="607"/>
      <c r="H69" s="607"/>
      <c r="I69" s="607"/>
      <c r="J69" s="607">
        <v>1</v>
      </c>
      <c r="K69" s="607">
        <v>251</v>
      </c>
      <c r="L69" s="607">
        <v>1</v>
      </c>
      <c r="M69" s="607">
        <v>251</v>
      </c>
      <c r="N69" s="607"/>
      <c r="O69" s="607"/>
      <c r="P69" s="595"/>
      <c r="Q69" s="608"/>
    </row>
    <row r="70" spans="1:17" ht="14.4" customHeight="1" x14ac:dyDescent="0.3">
      <c r="A70" s="589" t="s">
        <v>1871</v>
      </c>
      <c r="B70" s="590" t="s">
        <v>1872</v>
      </c>
      <c r="C70" s="590" t="s">
        <v>1890</v>
      </c>
      <c r="D70" s="590" t="s">
        <v>1908</v>
      </c>
      <c r="E70" s="590" t="s">
        <v>1910</v>
      </c>
      <c r="F70" s="607">
        <v>1</v>
      </c>
      <c r="G70" s="607">
        <v>251</v>
      </c>
      <c r="H70" s="607"/>
      <c r="I70" s="607">
        <v>251</v>
      </c>
      <c r="J70" s="607"/>
      <c r="K70" s="607"/>
      <c r="L70" s="607"/>
      <c r="M70" s="607"/>
      <c r="N70" s="607"/>
      <c r="O70" s="607"/>
      <c r="P70" s="595"/>
      <c r="Q70" s="608"/>
    </row>
    <row r="71" spans="1:17" ht="14.4" customHeight="1" x14ac:dyDescent="0.3">
      <c r="A71" s="589" t="s">
        <v>1871</v>
      </c>
      <c r="B71" s="590" t="s">
        <v>1872</v>
      </c>
      <c r="C71" s="590" t="s">
        <v>1890</v>
      </c>
      <c r="D71" s="590" t="s">
        <v>1911</v>
      </c>
      <c r="E71" s="590" t="s">
        <v>1912</v>
      </c>
      <c r="F71" s="607">
        <v>10</v>
      </c>
      <c r="G71" s="607">
        <v>1260</v>
      </c>
      <c r="H71" s="607"/>
      <c r="I71" s="607">
        <v>126</v>
      </c>
      <c r="J71" s="607"/>
      <c r="K71" s="607"/>
      <c r="L71" s="607"/>
      <c r="M71" s="607"/>
      <c r="N71" s="607"/>
      <c r="O71" s="607"/>
      <c r="P71" s="595"/>
      <c r="Q71" s="608"/>
    </row>
    <row r="72" spans="1:17" ht="14.4" customHeight="1" x14ac:dyDescent="0.3">
      <c r="A72" s="589" t="s">
        <v>1871</v>
      </c>
      <c r="B72" s="590" t="s">
        <v>1872</v>
      </c>
      <c r="C72" s="590" t="s">
        <v>1890</v>
      </c>
      <c r="D72" s="590" t="s">
        <v>1911</v>
      </c>
      <c r="E72" s="590" t="s">
        <v>1913</v>
      </c>
      <c r="F72" s="607">
        <v>1</v>
      </c>
      <c r="G72" s="607">
        <v>126</v>
      </c>
      <c r="H72" s="607"/>
      <c r="I72" s="607">
        <v>126</v>
      </c>
      <c r="J72" s="607"/>
      <c r="K72" s="607"/>
      <c r="L72" s="607"/>
      <c r="M72" s="607"/>
      <c r="N72" s="607"/>
      <c r="O72" s="607"/>
      <c r="P72" s="595"/>
      <c r="Q72" s="608"/>
    </row>
    <row r="73" spans="1:17" ht="14.4" customHeight="1" x14ac:dyDescent="0.3">
      <c r="A73" s="589" t="s">
        <v>1871</v>
      </c>
      <c r="B73" s="590" t="s">
        <v>1872</v>
      </c>
      <c r="C73" s="590" t="s">
        <v>1890</v>
      </c>
      <c r="D73" s="590" t="s">
        <v>1925</v>
      </c>
      <c r="E73" s="590" t="s">
        <v>1926</v>
      </c>
      <c r="F73" s="607">
        <v>1</v>
      </c>
      <c r="G73" s="607">
        <v>2098</v>
      </c>
      <c r="H73" s="607"/>
      <c r="I73" s="607">
        <v>2098</v>
      </c>
      <c r="J73" s="607"/>
      <c r="K73" s="607"/>
      <c r="L73" s="607"/>
      <c r="M73" s="607"/>
      <c r="N73" s="607"/>
      <c r="O73" s="607"/>
      <c r="P73" s="595"/>
      <c r="Q73" s="608"/>
    </row>
    <row r="74" spans="1:17" ht="14.4" customHeight="1" x14ac:dyDescent="0.3">
      <c r="A74" s="589" t="s">
        <v>1871</v>
      </c>
      <c r="B74" s="590" t="s">
        <v>1872</v>
      </c>
      <c r="C74" s="590" t="s">
        <v>1890</v>
      </c>
      <c r="D74" s="590" t="s">
        <v>1987</v>
      </c>
      <c r="E74" s="590" t="s">
        <v>1988</v>
      </c>
      <c r="F74" s="607">
        <v>1</v>
      </c>
      <c r="G74" s="607">
        <v>364</v>
      </c>
      <c r="H74" s="607"/>
      <c r="I74" s="607">
        <v>364</v>
      </c>
      <c r="J74" s="607"/>
      <c r="K74" s="607"/>
      <c r="L74" s="607"/>
      <c r="M74" s="607"/>
      <c r="N74" s="607"/>
      <c r="O74" s="607"/>
      <c r="P74" s="595"/>
      <c r="Q74" s="608"/>
    </row>
    <row r="75" spans="1:17" ht="14.4" customHeight="1" x14ac:dyDescent="0.3">
      <c r="A75" s="589" t="s">
        <v>1871</v>
      </c>
      <c r="B75" s="590" t="s">
        <v>1872</v>
      </c>
      <c r="C75" s="590" t="s">
        <v>1890</v>
      </c>
      <c r="D75" s="590" t="s">
        <v>1990</v>
      </c>
      <c r="E75" s="590" t="s">
        <v>1991</v>
      </c>
      <c r="F75" s="607">
        <v>1</v>
      </c>
      <c r="G75" s="607">
        <v>636</v>
      </c>
      <c r="H75" s="607"/>
      <c r="I75" s="607">
        <v>636</v>
      </c>
      <c r="J75" s="607"/>
      <c r="K75" s="607"/>
      <c r="L75" s="607"/>
      <c r="M75" s="607"/>
      <c r="N75" s="607"/>
      <c r="O75" s="607"/>
      <c r="P75" s="595"/>
      <c r="Q75" s="608"/>
    </row>
    <row r="76" spans="1:17" ht="14.4" customHeight="1" x14ac:dyDescent="0.3">
      <c r="A76" s="589" t="s">
        <v>1871</v>
      </c>
      <c r="B76" s="590" t="s">
        <v>1872</v>
      </c>
      <c r="C76" s="590" t="s">
        <v>1890</v>
      </c>
      <c r="D76" s="590" t="s">
        <v>2001</v>
      </c>
      <c r="E76" s="590" t="s">
        <v>2070</v>
      </c>
      <c r="F76" s="607">
        <v>1</v>
      </c>
      <c r="G76" s="607">
        <v>1734</v>
      </c>
      <c r="H76" s="607"/>
      <c r="I76" s="607">
        <v>1734</v>
      </c>
      <c r="J76" s="607"/>
      <c r="K76" s="607"/>
      <c r="L76" s="607"/>
      <c r="M76" s="607"/>
      <c r="N76" s="607"/>
      <c r="O76" s="607"/>
      <c r="P76" s="595"/>
      <c r="Q76" s="608"/>
    </row>
    <row r="77" spans="1:17" ht="14.4" customHeight="1" x14ac:dyDescent="0.3">
      <c r="A77" s="589" t="s">
        <v>2128</v>
      </c>
      <c r="B77" s="590" t="s">
        <v>1872</v>
      </c>
      <c r="C77" s="590" t="s">
        <v>1890</v>
      </c>
      <c r="D77" s="590" t="s">
        <v>1908</v>
      </c>
      <c r="E77" s="590" t="s">
        <v>1909</v>
      </c>
      <c r="F77" s="607">
        <v>1</v>
      </c>
      <c r="G77" s="607">
        <v>251</v>
      </c>
      <c r="H77" s="607">
        <v>1</v>
      </c>
      <c r="I77" s="607">
        <v>251</v>
      </c>
      <c r="J77" s="607">
        <v>1</v>
      </c>
      <c r="K77" s="607">
        <v>251</v>
      </c>
      <c r="L77" s="607">
        <v>1</v>
      </c>
      <c r="M77" s="607">
        <v>251</v>
      </c>
      <c r="N77" s="607"/>
      <c r="O77" s="607"/>
      <c r="P77" s="595"/>
      <c r="Q77" s="608"/>
    </row>
    <row r="78" spans="1:17" ht="14.4" customHeight="1" x14ac:dyDescent="0.3">
      <c r="A78" s="589" t="s">
        <v>2128</v>
      </c>
      <c r="B78" s="590" t="s">
        <v>1872</v>
      </c>
      <c r="C78" s="590" t="s">
        <v>1890</v>
      </c>
      <c r="D78" s="590" t="s">
        <v>1911</v>
      </c>
      <c r="E78" s="590" t="s">
        <v>1912</v>
      </c>
      <c r="F78" s="607">
        <v>9</v>
      </c>
      <c r="G78" s="607">
        <v>1134</v>
      </c>
      <c r="H78" s="607">
        <v>9</v>
      </c>
      <c r="I78" s="607">
        <v>126</v>
      </c>
      <c r="J78" s="607">
        <v>1</v>
      </c>
      <c r="K78" s="607">
        <v>126</v>
      </c>
      <c r="L78" s="607">
        <v>1</v>
      </c>
      <c r="M78" s="607">
        <v>126</v>
      </c>
      <c r="N78" s="607">
        <v>1</v>
      </c>
      <c r="O78" s="607">
        <v>127</v>
      </c>
      <c r="P78" s="595">
        <v>1.0079365079365079</v>
      </c>
      <c r="Q78" s="608">
        <v>127</v>
      </c>
    </row>
    <row r="79" spans="1:17" ht="14.4" customHeight="1" x14ac:dyDescent="0.3">
      <c r="A79" s="589" t="s">
        <v>2128</v>
      </c>
      <c r="B79" s="590" t="s">
        <v>1872</v>
      </c>
      <c r="C79" s="590" t="s">
        <v>1890</v>
      </c>
      <c r="D79" s="590" t="s">
        <v>1911</v>
      </c>
      <c r="E79" s="590" t="s">
        <v>1913</v>
      </c>
      <c r="F79" s="607">
        <v>1</v>
      </c>
      <c r="G79" s="607">
        <v>126</v>
      </c>
      <c r="H79" s="607"/>
      <c r="I79" s="607">
        <v>126</v>
      </c>
      <c r="J79" s="607"/>
      <c r="K79" s="607"/>
      <c r="L79" s="607"/>
      <c r="M79" s="607"/>
      <c r="N79" s="607"/>
      <c r="O79" s="607"/>
      <c r="P79" s="595"/>
      <c r="Q79" s="608"/>
    </row>
    <row r="80" spans="1:17" ht="14.4" customHeight="1" x14ac:dyDescent="0.3">
      <c r="A80" s="589" t="s">
        <v>2128</v>
      </c>
      <c r="B80" s="590" t="s">
        <v>1872</v>
      </c>
      <c r="C80" s="590" t="s">
        <v>1890</v>
      </c>
      <c r="D80" s="590" t="s">
        <v>1956</v>
      </c>
      <c r="E80" s="590" t="s">
        <v>1915</v>
      </c>
      <c r="F80" s="607">
        <v>1</v>
      </c>
      <c r="G80" s="607">
        <v>688</v>
      </c>
      <c r="H80" s="607"/>
      <c r="I80" s="607">
        <v>688</v>
      </c>
      <c r="J80" s="607"/>
      <c r="K80" s="607"/>
      <c r="L80" s="607"/>
      <c r="M80" s="607"/>
      <c r="N80" s="607"/>
      <c r="O80" s="607"/>
      <c r="P80" s="595"/>
      <c r="Q80" s="608"/>
    </row>
    <row r="81" spans="1:17" ht="14.4" customHeight="1" x14ac:dyDescent="0.3">
      <c r="A81" s="589" t="s">
        <v>2128</v>
      </c>
      <c r="B81" s="590" t="s">
        <v>1872</v>
      </c>
      <c r="C81" s="590" t="s">
        <v>1890</v>
      </c>
      <c r="D81" s="590" t="s">
        <v>1987</v>
      </c>
      <c r="E81" s="590" t="s">
        <v>1989</v>
      </c>
      <c r="F81" s="607">
        <v>1</v>
      </c>
      <c r="G81" s="607">
        <v>364</v>
      </c>
      <c r="H81" s="607"/>
      <c r="I81" s="607">
        <v>364</v>
      </c>
      <c r="J81" s="607"/>
      <c r="K81" s="607"/>
      <c r="L81" s="607"/>
      <c r="M81" s="607"/>
      <c r="N81" s="607"/>
      <c r="O81" s="607"/>
      <c r="P81" s="595"/>
      <c r="Q81" s="608"/>
    </row>
    <row r="82" spans="1:17" ht="14.4" customHeight="1" x14ac:dyDescent="0.3">
      <c r="A82" s="589" t="s">
        <v>2129</v>
      </c>
      <c r="B82" s="590" t="s">
        <v>1872</v>
      </c>
      <c r="C82" s="590" t="s">
        <v>1890</v>
      </c>
      <c r="D82" s="590" t="s">
        <v>1908</v>
      </c>
      <c r="E82" s="590" t="s">
        <v>1909</v>
      </c>
      <c r="F82" s="607"/>
      <c r="G82" s="607"/>
      <c r="H82" s="607"/>
      <c r="I82" s="607"/>
      <c r="J82" s="607">
        <v>1</v>
      </c>
      <c r="K82" s="607">
        <v>251</v>
      </c>
      <c r="L82" s="607">
        <v>1</v>
      </c>
      <c r="M82" s="607">
        <v>251</v>
      </c>
      <c r="N82" s="607"/>
      <c r="O82" s="607"/>
      <c r="P82" s="595"/>
      <c r="Q82" s="608"/>
    </row>
    <row r="83" spans="1:17" ht="14.4" customHeight="1" x14ac:dyDescent="0.3">
      <c r="A83" s="589" t="s">
        <v>2129</v>
      </c>
      <c r="B83" s="590" t="s">
        <v>1872</v>
      </c>
      <c r="C83" s="590" t="s">
        <v>1890</v>
      </c>
      <c r="D83" s="590" t="s">
        <v>1908</v>
      </c>
      <c r="E83" s="590" t="s">
        <v>1910</v>
      </c>
      <c r="F83" s="607">
        <v>1</v>
      </c>
      <c r="G83" s="607">
        <v>251</v>
      </c>
      <c r="H83" s="607"/>
      <c r="I83" s="607">
        <v>251</v>
      </c>
      <c r="J83" s="607"/>
      <c r="K83" s="607"/>
      <c r="L83" s="607"/>
      <c r="M83" s="607"/>
      <c r="N83" s="607"/>
      <c r="O83" s="607"/>
      <c r="P83" s="595"/>
      <c r="Q83" s="608"/>
    </row>
    <row r="84" spans="1:17" ht="14.4" customHeight="1" x14ac:dyDescent="0.3">
      <c r="A84" s="589" t="s">
        <v>2129</v>
      </c>
      <c r="B84" s="590" t="s">
        <v>1872</v>
      </c>
      <c r="C84" s="590" t="s">
        <v>1890</v>
      </c>
      <c r="D84" s="590" t="s">
        <v>1911</v>
      </c>
      <c r="E84" s="590" t="s">
        <v>1912</v>
      </c>
      <c r="F84" s="607">
        <v>1</v>
      </c>
      <c r="G84" s="607">
        <v>126</v>
      </c>
      <c r="H84" s="607">
        <v>0.25</v>
      </c>
      <c r="I84" s="607">
        <v>126</v>
      </c>
      <c r="J84" s="607">
        <v>4</v>
      </c>
      <c r="K84" s="607">
        <v>504</v>
      </c>
      <c r="L84" s="607">
        <v>1</v>
      </c>
      <c r="M84" s="607">
        <v>126</v>
      </c>
      <c r="N84" s="607"/>
      <c r="O84" s="607"/>
      <c r="P84" s="595"/>
      <c r="Q84" s="608"/>
    </row>
    <row r="85" spans="1:17" ht="14.4" customHeight="1" x14ac:dyDescent="0.3">
      <c r="A85" s="589" t="s">
        <v>2129</v>
      </c>
      <c r="B85" s="590" t="s">
        <v>1872</v>
      </c>
      <c r="C85" s="590" t="s">
        <v>1890</v>
      </c>
      <c r="D85" s="590" t="s">
        <v>1990</v>
      </c>
      <c r="E85" s="590" t="s">
        <v>1991</v>
      </c>
      <c r="F85" s="607"/>
      <c r="G85" s="607"/>
      <c r="H85" s="607"/>
      <c r="I85" s="607"/>
      <c r="J85" s="607">
        <v>1</v>
      </c>
      <c r="K85" s="607">
        <v>505</v>
      </c>
      <c r="L85" s="607">
        <v>1</v>
      </c>
      <c r="M85" s="607">
        <v>505</v>
      </c>
      <c r="N85" s="607"/>
      <c r="O85" s="607"/>
      <c r="P85" s="595"/>
      <c r="Q85" s="608"/>
    </row>
    <row r="86" spans="1:17" ht="14.4" customHeight="1" x14ac:dyDescent="0.3">
      <c r="A86" s="589" t="s">
        <v>2129</v>
      </c>
      <c r="B86" s="590" t="s">
        <v>1872</v>
      </c>
      <c r="C86" s="590" t="s">
        <v>1890</v>
      </c>
      <c r="D86" s="590" t="s">
        <v>2019</v>
      </c>
      <c r="E86" s="590" t="s">
        <v>2020</v>
      </c>
      <c r="F86" s="607"/>
      <c r="G86" s="607"/>
      <c r="H86" s="607"/>
      <c r="I86" s="607"/>
      <c r="J86" s="607">
        <v>1</v>
      </c>
      <c r="K86" s="607">
        <v>1577</v>
      </c>
      <c r="L86" s="607">
        <v>1</v>
      </c>
      <c r="M86" s="607">
        <v>1577</v>
      </c>
      <c r="N86" s="607"/>
      <c r="O86" s="607"/>
      <c r="P86" s="595"/>
      <c r="Q86" s="608"/>
    </row>
    <row r="87" spans="1:17" ht="14.4" customHeight="1" x14ac:dyDescent="0.3">
      <c r="A87" s="589" t="s">
        <v>2130</v>
      </c>
      <c r="B87" s="590" t="s">
        <v>1872</v>
      </c>
      <c r="C87" s="590" t="s">
        <v>1890</v>
      </c>
      <c r="D87" s="590" t="s">
        <v>1908</v>
      </c>
      <c r="E87" s="590" t="s">
        <v>1909</v>
      </c>
      <c r="F87" s="607"/>
      <c r="G87" s="607"/>
      <c r="H87" s="607"/>
      <c r="I87" s="607"/>
      <c r="J87" s="607">
        <v>3</v>
      </c>
      <c r="K87" s="607">
        <v>753</v>
      </c>
      <c r="L87" s="607">
        <v>1</v>
      </c>
      <c r="M87" s="607">
        <v>251</v>
      </c>
      <c r="N87" s="607">
        <v>1</v>
      </c>
      <c r="O87" s="607">
        <v>252</v>
      </c>
      <c r="P87" s="595">
        <v>0.33466135458167329</v>
      </c>
      <c r="Q87" s="608">
        <v>252</v>
      </c>
    </row>
    <row r="88" spans="1:17" ht="14.4" customHeight="1" x14ac:dyDescent="0.3">
      <c r="A88" s="589" t="s">
        <v>2130</v>
      </c>
      <c r="B88" s="590" t="s">
        <v>1872</v>
      </c>
      <c r="C88" s="590" t="s">
        <v>1890</v>
      </c>
      <c r="D88" s="590" t="s">
        <v>1908</v>
      </c>
      <c r="E88" s="590" t="s">
        <v>1910</v>
      </c>
      <c r="F88" s="607">
        <v>4</v>
      </c>
      <c r="G88" s="607">
        <v>1004</v>
      </c>
      <c r="H88" s="607">
        <v>4</v>
      </c>
      <c r="I88" s="607">
        <v>251</v>
      </c>
      <c r="J88" s="607">
        <v>1</v>
      </c>
      <c r="K88" s="607">
        <v>251</v>
      </c>
      <c r="L88" s="607">
        <v>1</v>
      </c>
      <c r="M88" s="607">
        <v>251</v>
      </c>
      <c r="N88" s="607">
        <v>1</v>
      </c>
      <c r="O88" s="607">
        <v>252</v>
      </c>
      <c r="P88" s="595">
        <v>1.0039840637450199</v>
      </c>
      <c r="Q88" s="608">
        <v>252</v>
      </c>
    </row>
    <row r="89" spans="1:17" ht="14.4" customHeight="1" x14ac:dyDescent="0.3">
      <c r="A89" s="589" t="s">
        <v>2130</v>
      </c>
      <c r="B89" s="590" t="s">
        <v>1872</v>
      </c>
      <c r="C89" s="590" t="s">
        <v>1890</v>
      </c>
      <c r="D89" s="590" t="s">
        <v>1950</v>
      </c>
      <c r="E89" s="590" t="s">
        <v>1951</v>
      </c>
      <c r="F89" s="607"/>
      <c r="G89" s="607"/>
      <c r="H89" s="607"/>
      <c r="I89" s="607"/>
      <c r="J89" s="607">
        <v>1</v>
      </c>
      <c r="K89" s="607">
        <v>1528</v>
      </c>
      <c r="L89" s="607">
        <v>1</v>
      </c>
      <c r="M89" s="607">
        <v>1528</v>
      </c>
      <c r="N89" s="607"/>
      <c r="O89" s="607"/>
      <c r="P89" s="595"/>
      <c r="Q89" s="608"/>
    </row>
    <row r="90" spans="1:17" ht="14.4" customHeight="1" x14ac:dyDescent="0.3">
      <c r="A90" s="589" t="s">
        <v>2130</v>
      </c>
      <c r="B90" s="590" t="s">
        <v>1872</v>
      </c>
      <c r="C90" s="590" t="s">
        <v>1890</v>
      </c>
      <c r="D90" s="590" t="s">
        <v>1984</v>
      </c>
      <c r="E90" s="590" t="s">
        <v>1985</v>
      </c>
      <c r="F90" s="607">
        <v>1</v>
      </c>
      <c r="G90" s="607">
        <v>123</v>
      </c>
      <c r="H90" s="607"/>
      <c r="I90" s="607">
        <v>123</v>
      </c>
      <c r="J90" s="607"/>
      <c r="K90" s="607"/>
      <c r="L90" s="607"/>
      <c r="M90" s="607"/>
      <c r="N90" s="607"/>
      <c r="O90" s="607"/>
      <c r="P90" s="595"/>
      <c r="Q90" s="608"/>
    </row>
    <row r="91" spans="1:17" ht="14.4" customHeight="1" x14ac:dyDescent="0.3">
      <c r="A91" s="589" t="s">
        <v>2131</v>
      </c>
      <c r="B91" s="590" t="s">
        <v>1872</v>
      </c>
      <c r="C91" s="590" t="s">
        <v>1890</v>
      </c>
      <c r="D91" s="590" t="s">
        <v>1899</v>
      </c>
      <c r="E91" s="590" t="s">
        <v>1900</v>
      </c>
      <c r="F91" s="607">
        <v>6</v>
      </c>
      <c r="G91" s="607">
        <v>222</v>
      </c>
      <c r="H91" s="607"/>
      <c r="I91" s="607">
        <v>37</v>
      </c>
      <c r="J91" s="607"/>
      <c r="K91" s="607"/>
      <c r="L91" s="607"/>
      <c r="M91" s="607"/>
      <c r="N91" s="607">
        <v>1</v>
      </c>
      <c r="O91" s="607">
        <v>37</v>
      </c>
      <c r="P91" s="595"/>
      <c r="Q91" s="608">
        <v>37</v>
      </c>
    </row>
    <row r="92" spans="1:17" ht="14.4" customHeight="1" x14ac:dyDescent="0.3">
      <c r="A92" s="589" t="s">
        <v>2131</v>
      </c>
      <c r="B92" s="590" t="s">
        <v>1872</v>
      </c>
      <c r="C92" s="590" t="s">
        <v>1890</v>
      </c>
      <c r="D92" s="590" t="s">
        <v>1899</v>
      </c>
      <c r="E92" s="590" t="s">
        <v>1901</v>
      </c>
      <c r="F92" s="607">
        <v>5</v>
      </c>
      <c r="G92" s="607">
        <v>185</v>
      </c>
      <c r="H92" s="607">
        <v>5</v>
      </c>
      <c r="I92" s="607">
        <v>37</v>
      </c>
      <c r="J92" s="607">
        <v>1</v>
      </c>
      <c r="K92" s="607">
        <v>37</v>
      </c>
      <c r="L92" s="607">
        <v>1</v>
      </c>
      <c r="M92" s="607">
        <v>37</v>
      </c>
      <c r="N92" s="607"/>
      <c r="O92" s="607"/>
      <c r="P92" s="595"/>
      <c r="Q92" s="608"/>
    </row>
    <row r="93" spans="1:17" ht="14.4" customHeight="1" x14ac:dyDescent="0.3">
      <c r="A93" s="589" t="s">
        <v>2131</v>
      </c>
      <c r="B93" s="590" t="s">
        <v>1872</v>
      </c>
      <c r="C93" s="590" t="s">
        <v>1890</v>
      </c>
      <c r="D93" s="590" t="s">
        <v>1908</v>
      </c>
      <c r="E93" s="590" t="s">
        <v>1909</v>
      </c>
      <c r="F93" s="607">
        <v>5</v>
      </c>
      <c r="G93" s="607">
        <v>1255</v>
      </c>
      <c r="H93" s="607">
        <v>0.83333333333333337</v>
      </c>
      <c r="I93" s="607">
        <v>251</v>
      </c>
      <c r="J93" s="607">
        <v>6</v>
      </c>
      <c r="K93" s="607">
        <v>1506</v>
      </c>
      <c r="L93" s="607">
        <v>1</v>
      </c>
      <c r="M93" s="607">
        <v>251</v>
      </c>
      <c r="N93" s="607">
        <v>5</v>
      </c>
      <c r="O93" s="607">
        <v>1260</v>
      </c>
      <c r="P93" s="595">
        <v>0.8366533864541833</v>
      </c>
      <c r="Q93" s="608">
        <v>252</v>
      </c>
    </row>
    <row r="94" spans="1:17" ht="14.4" customHeight="1" x14ac:dyDescent="0.3">
      <c r="A94" s="589" t="s">
        <v>2131</v>
      </c>
      <c r="B94" s="590" t="s">
        <v>1872</v>
      </c>
      <c r="C94" s="590" t="s">
        <v>1890</v>
      </c>
      <c r="D94" s="590" t="s">
        <v>1908</v>
      </c>
      <c r="E94" s="590" t="s">
        <v>1910</v>
      </c>
      <c r="F94" s="607">
        <v>10</v>
      </c>
      <c r="G94" s="607">
        <v>2510</v>
      </c>
      <c r="H94" s="607">
        <v>1.6666666666666667</v>
      </c>
      <c r="I94" s="607">
        <v>251</v>
      </c>
      <c r="J94" s="607">
        <v>6</v>
      </c>
      <c r="K94" s="607">
        <v>1506</v>
      </c>
      <c r="L94" s="607">
        <v>1</v>
      </c>
      <c r="M94" s="607">
        <v>251</v>
      </c>
      <c r="N94" s="607">
        <v>5</v>
      </c>
      <c r="O94" s="607">
        <v>1260</v>
      </c>
      <c r="P94" s="595">
        <v>0.8366533864541833</v>
      </c>
      <c r="Q94" s="608">
        <v>252</v>
      </c>
    </row>
    <row r="95" spans="1:17" ht="14.4" customHeight="1" x14ac:dyDescent="0.3">
      <c r="A95" s="589" t="s">
        <v>2131</v>
      </c>
      <c r="B95" s="590" t="s">
        <v>1872</v>
      </c>
      <c r="C95" s="590" t="s">
        <v>1890</v>
      </c>
      <c r="D95" s="590" t="s">
        <v>1911</v>
      </c>
      <c r="E95" s="590" t="s">
        <v>1912</v>
      </c>
      <c r="F95" s="607">
        <v>88</v>
      </c>
      <c r="G95" s="607">
        <v>11088</v>
      </c>
      <c r="H95" s="607">
        <v>1.9555555555555555</v>
      </c>
      <c r="I95" s="607">
        <v>126</v>
      </c>
      <c r="J95" s="607">
        <v>45</v>
      </c>
      <c r="K95" s="607">
        <v>5670</v>
      </c>
      <c r="L95" s="607">
        <v>1</v>
      </c>
      <c r="M95" s="607">
        <v>126</v>
      </c>
      <c r="N95" s="607">
        <v>29</v>
      </c>
      <c r="O95" s="607">
        <v>3683</v>
      </c>
      <c r="P95" s="595">
        <v>0.64955908289241626</v>
      </c>
      <c r="Q95" s="608">
        <v>127</v>
      </c>
    </row>
    <row r="96" spans="1:17" ht="14.4" customHeight="1" x14ac:dyDescent="0.3">
      <c r="A96" s="589" t="s">
        <v>2131</v>
      </c>
      <c r="B96" s="590" t="s">
        <v>1872</v>
      </c>
      <c r="C96" s="590" t="s">
        <v>1890</v>
      </c>
      <c r="D96" s="590" t="s">
        <v>1911</v>
      </c>
      <c r="E96" s="590" t="s">
        <v>1913</v>
      </c>
      <c r="F96" s="607">
        <v>16</v>
      </c>
      <c r="G96" s="607">
        <v>2016</v>
      </c>
      <c r="H96" s="607">
        <v>0.94117647058823528</v>
      </c>
      <c r="I96" s="607">
        <v>126</v>
      </c>
      <c r="J96" s="607">
        <v>17</v>
      </c>
      <c r="K96" s="607">
        <v>2142</v>
      </c>
      <c r="L96" s="607">
        <v>1</v>
      </c>
      <c r="M96" s="607">
        <v>126</v>
      </c>
      <c r="N96" s="607">
        <v>12</v>
      </c>
      <c r="O96" s="607">
        <v>1524</v>
      </c>
      <c r="P96" s="595">
        <v>0.71148459383753504</v>
      </c>
      <c r="Q96" s="608">
        <v>127</v>
      </c>
    </row>
    <row r="97" spans="1:17" ht="14.4" customHeight="1" x14ac:dyDescent="0.3">
      <c r="A97" s="589" t="s">
        <v>2131</v>
      </c>
      <c r="B97" s="590" t="s">
        <v>1872</v>
      </c>
      <c r="C97" s="590" t="s">
        <v>1890</v>
      </c>
      <c r="D97" s="590" t="s">
        <v>1914</v>
      </c>
      <c r="E97" s="590" t="s">
        <v>1915</v>
      </c>
      <c r="F97" s="607">
        <v>7</v>
      </c>
      <c r="G97" s="607">
        <v>3780</v>
      </c>
      <c r="H97" s="607">
        <v>3.4935304990757854</v>
      </c>
      <c r="I97" s="607">
        <v>540</v>
      </c>
      <c r="J97" s="607">
        <v>2</v>
      </c>
      <c r="K97" s="607">
        <v>1082</v>
      </c>
      <c r="L97" s="607">
        <v>1</v>
      </c>
      <c r="M97" s="607">
        <v>541</v>
      </c>
      <c r="N97" s="607">
        <v>8</v>
      </c>
      <c r="O97" s="607">
        <v>4336</v>
      </c>
      <c r="P97" s="595">
        <v>4.0073937153419594</v>
      </c>
      <c r="Q97" s="608">
        <v>542</v>
      </c>
    </row>
    <row r="98" spans="1:17" ht="14.4" customHeight="1" x14ac:dyDescent="0.3">
      <c r="A98" s="589" t="s">
        <v>2131</v>
      </c>
      <c r="B98" s="590" t="s">
        <v>1872</v>
      </c>
      <c r="C98" s="590" t="s">
        <v>1890</v>
      </c>
      <c r="D98" s="590" t="s">
        <v>1916</v>
      </c>
      <c r="E98" s="590" t="s">
        <v>1917</v>
      </c>
      <c r="F98" s="607">
        <v>2</v>
      </c>
      <c r="G98" s="607">
        <v>3086</v>
      </c>
      <c r="H98" s="607">
        <v>0.99935233160621761</v>
      </c>
      <c r="I98" s="607">
        <v>1543</v>
      </c>
      <c r="J98" s="607">
        <v>2</v>
      </c>
      <c r="K98" s="607">
        <v>3088</v>
      </c>
      <c r="L98" s="607">
        <v>1</v>
      </c>
      <c r="M98" s="607">
        <v>1544</v>
      </c>
      <c r="N98" s="607">
        <v>4</v>
      </c>
      <c r="O98" s="607">
        <v>6188</v>
      </c>
      <c r="P98" s="595">
        <v>2.0038860103626943</v>
      </c>
      <c r="Q98" s="608">
        <v>1547</v>
      </c>
    </row>
    <row r="99" spans="1:17" ht="14.4" customHeight="1" x14ac:dyDescent="0.3">
      <c r="A99" s="589" t="s">
        <v>2131</v>
      </c>
      <c r="B99" s="590" t="s">
        <v>1872</v>
      </c>
      <c r="C99" s="590" t="s">
        <v>1890</v>
      </c>
      <c r="D99" s="590" t="s">
        <v>1918</v>
      </c>
      <c r="E99" s="590" t="s">
        <v>1919</v>
      </c>
      <c r="F99" s="607">
        <v>21</v>
      </c>
      <c r="G99" s="607">
        <v>10500</v>
      </c>
      <c r="H99" s="607">
        <v>6.9860279441117763</v>
      </c>
      <c r="I99" s="607">
        <v>500</v>
      </c>
      <c r="J99" s="607">
        <v>3</v>
      </c>
      <c r="K99" s="607">
        <v>1503</v>
      </c>
      <c r="L99" s="607">
        <v>1</v>
      </c>
      <c r="M99" s="607">
        <v>501</v>
      </c>
      <c r="N99" s="607">
        <v>37</v>
      </c>
      <c r="O99" s="607">
        <v>18574</v>
      </c>
      <c r="P99" s="595">
        <v>12.357950765136394</v>
      </c>
      <c r="Q99" s="608">
        <v>502</v>
      </c>
    </row>
    <row r="100" spans="1:17" ht="14.4" customHeight="1" x14ac:dyDescent="0.3">
      <c r="A100" s="589" t="s">
        <v>2131</v>
      </c>
      <c r="B100" s="590" t="s">
        <v>1872</v>
      </c>
      <c r="C100" s="590" t="s">
        <v>1890</v>
      </c>
      <c r="D100" s="590" t="s">
        <v>1920</v>
      </c>
      <c r="E100" s="590" t="s">
        <v>1921</v>
      </c>
      <c r="F100" s="607">
        <v>6</v>
      </c>
      <c r="G100" s="607">
        <v>4074</v>
      </c>
      <c r="H100" s="607">
        <v>1.5</v>
      </c>
      <c r="I100" s="607">
        <v>679</v>
      </c>
      <c r="J100" s="607">
        <v>4</v>
      </c>
      <c r="K100" s="607">
        <v>2716</v>
      </c>
      <c r="L100" s="607">
        <v>1</v>
      </c>
      <c r="M100" s="607">
        <v>679</v>
      </c>
      <c r="N100" s="607">
        <v>1</v>
      </c>
      <c r="O100" s="607">
        <v>680</v>
      </c>
      <c r="P100" s="595">
        <v>0.25036818851251841</v>
      </c>
      <c r="Q100" s="608">
        <v>680</v>
      </c>
    </row>
    <row r="101" spans="1:17" ht="14.4" customHeight="1" x14ac:dyDescent="0.3">
      <c r="A101" s="589" t="s">
        <v>2131</v>
      </c>
      <c r="B101" s="590" t="s">
        <v>1872</v>
      </c>
      <c r="C101" s="590" t="s">
        <v>1890</v>
      </c>
      <c r="D101" s="590" t="s">
        <v>1920</v>
      </c>
      <c r="E101" s="590" t="s">
        <v>1922</v>
      </c>
      <c r="F101" s="607">
        <v>5</v>
      </c>
      <c r="G101" s="607">
        <v>3395</v>
      </c>
      <c r="H101" s="607">
        <v>0.35714285714285715</v>
      </c>
      <c r="I101" s="607">
        <v>679</v>
      </c>
      <c r="J101" s="607">
        <v>14</v>
      </c>
      <c r="K101" s="607">
        <v>9506</v>
      </c>
      <c r="L101" s="607">
        <v>1</v>
      </c>
      <c r="M101" s="607">
        <v>679</v>
      </c>
      <c r="N101" s="607">
        <v>31</v>
      </c>
      <c r="O101" s="607">
        <v>21080</v>
      </c>
      <c r="P101" s="595">
        <v>2.2175468125394486</v>
      </c>
      <c r="Q101" s="608">
        <v>680</v>
      </c>
    </row>
    <row r="102" spans="1:17" ht="14.4" customHeight="1" x14ac:dyDescent="0.3">
      <c r="A102" s="589" t="s">
        <v>2131</v>
      </c>
      <c r="B102" s="590" t="s">
        <v>1872</v>
      </c>
      <c r="C102" s="590" t="s">
        <v>1890</v>
      </c>
      <c r="D102" s="590" t="s">
        <v>1923</v>
      </c>
      <c r="E102" s="590" t="s">
        <v>1924</v>
      </c>
      <c r="F102" s="607">
        <v>41</v>
      </c>
      <c r="G102" s="607">
        <v>42271</v>
      </c>
      <c r="H102" s="607">
        <v>4.0960271317829458</v>
      </c>
      <c r="I102" s="607">
        <v>1031</v>
      </c>
      <c r="J102" s="607">
        <v>10</v>
      </c>
      <c r="K102" s="607">
        <v>10320</v>
      </c>
      <c r="L102" s="607">
        <v>1</v>
      </c>
      <c r="M102" s="607">
        <v>1032</v>
      </c>
      <c r="N102" s="607">
        <v>36</v>
      </c>
      <c r="O102" s="607">
        <v>37224</v>
      </c>
      <c r="P102" s="595">
        <v>3.6069767441860465</v>
      </c>
      <c r="Q102" s="608">
        <v>1034</v>
      </c>
    </row>
    <row r="103" spans="1:17" ht="14.4" customHeight="1" x14ac:dyDescent="0.3">
      <c r="A103" s="589" t="s">
        <v>2131</v>
      </c>
      <c r="B103" s="590" t="s">
        <v>1872</v>
      </c>
      <c r="C103" s="590" t="s">
        <v>1890</v>
      </c>
      <c r="D103" s="590" t="s">
        <v>1925</v>
      </c>
      <c r="E103" s="590" t="s">
        <v>1926</v>
      </c>
      <c r="F103" s="607">
        <v>2</v>
      </c>
      <c r="G103" s="607">
        <v>4196</v>
      </c>
      <c r="H103" s="607"/>
      <c r="I103" s="607">
        <v>2098</v>
      </c>
      <c r="J103" s="607"/>
      <c r="K103" s="607"/>
      <c r="L103" s="607"/>
      <c r="M103" s="607"/>
      <c r="N103" s="607">
        <v>5</v>
      </c>
      <c r="O103" s="607">
        <v>10515</v>
      </c>
      <c r="P103" s="595"/>
      <c r="Q103" s="608">
        <v>2103</v>
      </c>
    </row>
    <row r="104" spans="1:17" ht="14.4" customHeight="1" x14ac:dyDescent="0.3">
      <c r="A104" s="589" t="s">
        <v>2131</v>
      </c>
      <c r="B104" s="590" t="s">
        <v>1872</v>
      </c>
      <c r="C104" s="590" t="s">
        <v>1890</v>
      </c>
      <c r="D104" s="590" t="s">
        <v>2042</v>
      </c>
      <c r="E104" s="590" t="s">
        <v>2043</v>
      </c>
      <c r="F104" s="607"/>
      <c r="G104" s="607"/>
      <c r="H104" s="607"/>
      <c r="I104" s="607"/>
      <c r="J104" s="607"/>
      <c r="K104" s="607"/>
      <c r="L104" s="607"/>
      <c r="M104" s="607"/>
      <c r="N104" s="607">
        <v>7</v>
      </c>
      <c r="O104" s="607">
        <v>8946</v>
      </c>
      <c r="P104" s="595"/>
      <c r="Q104" s="608">
        <v>1278</v>
      </c>
    </row>
    <row r="105" spans="1:17" ht="14.4" customHeight="1" x14ac:dyDescent="0.3">
      <c r="A105" s="589" t="s">
        <v>2131</v>
      </c>
      <c r="B105" s="590" t="s">
        <v>1872</v>
      </c>
      <c r="C105" s="590" t="s">
        <v>1890</v>
      </c>
      <c r="D105" s="590" t="s">
        <v>2042</v>
      </c>
      <c r="E105" s="590" t="s">
        <v>2044</v>
      </c>
      <c r="F105" s="607">
        <v>1</v>
      </c>
      <c r="G105" s="607">
        <v>1273</v>
      </c>
      <c r="H105" s="607"/>
      <c r="I105" s="607">
        <v>1273</v>
      </c>
      <c r="J105" s="607"/>
      <c r="K105" s="607"/>
      <c r="L105" s="607"/>
      <c r="M105" s="607"/>
      <c r="N105" s="607"/>
      <c r="O105" s="607"/>
      <c r="P105" s="595"/>
      <c r="Q105" s="608"/>
    </row>
    <row r="106" spans="1:17" ht="14.4" customHeight="1" x14ac:dyDescent="0.3">
      <c r="A106" s="589" t="s">
        <v>2131</v>
      </c>
      <c r="B106" s="590" t="s">
        <v>1872</v>
      </c>
      <c r="C106" s="590" t="s">
        <v>1890</v>
      </c>
      <c r="D106" s="590" t="s">
        <v>2048</v>
      </c>
      <c r="E106" s="590" t="s">
        <v>2049</v>
      </c>
      <c r="F106" s="607">
        <v>0</v>
      </c>
      <c r="G106" s="607">
        <v>0</v>
      </c>
      <c r="H106" s="607"/>
      <c r="I106" s="607"/>
      <c r="J106" s="607"/>
      <c r="K106" s="607"/>
      <c r="L106" s="607"/>
      <c r="M106" s="607"/>
      <c r="N106" s="607"/>
      <c r="O106" s="607"/>
      <c r="P106" s="595"/>
      <c r="Q106" s="608"/>
    </row>
    <row r="107" spans="1:17" ht="14.4" customHeight="1" x14ac:dyDescent="0.3">
      <c r="A107" s="589" t="s">
        <v>2131</v>
      </c>
      <c r="B107" s="590" t="s">
        <v>1872</v>
      </c>
      <c r="C107" s="590" t="s">
        <v>1890</v>
      </c>
      <c r="D107" s="590" t="s">
        <v>1929</v>
      </c>
      <c r="E107" s="590" t="s">
        <v>2054</v>
      </c>
      <c r="F107" s="607">
        <v>4</v>
      </c>
      <c r="G107" s="607">
        <v>6268</v>
      </c>
      <c r="H107" s="607">
        <v>1.3324829931972788</v>
      </c>
      <c r="I107" s="607">
        <v>1567</v>
      </c>
      <c r="J107" s="607">
        <v>3</v>
      </c>
      <c r="K107" s="607">
        <v>4704</v>
      </c>
      <c r="L107" s="607">
        <v>1</v>
      </c>
      <c r="M107" s="607">
        <v>1568</v>
      </c>
      <c r="N107" s="607"/>
      <c r="O107" s="607"/>
      <c r="P107" s="595"/>
      <c r="Q107" s="608"/>
    </row>
    <row r="108" spans="1:17" ht="14.4" customHeight="1" x14ac:dyDescent="0.3">
      <c r="A108" s="589" t="s">
        <v>2131</v>
      </c>
      <c r="B108" s="590" t="s">
        <v>1872</v>
      </c>
      <c r="C108" s="590" t="s">
        <v>1890</v>
      </c>
      <c r="D108" s="590" t="s">
        <v>1929</v>
      </c>
      <c r="E108" s="590" t="s">
        <v>1930</v>
      </c>
      <c r="F108" s="607">
        <v>7</v>
      </c>
      <c r="G108" s="607">
        <v>10969</v>
      </c>
      <c r="H108" s="607">
        <v>0.41150210084033612</v>
      </c>
      <c r="I108" s="607">
        <v>1567</v>
      </c>
      <c r="J108" s="607">
        <v>17</v>
      </c>
      <c r="K108" s="607">
        <v>26656</v>
      </c>
      <c r="L108" s="607">
        <v>1</v>
      </c>
      <c r="M108" s="607">
        <v>1568</v>
      </c>
      <c r="N108" s="607">
        <v>13</v>
      </c>
      <c r="O108" s="607">
        <v>20410</v>
      </c>
      <c r="P108" s="595">
        <v>0.76568127250900364</v>
      </c>
      <c r="Q108" s="608">
        <v>1570</v>
      </c>
    </row>
    <row r="109" spans="1:17" ht="14.4" customHeight="1" x14ac:dyDescent="0.3">
      <c r="A109" s="589" t="s">
        <v>2131</v>
      </c>
      <c r="B109" s="590" t="s">
        <v>1872</v>
      </c>
      <c r="C109" s="590" t="s">
        <v>1890</v>
      </c>
      <c r="D109" s="590" t="s">
        <v>1931</v>
      </c>
      <c r="E109" s="590" t="s">
        <v>1932</v>
      </c>
      <c r="F109" s="607"/>
      <c r="G109" s="607"/>
      <c r="H109" s="607"/>
      <c r="I109" s="607"/>
      <c r="J109" s="607">
        <v>1</v>
      </c>
      <c r="K109" s="607">
        <v>443</v>
      </c>
      <c r="L109" s="607">
        <v>1</v>
      </c>
      <c r="M109" s="607">
        <v>443</v>
      </c>
      <c r="N109" s="607"/>
      <c r="O109" s="607"/>
      <c r="P109" s="595"/>
      <c r="Q109" s="608"/>
    </row>
    <row r="110" spans="1:17" ht="14.4" customHeight="1" x14ac:dyDescent="0.3">
      <c r="A110" s="589" t="s">
        <v>2131</v>
      </c>
      <c r="B110" s="590" t="s">
        <v>1872</v>
      </c>
      <c r="C110" s="590" t="s">
        <v>1890</v>
      </c>
      <c r="D110" s="590" t="s">
        <v>2057</v>
      </c>
      <c r="E110" s="590" t="s">
        <v>2058</v>
      </c>
      <c r="F110" s="607"/>
      <c r="G110" s="607"/>
      <c r="H110" s="607"/>
      <c r="I110" s="607"/>
      <c r="J110" s="607">
        <v>1</v>
      </c>
      <c r="K110" s="607">
        <v>2330</v>
      </c>
      <c r="L110" s="607">
        <v>1</v>
      </c>
      <c r="M110" s="607">
        <v>2330</v>
      </c>
      <c r="N110" s="607"/>
      <c r="O110" s="607"/>
      <c r="P110" s="595"/>
      <c r="Q110" s="608"/>
    </row>
    <row r="111" spans="1:17" ht="14.4" customHeight="1" x14ac:dyDescent="0.3">
      <c r="A111" s="589" t="s">
        <v>2131</v>
      </c>
      <c r="B111" s="590" t="s">
        <v>1872</v>
      </c>
      <c r="C111" s="590" t="s">
        <v>1890</v>
      </c>
      <c r="D111" s="590" t="s">
        <v>2090</v>
      </c>
      <c r="E111" s="590" t="s">
        <v>2132</v>
      </c>
      <c r="F111" s="607">
        <v>1</v>
      </c>
      <c r="G111" s="607">
        <v>618</v>
      </c>
      <c r="H111" s="607"/>
      <c r="I111" s="607">
        <v>618</v>
      </c>
      <c r="J111" s="607"/>
      <c r="K111" s="607"/>
      <c r="L111" s="607"/>
      <c r="M111" s="607"/>
      <c r="N111" s="607"/>
      <c r="O111" s="607"/>
      <c r="P111" s="595"/>
      <c r="Q111" s="608"/>
    </row>
    <row r="112" spans="1:17" ht="14.4" customHeight="1" x14ac:dyDescent="0.3">
      <c r="A112" s="589" t="s">
        <v>2131</v>
      </c>
      <c r="B112" s="590" t="s">
        <v>1872</v>
      </c>
      <c r="C112" s="590" t="s">
        <v>1890</v>
      </c>
      <c r="D112" s="590" t="s">
        <v>1944</v>
      </c>
      <c r="E112" s="590" t="s">
        <v>1945</v>
      </c>
      <c r="F112" s="607">
        <v>54</v>
      </c>
      <c r="G112" s="607">
        <v>4644</v>
      </c>
      <c r="H112" s="607">
        <v>0.62068965517241381</v>
      </c>
      <c r="I112" s="607">
        <v>86</v>
      </c>
      <c r="J112" s="607">
        <v>87</v>
      </c>
      <c r="K112" s="607">
        <v>7482</v>
      </c>
      <c r="L112" s="607">
        <v>1</v>
      </c>
      <c r="M112" s="607">
        <v>86</v>
      </c>
      <c r="N112" s="607">
        <v>114</v>
      </c>
      <c r="O112" s="607">
        <v>9804</v>
      </c>
      <c r="P112" s="595">
        <v>1.3103448275862069</v>
      </c>
      <c r="Q112" s="608">
        <v>86</v>
      </c>
    </row>
    <row r="113" spans="1:17" ht="14.4" customHeight="1" x14ac:dyDescent="0.3">
      <c r="A113" s="589" t="s">
        <v>2131</v>
      </c>
      <c r="B113" s="590" t="s">
        <v>1872</v>
      </c>
      <c r="C113" s="590" t="s">
        <v>1890</v>
      </c>
      <c r="D113" s="590" t="s">
        <v>1944</v>
      </c>
      <c r="E113" s="590" t="s">
        <v>1946</v>
      </c>
      <c r="F113" s="607">
        <v>13</v>
      </c>
      <c r="G113" s="607">
        <v>1118</v>
      </c>
      <c r="H113" s="607">
        <v>4.333333333333333</v>
      </c>
      <c r="I113" s="607">
        <v>86</v>
      </c>
      <c r="J113" s="607">
        <v>3</v>
      </c>
      <c r="K113" s="607">
        <v>258</v>
      </c>
      <c r="L113" s="607">
        <v>1</v>
      </c>
      <c r="M113" s="607">
        <v>86</v>
      </c>
      <c r="N113" s="607">
        <v>9</v>
      </c>
      <c r="O113" s="607">
        <v>774</v>
      </c>
      <c r="P113" s="595">
        <v>3</v>
      </c>
      <c r="Q113" s="608">
        <v>86</v>
      </c>
    </row>
    <row r="114" spans="1:17" ht="14.4" customHeight="1" x14ac:dyDescent="0.3">
      <c r="A114" s="589" t="s">
        <v>2131</v>
      </c>
      <c r="B114" s="590" t="s">
        <v>1872</v>
      </c>
      <c r="C114" s="590" t="s">
        <v>1890</v>
      </c>
      <c r="D114" s="590" t="s">
        <v>1950</v>
      </c>
      <c r="E114" s="590" t="s">
        <v>1951</v>
      </c>
      <c r="F114" s="607">
        <v>10</v>
      </c>
      <c r="G114" s="607">
        <v>5050</v>
      </c>
      <c r="H114" s="607">
        <v>0.23606955871353777</v>
      </c>
      <c r="I114" s="607">
        <v>505</v>
      </c>
      <c r="J114" s="607">
        <v>14</v>
      </c>
      <c r="K114" s="607">
        <v>21392</v>
      </c>
      <c r="L114" s="607">
        <v>1</v>
      </c>
      <c r="M114" s="607">
        <v>1528</v>
      </c>
      <c r="N114" s="607"/>
      <c r="O114" s="607"/>
      <c r="P114" s="595"/>
      <c r="Q114" s="608"/>
    </row>
    <row r="115" spans="1:17" ht="14.4" customHeight="1" x14ac:dyDescent="0.3">
      <c r="A115" s="589" t="s">
        <v>2131</v>
      </c>
      <c r="B115" s="590" t="s">
        <v>1872</v>
      </c>
      <c r="C115" s="590" t="s">
        <v>1890</v>
      </c>
      <c r="D115" s="590" t="s">
        <v>1956</v>
      </c>
      <c r="E115" s="590" t="s">
        <v>1915</v>
      </c>
      <c r="F115" s="607">
        <v>17</v>
      </c>
      <c r="G115" s="607">
        <v>11696</v>
      </c>
      <c r="H115" s="607"/>
      <c r="I115" s="607">
        <v>688</v>
      </c>
      <c r="J115" s="607"/>
      <c r="K115" s="607"/>
      <c r="L115" s="607"/>
      <c r="M115" s="607"/>
      <c r="N115" s="607">
        <v>7</v>
      </c>
      <c r="O115" s="607">
        <v>4823</v>
      </c>
      <c r="P115" s="595"/>
      <c r="Q115" s="608">
        <v>689</v>
      </c>
    </row>
    <row r="116" spans="1:17" ht="14.4" customHeight="1" x14ac:dyDescent="0.3">
      <c r="A116" s="589" t="s">
        <v>2131</v>
      </c>
      <c r="B116" s="590" t="s">
        <v>1872</v>
      </c>
      <c r="C116" s="590" t="s">
        <v>1890</v>
      </c>
      <c r="D116" s="590" t="s">
        <v>1964</v>
      </c>
      <c r="E116" s="590" t="s">
        <v>2133</v>
      </c>
      <c r="F116" s="607"/>
      <c r="G116" s="607"/>
      <c r="H116" s="607"/>
      <c r="I116" s="607"/>
      <c r="J116" s="607"/>
      <c r="K116" s="607"/>
      <c r="L116" s="607"/>
      <c r="M116" s="607"/>
      <c r="N116" s="607">
        <v>1</v>
      </c>
      <c r="O116" s="607">
        <v>446</v>
      </c>
      <c r="P116" s="595"/>
      <c r="Q116" s="608">
        <v>446</v>
      </c>
    </row>
    <row r="117" spans="1:17" ht="14.4" customHeight="1" x14ac:dyDescent="0.3">
      <c r="A117" s="589" t="s">
        <v>2131</v>
      </c>
      <c r="B117" s="590" t="s">
        <v>1872</v>
      </c>
      <c r="C117" s="590" t="s">
        <v>1890</v>
      </c>
      <c r="D117" s="590" t="s">
        <v>1964</v>
      </c>
      <c r="E117" s="590" t="s">
        <v>1965</v>
      </c>
      <c r="F117" s="607"/>
      <c r="G117" s="607"/>
      <c r="H117" s="607"/>
      <c r="I117" s="607"/>
      <c r="J117" s="607">
        <v>2</v>
      </c>
      <c r="K117" s="607">
        <v>890</v>
      </c>
      <c r="L117" s="607">
        <v>1</v>
      </c>
      <c r="M117" s="607">
        <v>445</v>
      </c>
      <c r="N117" s="607"/>
      <c r="O117" s="607"/>
      <c r="P117" s="595"/>
      <c r="Q117" s="608"/>
    </row>
    <row r="118" spans="1:17" ht="14.4" customHeight="1" x14ac:dyDescent="0.3">
      <c r="A118" s="589" t="s">
        <v>2131</v>
      </c>
      <c r="B118" s="590" t="s">
        <v>1872</v>
      </c>
      <c r="C118" s="590" t="s">
        <v>1890</v>
      </c>
      <c r="D118" s="590" t="s">
        <v>1966</v>
      </c>
      <c r="E118" s="590" t="s">
        <v>2064</v>
      </c>
      <c r="F118" s="607"/>
      <c r="G118" s="607"/>
      <c r="H118" s="607"/>
      <c r="I118" s="607"/>
      <c r="J118" s="607">
        <v>2</v>
      </c>
      <c r="K118" s="607">
        <v>1444</v>
      </c>
      <c r="L118" s="607">
        <v>1</v>
      </c>
      <c r="M118" s="607">
        <v>722</v>
      </c>
      <c r="N118" s="607"/>
      <c r="O118" s="607"/>
      <c r="P118" s="595"/>
      <c r="Q118" s="608"/>
    </row>
    <row r="119" spans="1:17" ht="14.4" customHeight="1" x14ac:dyDescent="0.3">
      <c r="A119" s="589" t="s">
        <v>2131</v>
      </c>
      <c r="B119" s="590" t="s">
        <v>1872</v>
      </c>
      <c r="C119" s="590" t="s">
        <v>1890</v>
      </c>
      <c r="D119" s="590" t="s">
        <v>1966</v>
      </c>
      <c r="E119" s="590" t="s">
        <v>1967</v>
      </c>
      <c r="F119" s="607"/>
      <c r="G119" s="607"/>
      <c r="H119" s="607"/>
      <c r="I119" s="607"/>
      <c r="J119" s="607">
        <v>5</v>
      </c>
      <c r="K119" s="607">
        <v>3610</v>
      </c>
      <c r="L119" s="607">
        <v>1</v>
      </c>
      <c r="M119" s="607">
        <v>722</v>
      </c>
      <c r="N119" s="607"/>
      <c r="O119" s="607"/>
      <c r="P119" s="595"/>
      <c r="Q119" s="608"/>
    </row>
    <row r="120" spans="1:17" ht="14.4" customHeight="1" x14ac:dyDescent="0.3">
      <c r="A120" s="589" t="s">
        <v>2131</v>
      </c>
      <c r="B120" s="590" t="s">
        <v>1872</v>
      </c>
      <c r="C120" s="590" t="s">
        <v>1890</v>
      </c>
      <c r="D120" s="590" t="s">
        <v>1968</v>
      </c>
      <c r="E120" s="590" t="s">
        <v>1969</v>
      </c>
      <c r="F120" s="607">
        <v>1</v>
      </c>
      <c r="G120" s="607">
        <v>1063</v>
      </c>
      <c r="H120" s="607">
        <v>1</v>
      </c>
      <c r="I120" s="607">
        <v>1063</v>
      </c>
      <c r="J120" s="607">
        <v>1</v>
      </c>
      <c r="K120" s="607">
        <v>1063</v>
      </c>
      <c r="L120" s="607">
        <v>1</v>
      </c>
      <c r="M120" s="607">
        <v>1063</v>
      </c>
      <c r="N120" s="607">
        <v>3</v>
      </c>
      <c r="O120" s="607">
        <v>3192</v>
      </c>
      <c r="P120" s="595">
        <v>3.0028222013170272</v>
      </c>
      <c r="Q120" s="608">
        <v>1064</v>
      </c>
    </row>
    <row r="121" spans="1:17" ht="14.4" customHeight="1" x14ac:dyDescent="0.3">
      <c r="A121" s="589" t="s">
        <v>2131</v>
      </c>
      <c r="B121" s="590" t="s">
        <v>1872</v>
      </c>
      <c r="C121" s="590" t="s">
        <v>1890</v>
      </c>
      <c r="D121" s="590" t="s">
        <v>1973</v>
      </c>
      <c r="E121" s="590" t="s">
        <v>1974</v>
      </c>
      <c r="F121" s="607">
        <v>4</v>
      </c>
      <c r="G121" s="607">
        <v>2864</v>
      </c>
      <c r="H121" s="607">
        <v>1</v>
      </c>
      <c r="I121" s="607">
        <v>716</v>
      </c>
      <c r="J121" s="607">
        <v>4</v>
      </c>
      <c r="K121" s="607">
        <v>2864</v>
      </c>
      <c r="L121" s="607">
        <v>1</v>
      </c>
      <c r="M121" s="607">
        <v>716</v>
      </c>
      <c r="N121" s="607">
        <v>9</v>
      </c>
      <c r="O121" s="607">
        <v>6453</v>
      </c>
      <c r="P121" s="595">
        <v>2.2531424581005588</v>
      </c>
      <c r="Q121" s="608">
        <v>717</v>
      </c>
    </row>
    <row r="122" spans="1:17" ht="14.4" customHeight="1" x14ac:dyDescent="0.3">
      <c r="A122" s="589" t="s">
        <v>2131</v>
      </c>
      <c r="B122" s="590" t="s">
        <v>1872</v>
      </c>
      <c r="C122" s="590" t="s">
        <v>1890</v>
      </c>
      <c r="D122" s="590" t="s">
        <v>1978</v>
      </c>
      <c r="E122" s="590" t="s">
        <v>1979</v>
      </c>
      <c r="F122" s="607">
        <v>5</v>
      </c>
      <c r="G122" s="607">
        <v>915</v>
      </c>
      <c r="H122" s="607"/>
      <c r="I122" s="607">
        <v>183</v>
      </c>
      <c r="J122" s="607"/>
      <c r="K122" s="607"/>
      <c r="L122" s="607"/>
      <c r="M122" s="607"/>
      <c r="N122" s="607"/>
      <c r="O122" s="607"/>
      <c r="P122" s="595"/>
      <c r="Q122" s="608"/>
    </row>
    <row r="123" spans="1:17" ht="14.4" customHeight="1" x14ac:dyDescent="0.3">
      <c r="A123" s="589" t="s">
        <v>2131</v>
      </c>
      <c r="B123" s="590" t="s">
        <v>1872</v>
      </c>
      <c r="C123" s="590" t="s">
        <v>1890</v>
      </c>
      <c r="D123" s="590" t="s">
        <v>1978</v>
      </c>
      <c r="E123" s="590" t="s">
        <v>1980</v>
      </c>
      <c r="F123" s="607"/>
      <c r="G123" s="607"/>
      <c r="H123" s="607"/>
      <c r="I123" s="607"/>
      <c r="J123" s="607">
        <v>1</v>
      </c>
      <c r="K123" s="607">
        <v>183</v>
      </c>
      <c r="L123" s="607">
        <v>1</v>
      </c>
      <c r="M123" s="607">
        <v>183</v>
      </c>
      <c r="N123" s="607"/>
      <c r="O123" s="607"/>
      <c r="P123" s="595"/>
      <c r="Q123" s="608"/>
    </row>
    <row r="124" spans="1:17" ht="14.4" customHeight="1" x14ac:dyDescent="0.3">
      <c r="A124" s="589" t="s">
        <v>2131</v>
      </c>
      <c r="B124" s="590" t="s">
        <v>1872</v>
      </c>
      <c r="C124" s="590" t="s">
        <v>1890</v>
      </c>
      <c r="D124" s="590" t="s">
        <v>1984</v>
      </c>
      <c r="E124" s="590" t="s">
        <v>1986</v>
      </c>
      <c r="F124" s="607">
        <v>1</v>
      </c>
      <c r="G124" s="607">
        <v>123</v>
      </c>
      <c r="H124" s="607">
        <v>0.91111111111111109</v>
      </c>
      <c r="I124" s="607">
        <v>123</v>
      </c>
      <c r="J124" s="607">
        <v>1</v>
      </c>
      <c r="K124" s="607">
        <v>135</v>
      </c>
      <c r="L124" s="607">
        <v>1</v>
      </c>
      <c r="M124" s="607">
        <v>135</v>
      </c>
      <c r="N124" s="607"/>
      <c r="O124" s="607"/>
      <c r="P124" s="595"/>
      <c r="Q124" s="608"/>
    </row>
    <row r="125" spans="1:17" ht="14.4" customHeight="1" x14ac:dyDescent="0.3">
      <c r="A125" s="589" t="s">
        <v>2131</v>
      </c>
      <c r="B125" s="590" t="s">
        <v>1872</v>
      </c>
      <c r="C125" s="590" t="s">
        <v>1890</v>
      </c>
      <c r="D125" s="590" t="s">
        <v>1987</v>
      </c>
      <c r="E125" s="590" t="s">
        <v>1988</v>
      </c>
      <c r="F125" s="607">
        <v>4</v>
      </c>
      <c r="G125" s="607">
        <v>1456</v>
      </c>
      <c r="H125" s="607"/>
      <c r="I125" s="607">
        <v>364</v>
      </c>
      <c r="J125" s="607"/>
      <c r="K125" s="607"/>
      <c r="L125" s="607"/>
      <c r="M125" s="607"/>
      <c r="N125" s="607">
        <v>1</v>
      </c>
      <c r="O125" s="607">
        <v>391</v>
      </c>
      <c r="P125" s="595"/>
      <c r="Q125" s="608">
        <v>391</v>
      </c>
    </row>
    <row r="126" spans="1:17" ht="14.4" customHeight="1" x14ac:dyDescent="0.3">
      <c r="A126" s="589" t="s">
        <v>2131</v>
      </c>
      <c r="B126" s="590" t="s">
        <v>1872</v>
      </c>
      <c r="C126" s="590" t="s">
        <v>1890</v>
      </c>
      <c r="D126" s="590" t="s">
        <v>1987</v>
      </c>
      <c r="E126" s="590" t="s">
        <v>1989</v>
      </c>
      <c r="F126" s="607"/>
      <c r="G126" s="607"/>
      <c r="H126" s="607"/>
      <c r="I126" s="607"/>
      <c r="J126" s="607">
        <v>2</v>
      </c>
      <c r="K126" s="607">
        <v>780</v>
      </c>
      <c r="L126" s="607">
        <v>1</v>
      </c>
      <c r="M126" s="607">
        <v>390</v>
      </c>
      <c r="N126" s="607"/>
      <c r="O126" s="607"/>
      <c r="P126" s="595"/>
      <c r="Q126" s="608"/>
    </row>
    <row r="127" spans="1:17" ht="14.4" customHeight="1" x14ac:dyDescent="0.3">
      <c r="A127" s="589" t="s">
        <v>2131</v>
      </c>
      <c r="B127" s="590" t="s">
        <v>1872</v>
      </c>
      <c r="C127" s="590" t="s">
        <v>1890</v>
      </c>
      <c r="D127" s="590" t="s">
        <v>1990</v>
      </c>
      <c r="E127" s="590" t="s">
        <v>1991</v>
      </c>
      <c r="F127" s="607"/>
      <c r="G127" s="607"/>
      <c r="H127" s="607"/>
      <c r="I127" s="607"/>
      <c r="J127" s="607">
        <v>1</v>
      </c>
      <c r="K127" s="607">
        <v>505</v>
      </c>
      <c r="L127" s="607">
        <v>1</v>
      </c>
      <c r="M127" s="607">
        <v>505</v>
      </c>
      <c r="N127" s="607">
        <v>7</v>
      </c>
      <c r="O127" s="607">
        <v>3542</v>
      </c>
      <c r="P127" s="595">
        <v>7.0138613861386139</v>
      </c>
      <c r="Q127" s="608">
        <v>506</v>
      </c>
    </row>
    <row r="128" spans="1:17" ht="14.4" customHeight="1" x14ac:dyDescent="0.3">
      <c r="A128" s="589" t="s">
        <v>2131</v>
      </c>
      <c r="B128" s="590" t="s">
        <v>1872</v>
      </c>
      <c r="C128" s="590" t="s">
        <v>1890</v>
      </c>
      <c r="D128" s="590" t="s">
        <v>1994</v>
      </c>
      <c r="E128" s="590" t="s">
        <v>1995</v>
      </c>
      <c r="F128" s="607"/>
      <c r="G128" s="607"/>
      <c r="H128" s="607"/>
      <c r="I128" s="607"/>
      <c r="J128" s="607">
        <v>1</v>
      </c>
      <c r="K128" s="607">
        <v>120</v>
      </c>
      <c r="L128" s="607">
        <v>1</v>
      </c>
      <c r="M128" s="607">
        <v>120</v>
      </c>
      <c r="N128" s="607"/>
      <c r="O128" s="607"/>
      <c r="P128" s="595"/>
      <c r="Q128" s="608"/>
    </row>
    <row r="129" spans="1:17" ht="14.4" customHeight="1" x14ac:dyDescent="0.3">
      <c r="A129" s="589" t="s">
        <v>2131</v>
      </c>
      <c r="B129" s="590" t="s">
        <v>1872</v>
      </c>
      <c r="C129" s="590" t="s">
        <v>1890</v>
      </c>
      <c r="D129" s="590" t="s">
        <v>1997</v>
      </c>
      <c r="E129" s="590" t="s">
        <v>1998</v>
      </c>
      <c r="F129" s="607">
        <v>1</v>
      </c>
      <c r="G129" s="607">
        <v>208</v>
      </c>
      <c r="H129" s="607">
        <v>0.46325167037861914</v>
      </c>
      <c r="I129" s="607">
        <v>208</v>
      </c>
      <c r="J129" s="607">
        <v>1</v>
      </c>
      <c r="K129" s="607">
        <v>449</v>
      </c>
      <c r="L129" s="607">
        <v>1</v>
      </c>
      <c r="M129" s="607">
        <v>449</v>
      </c>
      <c r="N129" s="607"/>
      <c r="O129" s="607"/>
      <c r="P129" s="595"/>
      <c r="Q129" s="608"/>
    </row>
    <row r="130" spans="1:17" ht="14.4" customHeight="1" x14ac:dyDescent="0.3">
      <c r="A130" s="589" t="s">
        <v>2131</v>
      </c>
      <c r="B130" s="590" t="s">
        <v>1872</v>
      </c>
      <c r="C130" s="590" t="s">
        <v>1890</v>
      </c>
      <c r="D130" s="590" t="s">
        <v>1999</v>
      </c>
      <c r="E130" s="590" t="s">
        <v>2000</v>
      </c>
      <c r="F130" s="607">
        <v>1</v>
      </c>
      <c r="G130" s="607">
        <v>247</v>
      </c>
      <c r="H130" s="607">
        <v>0.39838709677419354</v>
      </c>
      <c r="I130" s="607">
        <v>247</v>
      </c>
      <c r="J130" s="607">
        <v>2</v>
      </c>
      <c r="K130" s="607">
        <v>620</v>
      </c>
      <c r="L130" s="607">
        <v>1</v>
      </c>
      <c r="M130" s="607">
        <v>310</v>
      </c>
      <c r="N130" s="607">
        <v>1</v>
      </c>
      <c r="O130" s="607">
        <v>311</v>
      </c>
      <c r="P130" s="595">
        <v>0.50161290322580643</v>
      </c>
      <c r="Q130" s="608">
        <v>311</v>
      </c>
    </row>
    <row r="131" spans="1:17" ht="14.4" customHeight="1" x14ac:dyDescent="0.3">
      <c r="A131" s="589" t="s">
        <v>2131</v>
      </c>
      <c r="B131" s="590" t="s">
        <v>1872</v>
      </c>
      <c r="C131" s="590" t="s">
        <v>1890</v>
      </c>
      <c r="D131" s="590" t="s">
        <v>2001</v>
      </c>
      <c r="E131" s="590" t="s">
        <v>2070</v>
      </c>
      <c r="F131" s="607">
        <v>1</v>
      </c>
      <c r="G131" s="607">
        <v>1734</v>
      </c>
      <c r="H131" s="607">
        <v>0.9994236311239193</v>
      </c>
      <c r="I131" s="607">
        <v>1734</v>
      </c>
      <c r="J131" s="607">
        <v>1</v>
      </c>
      <c r="K131" s="607">
        <v>1735</v>
      </c>
      <c r="L131" s="607">
        <v>1</v>
      </c>
      <c r="M131" s="607">
        <v>1735</v>
      </c>
      <c r="N131" s="607">
        <v>2</v>
      </c>
      <c r="O131" s="607">
        <v>3476</v>
      </c>
      <c r="P131" s="595">
        <v>2.0034582132564842</v>
      </c>
      <c r="Q131" s="608">
        <v>1738</v>
      </c>
    </row>
    <row r="132" spans="1:17" ht="14.4" customHeight="1" x14ac:dyDescent="0.3">
      <c r="A132" s="589" t="s">
        <v>2131</v>
      </c>
      <c r="B132" s="590" t="s">
        <v>1872</v>
      </c>
      <c r="C132" s="590" t="s">
        <v>1890</v>
      </c>
      <c r="D132" s="590" t="s">
        <v>2001</v>
      </c>
      <c r="E132" s="590" t="s">
        <v>2002</v>
      </c>
      <c r="F132" s="607"/>
      <c r="G132" s="607"/>
      <c r="H132" s="607"/>
      <c r="I132" s="607"/>
      <c r="J132" s="607">
        <v>1</v>
      </c>
      <c r="K132" s="607">
        <v>1735</v>
      </c>
      <c r="L132" s="607">
        <v>1</v>
      </c>
      <c r="M132" s="607">
        <v>1735</v>
      </c>
      <c r="N132" s="607"/>
      <c r="O132" s="607"/>
      <c r="P132" s="595"/>
      <c r="Q132" s="608"/>
    </row>
    <row r="133" spans="1:17" ht="14.4" customHeight="1" x14ac:dyDescent="0.3">
      <c r="A133" s="589" t="s">
        <v>2131</v>
      </c>
      <c r="B133" s="590" t="s">
        <v>1872</v>
      </c>
      <c r="C133" s="590" t="s">
        <v>1890</v>
      </c>
      <c r="D133" s="590" t="s">
        <v>2071</v>
      </c>
      <c r="E133" s="590" t="s">
        <v>2072</v>
      </c>
      <c r="F133" s="607">
        <v>4</v>
      </c>
      <c r="G133" s="607">
        <v>4004</v>
      </c>
      <c r="H133" s="607">
        <v>3.996007984031936</v>
      </c>
      <c r="I133" s="607">
        <v>1001</v>
      </c>
      <c r="J133" s="607">
        <v>1</v>
      </c>
      <c r="K133" s="607">
        <v>1002</v>
      </c>
      <c r="L133" s="607">
        <v>1</v>
      </c>
      <c r="M133" s="607">
        <v>1002</v>
      </c>
      <c r="N133" s="607">
        <v>11</v>
      </c>
      <c r="O133" s="607">
        <v>11055</v>
      </c>
      <c r="P133" s="595">
        <v>11.032934131736527</v>
      </c>
      <c r="Q133" s="608">
        <v>1005</v>
      </c>
    </row>
    <row r="134" spans="1:17" ht="14.4" customHeight="1" x14ac:dyDescent="0.3">
      <c r="A134" s="589" t="s">
        <v>2131</v>
      </c>
      <c r="B134" s="590" t="s">
        <v>1872</v>
      </c>
      <c r="C134" s="590" t="s">
        <v>1890</v>
      </c>
      <c r="D134" s="590" t="s">
        <v>2125</v>
      </c>
      <c r="E134" s="590" t="s">
        <v>2126</v>
      </c>
      <c r="F134" s="607">
        <v>1</v>
      </c>
      <c r="G134" s="607">
        <v>1229</v>
      </c>
      <c r="H134" s="607">
        <v>0.75260257195345992</v>
      </c>
      <c r="I134" s="607">
        <v>1229</v>
      </c>
      <c r="J134" s="607">
        <v>1</v>
      </c>
      <c r="K134" s="607">
        <v>1633</v>
      </c>
      <c r="L134" s="607">
        <v>1</v>
      </c>
      <c r="M134" s="607">
        <v>1633</v>
      </c>
      <c r="N134" s="607"/>
      <c r="O134" s="607"/>
      <c r="P134" s="595"/>
      <c r="Q134" s="608"/>
    </row>
    <row r="135" spans="1:17" ht="14.4" customHeight="1" x14ac:dyDescent="0.3">
      <c r="A135" s="589" t="s">
        <v>2131</v>
      </c>
      <c r="B135" s="590" t="s">
        <v>1872</v>
      </c>
      <c r="C135" s="590" t="s">
        <v>1890</v>
      </c>
      <c r="D135" s="590" t="s">
        <v>2005</v>
      </c>
      <c r="E135" s="590" t="s">
        <v>2007</v>
      </c>
      <c r="F135" s="607">
        <v>1</v>
      </c>
      <c r="G135" s="607">
        <v>891</v>
      </c>
      <c r="H135" s="607">
        <v>0.9988789237668162</v>
      </c>
      <c r="I135" s="607">
        <v>891</v>
      </c>
      <c r="J135" s="607">
        <v>1</v>
      </c>
      <c r="K135" s="607">
        <v>892</v>
      </c>
      <c r="L135" s="607">
        <v>1</v>
      </c>
      <c r="M135" s="607">
        <v>892</v>
      </c>
      <c r="N135" s="607"/>
      <c r="O135" s="607"/>
      <c r="P135" s="595"/>
      <c r="Q135" s="608"/>
    </row>
    <row r="136" spans="1:17" ht="14.4" customHeight="1" x14ac:dyDescent="0.3">
      <c r="A136" s="589" t="s">
        <v>2131</v>
      </c>
      <c r="B136" s="590" t="s">
        <v>1872</v>
      </c>
      <c r="C136" s="590" t="s">
        <v>1890</v>
      </c>
      <c r="D136" s="590" t="s">
        <v>2008</v>
      </c>
      <c r="E136" s="590" t="s">
        <v>2009</v>
      </c>
      <c r="F136" s="607"/>
      <c r="G136" s="607"/>
      <c r="H136" s="607"/>
      <c r="I136" s="607"/>
      <c r="J136" s="607">
        <v>1</v>
      </c>
      <c r="K136" s="607">
        <v>331</v>
      </c>
      <c r="L136" s="607">
        <v>1</v>
      </c>
      <c r="M136" s="607">
        <v>331</v>
      </c>
      <c r="N136" s="607"/>
      <c r="O136" s="607"/>
      <c r="P136" s="595"/>
      <c r="Q136" s="608"/>
    </row>
    <row r="137" spans="1:17" ht="14.4" customHeight="1" x14ac:dyDescent="0.3">
      <c r="A137" s="589" t="s">
        <v>2131</v>
      </c>
      <c r="B137" s="590" t="s">
        <v>1872</v>
      </c>
      <c r="C137" s="590" t="s">
        <v>1890</v>
      </c>
      <c r="D137" s="590" t="s">
        <v>2008</v>
      </c>
      <c r="E137" s="590" t="s">
        <v>2010</v>
      </c>
      <c r="F137" s="607"/>
      <c r="G137" s="607"/>
      <c r="H137" s="607"/>
      <c r="I137" s="607"/>
      <c r="J137" s="607">
        <v>1</v>
      </c>
      <c r="K137" s="607">
        <v>331</v>
      </c>
      <c r="L137" s="607">
        <v>1</v>
      </c>
      <c r="M137" s="607">
        <v>331</v>
      </c>
      <c r="N137" s="607"/>
      <c r="O137" s="607"/>
      <c r="P137" s="595"/>
      <c r="Q137" s="608"/>
    </row>
    <row r="138" spans="1:17" ht="14.4" customHeight="1" x14ac:dyDescent="0.3">
      <c r="A138" s="589" t="s">
        <v>2131</v>
      </c>
      <c r="B138" s="590" t="s">
        <v>1872</v>
      </c>
      <c r="C138" s="590" t="s">
        <v>1890</v>
      </c>
      <c r="D138" s="590" t="s">
        <v>2011</v>
      </c>
      <c r="E138" s="590" t="s">
        <v>2012</v>
      </c>
      <c r="F138" s="607">
        <v>2</v>
      </c>
      <c r="G138" s="607">
        <v>2066</v>
      </c>
      <c r="H138" s="607">
        <v>0.99903288201160545</v>
      </c>
      <c r="I138" s="607">
        <v>1033</v>
      </c>
      <c r="J138" s="607">
        <v>2</v>
      </c>
      <c r="K138" s="607">
        <v>2068</v>
      </c>
      <c r="L138" s="607">
        <v>1</v>
      </c>
      <c r="M138" s="607">
        <v>1034</v>
      </c>
      <c r="N138" s="607"/>
      <c r="O138" s="607"/>
      <c r="P138" s="595"/>
      <c r="Q138" s="608"/>
    </row>
    <row r="139" spans="1:17" ht="14.4" customHeight="1" x14ac:dyDescent="0.3">
      <c r="A139" s="589" t="s">
        <v>2131</v>
      </c>
      <c r="B139" s="590" t="s">
        <v>1872</v>
      </c>
      <c r="C139" s="590" t="s">
        <v>1890</v>
      </c>
      <c r="D139" s="590" t="s">
        <v>2013</v>
      </c>
      <c r="E139" s="590" t="s">
        <v>2014</v>
      </c>
      <c r="F139" s="607">
        <v>13</v>
      </c>
      <c r="G139" s="607">
        <v>10920</v>
      </c>
      <c r="H139" s="607"/>
      <c r="I139" s="607">
        <v>840</v>
      </c>
      <c r="J139" s="607"/>
      <c r="K139" s="607"/>
      <c r="L139" s="607"/>
      <c r="M139" s="607"/>
      <c r="N139" s="607">
        <v>1</v>
      </c>
      <c r="O139" s="607">
        <v>841</v>
      </c>
      <c r="P139" s="595"/>
      <c r="Q139" s="608">
        <v>841</v>
      </c>
    </row>
    <row r="140" spans="1:17" ht="14.4" customHeight="1" x14ac:dyDescent="0.3">
      <c r="A140" s="589" t="s">
        <v>2131</v>
      </c>
      <c r="B140" s="590" t="s">
        <v>1872</v>
      </c>
      <c r="C140" s="590" t="s">
        <v>1890</v>
      </c>
      <c r="D140" s="590" t="s">
        <v>2017</v>
      </c>
      <c r="E140" s="590" t="s">
        <v>2076</v>
      </c>
      <c r="F140" s="607">
        <v>1</v>
      </c>
      <c r="G140" s="607">
        <v>1200</v>
      </c>
      <c r="H140" s="607">
        <v>0.49958368026644462</v>
      </c>
      <c r="I140" s="607">
        <v>1200</v>
      </c>
      <c r="J140" s="607">
        <v>2</v>
      </c>
      <c r="K140" s="607">
        <v>2402</v>
      </c>
      <c r="L140" s="607">
        <v>1</v>
      </c>
      <c r="M140" s="607">
        <v>1201</v>
      </c>
      <c r="N140" s="607"/>
      <c r="O140" s="607"/>
      <c r="P140" s="595"/>
      <c r="Q140" s="608"/>
    </row>
    <row r="141" spans="1:17" ht="14.4" customHeight="1" x14ac:dyDescent="0.3">
      <c r="A141" s="589" t="s">
        <v>2131</v>
      </c>
      <c r="B141" s="590" t="s">
        <v>1872</v>
      </c>
      <c r="C141" s="590" t="s">
        <v>1890</v>
      </c>
      <c r="D141" s="590" t="s">
        <v>2017</v>
      </c>
      <c r="E141" s="590" t="s">
        <v>2018</v>
      </c>
      <c r="F141" s="607">
        <v>4</v>
      </c>
      <c r="G141" s="607">
        <v>4800</v>
      </c>
      <c r="H141" s="607"/>
      <c r="I141" s="607">
        <v>1200</v>
      </c>
      <c r="J141" s="607"/>
      <c r="K141" s="607"/>
      <c r="L141" s="607"/>
      <c r="M141" s="607"/>
      <c r="N141" s="607">
        <v>0</v>
      </c>
      <c r="O141" s="607">
        <v>0</v>
      </c>
      <c r="P141" s="595"/>
      <c r="Q141" s="608"/>
    </row>
    <row r="142" spans="1:17" ht="14.4" customHeight="1" x14ac:dyDescent="0.3">
      <c r="A142" s="589" t="s">
        <v>2131</v>
      </c>
      <c r="B142" s="590" t="s">
        <v>1872</v>
      </c>
      <c r="C142" s="590" t="s">
        <v>1890</v>
      </c>
      <c r="D142" s="590" t="s">
        <v>2019</v>
      </c>
      <c r="E142" s="590" t="s">
        <v>2020</v>
      </c>
      <c r="F142" s="607">
        <v>1</v>
      </c>
      <c r="G142" s="607">
        <v>1839</v>
      </c>
      <c r="H142" s="607"/>
      <c r="I142" s="607">
        <v>1839</v>
      </c>
      <c r="J142" s="607"/>
      <c r="K142" s="607"/>
      <c r="L142" s="607"/>
      <c r="M142" s="607"/>
      <c r="N142" s="607">
        <v>1</v>
      </c>
      <c r="O142" s="607">
        <v>1578</v>
      </c>
      <c r="P142" s="595"/>
      <c r="Q142" s="608">
        <v>1578</v>
      </c>
    </row>
    <row r="143" spans="1:17" ht="14.4" customHeight="1" x14ac:dyDescent="0.3">
      <c r="A143" s="589" t="s">
        <v>2131</v>
      </c>
      <c r="B143" s="590" t="s">
        <v>1872</v>
      </c>
      <c r="C143" s="590" t="s">
        <v>1890</v>
      </c>
      <c r="D143" s="590" t="s">
        <v>2023</v>
      </c>
      <c r="E143" s="590" t="s">
        <v>2004</v>
      </c>
      <c r="F143" s="607">
        <v>1</v>
      </c>
      <c r="G143" s="607">
        <v>909</v>
      </c>
      <c r="H143" s="607"/>
      <c r="I143" s="607">
        <v>909</v>
      </c>
      <c r="J143" s="607"/>
      <c r="K143" s="607"/>
      <c r="L143" s="607"/>
      <c r="M143" s="607"/>
      <c r="N143" s="607"/>
      <c r="O143" s="607"/>
      <c r="P143" s="595"/>
      <c r="Q143" s="608"/>
    </row>
    <row r="144" spans="1:17" ht="14.4" customHeight="1" x14ac:dyDescent="0.3">
      <c r="A144" s="589" t="s">
        <v>2131</v>
      </c>
      <c r="B144" s="590" t="s">
        <v>1872</v>
      </c>
      <c r="C144" s="590" t="s">
        <v>1890</v>
      </c>
      <c r="D144" s="590" t="s">
        <v>2080</v>
      </c>
      <c r="E144" s="590" t="s">
        <v>2081</v>
      </c>
      <c r="F144" s="607">
        <v>1</v>
      </c>
      <c r="G144" s="607">
        <v>589</v>
      </c>
      <c r="H144" s="607"/>
      <c r="I144" s="607">
        <v>589</v>
      </c>
      <c r="J144" s="607"/>
      <c r="K144" s="607"/>
      <c r="L144" s="607"/>
      <c r="M144" s="607"/>
      <c r="N144" s="607">
        <v>1</v>
      </c>
      <c r="O144" s="607">
        <v>590</v>
      </c>
      <c r="P144" s="595"/>
      <c r="Q144" s="608">
        <v>590</v>
      </c>
    </row>
    <row r="145" spans="1:17" ht="14.4" customHeight="1" x14ac:dyDescent="0.3">
      <c r="A145" s="589" t="s">
        <v>2134</v>
      </c>
      <c r="B145" s="590" t="s">
        <v>1872</v>
      </c>
      <c r="C145" s="590" t="s">
        <v>1890</v>
      </c>
      <c r="D145" s="590" t="s">
        <v>1908</v>
      </c>
      <c r="E145" s="590" t="s">
        <v>1909</v>
      </c>
      <c r="F145" s="607"/>
      <c r="G145" s="607"/>
      <c r="H145" s="607"/>
      <c r="I145" s="607"/>
      <c r="J145" s="607">
        <v>2</v>
      </c>
      <c r="K145" s="607">
        <v>502</v>
      </c>
      <c r="L145" s="607">
        <v>1</v>
      </c>
      <c r="M145" s="607">
        <v>251</v>
      </c>
      <c r="N145" s="607">
        <v>1</v>
      </c>
      <c r="O145" s="607">
        <v>252</v>
      </c>
      <c r="P145" s="595">
        <v>0.50199203187250996</v>
      </c>
      <c r="Q145" s="608">
        <v>252</v>
      </c>
    </row>
    <row r="146" spans="1:17" ht="14.4" customHeight="1" x14ac:dyDescent="0.3">
      <c r="A146" s="589" t="s">
        <v>2134</v>
      </c>
      <c r="B146" s="590" t="s">
        <v>1872</v>
      </c>
      <c r="C146" s="590" t="s">
        <v>1890</v>
      </c>
      <c r="D146" s="590" t="s">
        <v>1908</v>
      </c>
      <c r="E146" s="590" t="s">
        <v>1910</v>
      </c>
      <c r="F146" s="607"/>
      <c r="G146" s="607"/>
      <c r="H146" s="607"/>
      <c r="I146" s="607"/>
      <c r="J146" s="607"/>
      <c r="K146" s="607"/>
      <c r="L146" s="607"/>
      <c r="M146" s="607"/>
      <c r="N146" s="607">
        <v>2</v>
      </c>
      <c r="O146" s="607">
        <v>504</v>
      </c>
      <c r="P146" s="595"/>
      <c r="Q146" s="608">
        <v>252</v>
      </c>
    </row>
    <row r="147" spans="1:17" ht="14.4" customHeight="1" x14ac:dyDescent="0.3">
      <c r="A147" s="589" t="s">
        <v>2134</v>
      </c>
      <c r="B147" s="590" t="s">
        <v>1872</v>
      </c>
      <c r="C147" s="590" t="s">
        <v>1890</v>
      </c>
      <c r="D147" s="590" t="s">
        <v>1911</v>
      </c>
      <c r="E147" s="590" t="s">
        <v>1912</v>
      </c>
      <c r="F147" s="607"/>
      <c r="G147" s="607"/>
      <c r="H147" s="607"/>
      <c r="I147" s="607"/>
      <c r="J147" s="607">
        <v>7</v>
      </c>
      <c r="K147" s="607">
        <v>882</v>
      </c>
      <c r="L147" s="607">
        <v>1</v>
      </c>
      <c r="M147" s="607">
        <v>126</v>
      </c>
      <c r="N147" s="607"/>
      <c r="O147" s="607"/>
      <c r="P147" s="595"/>
      <c r="Q147" s="608"/>
    </row>
    <row r="148" spans="1:17" ht="14.4" customHeight="1" x14ac:dyDescent="0.3">
      <c r="A148" s="589" t="s">
        <v>2134</v>
      </c>
      <c r="B148" s="590" t="s">
        <v>1872</v>
      </c>
      <c r="C148" s="590" t="s">
        <v>1890</v>
      </c>
      <c r="D148" s="590" t="s">
        <v>1911</v>
      </c>
      <c r="E148" s="590" t="s">
        <v>1913</v>
      </c>
      <c r="F148" s="607">
        <v>16</v>
      </c>
      <c r="G148" s="607">
        <v>2016</v>
      </c>
      <c r="H148" s="607"/>
      <c r="I148" s="607">
        <v>126</v>
      </c>
      <c r="J148" s="607"/>
      <c r="K148" s="607"/>
      <c r="L148" s="607"/>
      <c r="M148" s="607"/>
      <c r="N148" s="607">
        <v>5</v>
      </c>
      <c r="O148" s="607">
        <v>635</v>
      </c>
      <c r="P148" s="595"/>
      <c r="Q148" s="608">
        <v>127</v>
      </c>
    </row>
    <row r="149" spans="1:17" ht="14.4" customHeight="1" x14ac:dyDescent="0.3">
      <c r="A149" s="589" t="s">
        <v>2134</v>
      </c>
      <c r="B149" s="590" t="s">
        <v>1872</v>
      </c>
      <c r="C149" s="590" t="s">
        <v>1890</v>
      </c>
      <c r="D149" s="590" t="s">
        <v>1918</v>
      </c>
      <c r="E149" s="590" t="s">
        <v>1919</v>
      </c>
      <c r="F149" s="607"/>
      <c r="G149" s="607"/>
      <c r="H149" s="607"/>
      <c r="I149" s="607"/>
      <c r="J149" s="607">
        <v>1</v>
      </c>
      <c r="K149" s="607">
        <v>501</v>
      </c>
      <c r="L149" s="607">
        <v>1</v>
      </c>
      <c r="M149" s="607">
        <v>501</v>
      </c>
      <c r="N149" s="607"/>
      <c r="O149" s="607"/>
      <c r="P149" s="595"/>
      <c r="Q149" s="608"/>
    </row>
    <row r="150" spans="1:17" ht="14.4" customHeight="1" x14ac:dyDescent="0.3">
      <c r="A150" s="589" t="s">
        <v>2134</v>
      </c>
      <c r="B150" s="590" t="s">
        <v>1872</v>
      </c>
      <c r="C150" s="590" t="s">
        <v>1890</v>
      </c>
      <c r="D150" s="590" t="s">
        <v>1920</v>
      </c>
      <c r="E150" s="590" t="s">
        <v>1921</v>
      </c>
      <c r="F150" s="607"/>
      <c r="G150" s="607"/>
      <c r="H150" s="607"/>
      <c r="I150" s="607"/>
      <c r="J150" s="607">
        <v>2</v>
      </c>
      <c r="K150" s="607">
        <v>1358</v>
      </c>
      <c r="L150" s="607">
        <v>1</v>
      </c>
      <c r="M150" s="607">
        <v>679</v>
      </c>
      <c r="N150" s="607"/>
      <c r="O150" s="607"/>
      <c r="P150" s="595"/>
      <c r="Q150" s="608"/>
    </row>
    <row r="151" spans="1:17" ht="14.4" customHeight="1" x14ac:dyDescent="0.3">
      <c r="A151" s="589" t="s">
        <v>2134</v>
      </c>
      <c r="B151" s="590" t="s">
        <v>1872</v>
      </c>
      <c r="C151" s="590" t="s">
        <v>1890</v>
      </c>
      <c r="D151" s="590" t="s">
        <v>1925</v>
      </c>
      <c r="E151" s="590" t="s">
        <v>1926</v>
      </c>
      <c r="F151" s="607"/>
      <c r="G151" s="607"/>
      <c r="H151" s="607"/>
      <c r="I151" s="607"/>
      <c r="J151" s="607">
        <v>2</v>
      </c>
      <c r="K151" s="607">
        <v>4200</v>
      </c>
      <c r="L151" s="607">
        <v>1</v>
      </c>
      <c r="M151" s="607">
        <v>2100</v>
      </c>
      <c r="N151" s="607"/>
      <c r="O151" s="607"/>
      <c r="P151" s="595"/>
      <c r="Q151" s="608"/>
    </row>
    <row r="152" spans="1:17" ht="14.4" customHeight="1" x14ac:dyDescent="0.3">
      <c r="A152" s="589" t="s">
        <v>2134</v>
      </c>
      <c r="B152" s="590" t="s">
        <v>1872</v>
      </c>
      <c r="C152" s="590" t="s">
        <v>1890</v>
      </c>
      <c r="D152" s="590" t="s">
        <v>1944</v>
      </c>
      <c r="E152" s="590" t="s">
        <v>1945</v>
      </c>
      <c r="F152" s="607"/>
      <c r="G152" s="607"/>
      <c r="H152" s="607"/>
      <c r="I152" s="607"/>
      <c r="J152" s="607">
        <v>1</v>
      </c>
      <c r="K152" s="607">
        <v>86</v>
      </c>
      <c r="L152" s="607">
        <v>1</v>
      </c>
      <c r="M152" s="607">
        <v>86</v>
      </c>
      <c r="N152" s="607"/>
      <c r="O152" s="607"/>
      <c r="P152" s="595"/>
      <c r="Q152" s="608"/>
    </row>
    <row r="153" spans="1:17" ht="14.4" customHeight="1" x14ac:dyDescent="0.3">
      <c r="A153" s="589" t="s">
        <v>2134</v>
      </c>
      <c r="B153" s="590" t="s">
        <v>1872</v>
      </c>
      <c r="C153" s="590" t="s">
        <v>1890</v>
      </c>
      <c r="D153" s="590" t="s">
        <v>1944</v>
      </c>
      <c r="E153" s="590" t="s">
        <v>1946</v>
      </c>
      <c r="F153" s="607"/>
      <c r="G153" s="607"/>
      <c r="H153" s="607"/>
      <c r="I153" s="607"/>
      <c r="J153" s="607">
        <v>2</v>
      </c>
      <c r="K153" s="607">
        <v>172</v>
      </c>
      <c r="L153" s="607">
        <v>1</v>
      </c>
      <c r="M153" s="607">
        <v>86</v>
      </c>
      <c r="N153" s="607">
        <v>1</v>
      </c>
      <c r="O153" s="607">
        <v>86</v>
      </c>
      <c r="P153" s="595">
        <v>0.5</v>
      </c>
      <c r="Q153" s="608">
        <v>86</v>
      </c>
    </row>
    <row r="154" spans="1:17" ht="14.4" customHeight="1" x14ac:dyDescent="0.3">
      <c r="A154" s="589" t="s">
        <v>2134</v>
      </c>
      <c r="B154" s="590" t="s">
        <v>1872</v>
      </c>
      <c r="C154" s="590" t="s">
        <v>1890</v>
      </c>
      <c r="D154" s="590" t="s">
        <v>1964</v>
      </c>
      <c r="E154" s="590" t="s">
        <v>2133</v>
      </c>
      <c r="F154" s="607"/>
      <c r="G154" s="607"/>
      <c r="H154" s="607"/>
      <c r="I154" s="607"/>
      <c r="J154" s="607">
        <v>2</v>
      </c>
      <c r="K154" s="607">
        <v>890</v>
      </c>
      <c r="L154" s="607">
        <v>1</v>
      </c>
      <c r="M154" s="607">
        <v>445</v>
      </c>
      <c r="N154" s="607"/>
      <c r="O154" s="607"/>
      <c r="P154" s="595"/>
      <c r="Q154" s="608"/>
    </row>
    <row r="155" spans="1:17" ht="14.4" customHeight="1" x14ac:dyDescent="0.3">
      <c r="A155" s="589" t="s">
        <v>2134</v>
      </c>
      <c r="B155" s="590" t="s">
        <v>1872</v>
      </c>
      <c r="C155" s="590" t="s">
        <v>1890</v>
      </c>
      <c r="D155" s="590" t="s">
        <v>1987</v>
      </c>
      <c r="E155" s="590" t="s">
        <v>1988</v>
      </c>
      <c r="F155" s="607">
        <v>2</v>
      </c>
      <c r="G155" s="607">
        <v>728</v>
      </c>
      <c r="H155" s="607"/>
      <c r="I155" s="607">
        <v>364</v>
      </c>
      <c r="J155" s="607"/>
      <c r="K155" s="607"/>
      <c r="L155" s="607"/>
      <c r="M155" s="607"/>
      <c r="N155" s="607"/>
      <c r="O155" s="607"/>
      <c r="P155" s="595"/>
      <c r="Q155" s="608"/>
    </row>
    <row r="156" spans="1:17" ht="14.4" customHeight="1" x14ac:dyDescent="0.3">
      <c r="A156" s="589" t="s">
        <v>2134</v>
      </c>
      <c r="B156" s="590" t="s">
        <v>1872</v>
      </c>
      <c r="C156" s="590" t="s">
        <v>1890</v>
      </c>
      <c r="D156" s="590" t="s">
        <v>1987</v>
      </c>
      <c r="E156" s="590" t="s">
        <v>1989</v>
      </c>
      <c r="F156" s="607"/>
      <c r="G156" s="607"/>
      <c r="H156" s="607"/>
      <c r="I156" s="607"/>
      <c r="J156" s="607">
        <v>2</v>
      </c>
      <c r="K156" s="607">
        <v>780</v>
      </c>
      <c r="L156" s="607">
        <v>1</v>
      </c>
      <c r="M156" s="607">
        <v>390</v>
      </c>
      <c r="N156" s="607"/>
      <c r="O156" s="607"/>
      <c r="P156" s="595"/>
      <c r="Q156" s="608"/>
    </row>
    <row r="157" spans="1:17" ht="14.4" customHeight="1" x14ac:dyDescent="0.3">
      <c r="A157" s="589" t="s">
        <v>2134</v>
      </c>
      <c r="B157" s="590" t="s">
        <v>1872</v>
      </c>
      <c r="C157" s="590" t="s">
        <v>1890</v>
      </c>
      <c r="D157" s="590" t="s">
        <v>1990</v>
      </c>
      <c r="E157" s="590" t="s">
        <v>1991</v>
      </c>
      <c r="F157" s="607">
        <v>1</v>
      </c>
      <c r="G157" s="607">
        <v>636</v>
      </c>
      <c r="H157" s="607">
        <v>0.41980198019801979</v>
      </c>
      <c r="I157" s="607">
        <v>636</v>
      </c>
      <c r="J157" s="607">
        <v>3</v>
      </c>
      <c r="K157" s="607">
        <v>1515</v>
      </c>
      <c r="L157" s="607">
        <v>1</v>
      </c>
      <c r="M157" s="607">
        <v>505</v>
      </c>
      <c r="N157" s="607">
        <v>1</v>
      </c>
      <c r="O157" s="607">
        <v>506</v>
      </c>
      <c r="P157" s="595">
        <v>0.33399339933993399</v>
      </c>
      <c r="Q157" s="608">
        <v>506</v>
      </c>
    </row>
    <row r="158" spans="1:17" ht="14.4" customHeight="1" x14ac:dyDescent="0.3">
      <c r="A158" s="589" t="s">
        <v>2134</v>
      </c>
      <c r="B158" s="590" t="s">
        <v>1872</v>
      </c>
      <c r="C158" s="590" t="s">
        <v>1890</v>
      </c>
      <c r="D158" s="590" t="s">
        <v>1999</v>
      </c>
      <c r="E158" s="590" t="s">
        <v>2000</v>
      </c>
      <c r="F158" s="607">
        <v>2</v>
      </c>
      <c r="G158" s="607">
        <v>494</v>
      </c>
      <c r="H158" s="607">
        <v>0.79677419354838708</v>
      </c>
      <c r="I158" s="607">
        <v>247</v>
      </c>
      <c r="J158" s="607">
        <v>2</v>
      </c>
      <c r="K158" s="607">
        <v>620</v>
      </c>
      <c r="L158" s="607">
        <v>1</v>
      </c>
      <c r="M158" s="607">
        <v>310</v>
      </c>
      <c r="N158" s="607">
        <v>2</v>
      </c>
      <c r="O158" s="607">
        <v>622</v>
      </c>
      <c r="P158" s="595">
        <v>1.0032258064516129</v>
      </c>
      <c r="Q158" s="608">
        <v>311</v>
      </c>
    </row>
    <row r="159" spans="1:17" ht="14.4" customHeight="1" x14ac:dyDescent="0.3">
      <c r="A159" s="589" t="s">
        <v>2134</v>
      </c>
      <c r="B159" s="590" t="s">
        <v>1872</v>
      </c>
      <c r="C159" s="590" t="s">
        <v>1890</v>
      </c>
      <c r="D159" s="590" t="s">
        <v>2001</v>
      </c>
      <c r="E159" s="590" t="s">
        <v>2002</v>
      </c>
      <c r="F159" s="607"/>
      <c r="G159" s="607"/>
      <c r="H159" s="607"/>
      <c r="I159" s="607"/>
      <c r="J159" s="607"/>
      <c r="K159" s="607"/>
      <c r="L159" s="607"/>
      <c r="M159" s="607"/>
      <c r="N159" s="607">
        <v>1</v>
      </c>
      <c r="O159" s="607">
        <v>1738</v>
      </c>
      <c r="P159" s="595"/>
      <c r="Q159" s="608">
        <v>1738</v>
      </c>
    </row>
    <row r="160" spans="1:17" ht="14.4" customHeight="1" x14ac:dyDescent="0.3">
      <c r="A160" s="589" t="s">
        <v>2134</v>
      </c>
      <c r="B160" s="590" t="s">
        <v>1872</v>
      </c>
      <c r="C160" s="590" t="s">
        <v>1890</v>
      </c>
      <c r="D160" s="590" t="s">
        <v>2003</v>
      </c>
      <c r="E160" s="590" t="s">
        <v>2004</v>
      </c>
      <c r="F160" s="607">
        <v>1</v>
      </c>
      <c r="G160" s="607">
        <v>500</v>
      </c>
      <c r="H160" s="607"/>
      <c r="I160" s="607">
        <v>500</v>
      </c>
      <c r="J160" s="607"/>
      <c r="K160" s="607"/>
      <c r="L160" s="607"/>
      <c r="M160" s="607"/>
      <c r="N160" s="607"/>
      <c r="O160" s="607"/>
      <c r="P160" s="595"/>
      <c r="Q160" s="608"/>
    </row>
    <row r="161" spans="1:17" ht="14.4" customHeight="1" x14ac:dyDescent="0.3">
      <c r="A161" s="589" t="s">
        <v>2134</v>
      </c>
      <c r="B161" s="590" t="s">
        <v>1872</v>
      </c>
      <c r="C161" s="590" t="s">
        <v>1890</v>
      </c>
      <c r="D161" s="590" t="s">
        <v>2125</v>
      </c>
      <c r="E161" s="590" t="s">
        <v>2126</v>
      </c>
      <c r="F161" s="607"/>
      <c r="G161" s="607"/>
      <c r="H161" s="607"/>
      <c r="I161" s="607"/>
      <c r="J161" s="607">
        <v>1</v>
      </c>
      <c r="K161" s="607">
        <v>1633</v>
      </c>
      <c r="L161" s="607">
        <v>1</v>
      </c>
      <c r="M161" s="607">
        <v>1633</v>
      </c>
      <c r="N161" s="607"/>
      <c r="O161" s="607"/>
      <c r="P161" s="595"/>
      <c r="Q161" s="608"/>
    </row>
    <row r="162" spans="1:17" ht="14.4" customHeight="1" x14ac:dyDescent="0.3">
      <c r="A162" s="589" t="s">
        <v>2134</v>
      </c>
      <c r="B162" s="590" t="s">
        <v>1872</v>
      </c>
      <c r="C162" s="590" t="s">
        <v>1890</v>
      </c>
      <c r="D162" s="590" t="s">
        <v>2073</v>
      </c>
      <c r="E162" s="590" t="s">
        <v>2075</v>
      </c>
      <c r="F162" s="607"/>
      <c r="G162" s="607"/>
      <c r="H162" s="607"/>
      <c r="I162" s="607"/>
      <c r="J162" s="607"/>
      <c r="K162" s="607"/>
      <c r="L162" s="607"/>
      <c r="M162" s="607"/>
      <c r="N162" s="607">
        <v>1</v>
      </c>
      <c r="O162" s="607">
        <v>308</v>
      </c>
      <c r="P162" s="595"/>
      <c r="Q162" s="608">
        <v>308</v>
      </c>
    </row>
    <row r="163" spans="1:17" ht="14.4" customHeight="1" x14ac:dyDescent="0.3">
      <c r="A163" s="589" t="s">
        <v>2134</v>
      </c>
      <c r="B163" s="590" t="s">
        <v>1872</v>
      </c>
      <c r="C163" s="590" t="s">
        <v>1890</v>
      </c>
      <c r="D163" s="590" t="s">
        <v>2013</v>
      </c>
      <c r="E163" s="590" t="s">
        <v>2014</v>
      </c>
      <c r="F163" s="607"/>
      <c r="G163" s="607"/>
      <c r="H163" s="607"/>
      <c r="I163" s="607"/>
      <c r="J163" s="607"/>
      <c r="K163" s="607"/>
      <c r="L163" s="607"/>
      <c r="M163" s="607"/>
      <c r="N163" s="607">
        <v>1</v>
      </c>
      <c r="O163" s="607">
        <v>841</v>
      </c>
      <c r="P163" s="595"/>
      <c r="Q163" s="608">
        <v>841</v>
      </c>
    </row>
    <row r="164" spans="1:17" ht="14.4" customHeight="1" x14ac:dyDescent="0.3">
      <c r="A164" s="589" t="s">
        <v>2134</v>
      </c>
      <c r="B164" s="590" t="s">
        <v>1872</v>
      </c>
      <c r="C164" s="590" t="s">
        <v>1890</v>
      </c>
      <c r="D164" s="590" t="s">
        <v>2019</v>
      </c>
      <c r="E164" s="590" t="s">
        <v>2020</v>
      </c>
      <c r="F164" s="607">
        <v>1</v>
      </c>
      <c r="G164" s="607">
        <v>1839</v>
      </c>
      <c r="H164" s="607">
        <v>1.1661382371591629</v>
      </c>
      <c r="I164" s="607">
        <v>1839</v>
      </c>
      <c r="J164" s="607">
        <v>1</v>
      </c>
      <c r="K164" s="607">
        <v>1577</v>
      </c>
      <c r="L164" s="607">
        <v>1</v>
      </c>
      <c r="M164" s="607">
        <v>1577</v>
      </c>
      <c r="N164" s="607"/>
      <c r="O164" s="607"/>
      <c r="P164" s="595"/>
      <c r="Q164" s="608"/>
    </row>
    <row r="165" spans="1:17" ht="14.4" customHeight="1" x14ac:dyDescent="0.3">
      <c r="A165" s="589" t="s">
        <v>2135</v>
      </c>
      <c r="B165" s="590" t="s">
        <v>1872</v>
      </c>
      <c r="C165" s="590" t="s">
        <v>1890</v>
      </c>
      <c r="D165" s="590" t="s">
        <v>1899</v>
      </c>
      <c r="E165" s="590" t="s">
        <v>1900</v>
      </c>
      <c r="F165" s="607">
        <v>1</v>
      </c>
      <c r="G165" s="607">
        <v>37</v>
      </c>
      <c r="H165" s="607"/>
      <c r="I165" s="607">
        <v>37</v>
      </c>
      <c r="J165" s="607"/>
      <c r="K165" s="607"/>
      <c r="L165" s="607"/>
      <c r="M165" s="607"/>
      <c r="N165" s="607"/>
      <c r="O165" s="607"/>
      <c r="P165" s="595"/>
      <c r="Q165" s="608"/>
    </row>
    <row r="166" spans="1:17" ht="14.4" customHeight="1" x14ac:dyDescent="0.3">
      <c r="A166" s="589" t="s">
        <v>2135</v>
      </c>
      <c r="B166" s="590" t="s">
        <v>1872</v>
      </c>
      <c r="C166" s="590" t="s">
        <v>1890</v>
      </c>
      <c r="D166" s="590" t="s">
        <v>1908</v>
      </c>
      <c r="E166" s="590" t="s">
        <v>1909</v>
      </c>
      <c r="F166" s="607"/>
      <c r="G166" s="607"/>
      <c r="H166" s="607"/>
      <c r="I166" s="607"/>
      <c r="J166" s="607">
        <v>1</v>
      </c>
      <c r="K166" s="607">
        <v>251</v>
      </c>
      <c r="L166" s="607">
        <v>1</v>
      </c>
      <c r="M166" s="607">
        <v>251</v>
      </c>
      <c r="N166" s="607"/>
      <c r="O166" s="607"/>
      <c r="P166" s="595"/>
      <c r="Q166" s="608"/>
    </row>
    <row r="167" spans="1:17" ht="14.4" customHeight="1" x14ac:dyDescent="0.3">
      <c r="A167" s="589" t="s">
        <v>2135</v>
      </c>
      <c r="B167" s="590" t="s">
        <v>1872</v>
      </c>
      <c r="C167" s="590" t="s">
        <v>1890</v>
      </c>
      <c r="D167" s="590" t="s">
        <v>1908</v>
      </c>
      <c r="E167" s="590" t="s">
        <v>1910</v>
      </c>
      <c r="F167" s="607">
        <v>2</v>
      </c>
      <c r="G167" s="607">
        <v>502</v>
      </c>
      <c r="H167" s="607"/>
      <c r="I167" s="607">
        <v>251</v>
      </c>
      <c r="J167" s="607"/>
      <c r="K167" s="607"/>
      <c r="L167" s="607"/>
      <c r="M167" s="607"/>
      <c r="N167" s="607">
        <v>2</v>
      </c>
      <c r="O167" s="607">
        <v>504</v>
      </c>
      <c r="P167" s="595"/>
      <c r="Q167" s="608">
        <v>252</v>
      </c>
    </row>
    <row r="168" spans="1:17" ht="14.4" customHeight="1" x14ac:dyDescent="0.3">
      <c r="A168" s="589" t="s">
        <v>2135</v>
      </c>
      <c r="B168" s="590" t="s">
        <v>1872</v>
      </c>
      <c r="C168" s="590" t="s">
        <v>1890</v>
      </c>
      <c r="D168" s="590" t="s">
        <v>1911</v>
      </c>
      <c r="E168" s="590" t="s">
        <v>1912</v>
      </c>
      <c r="F168" s="607"/>
      <c r="G168" s="607"/>
      <c r="H168" s="607"/>
      <c r="I168" s="607"/>
      <c r="J168" s="607">
        <v>2</v>
      </c>
      <c r="K168" s="607">
        <v>252</v>
      </c>
      <c r="L168" s="607">
        <v>1</v>
      </c>
      <c r="M168" s="607">
        <v>126</v>
      </c>
      <c r="N168" s="607"/>
      <c r="O168" s="607"/>
      <c r="P168" s="595"/>
      <c r="Q168" s="608"/>
    </row>
    <row r="169" spans="1:17" ht="14.4" customHeight="1" x14ac:dyDescent="0.3">
      <c r="A169" s="589" t="s">
        <v>2135</v>
      </c>
      <c r="B169" s="590" t="s">
        <v>1872</v>
      </c>
      <c r="C169" s="590" t="s">
        <v>1890</v>
      </c>
      <c r="D169" s="590" t="s">
        <v>1911</v>
      </c>
      <c r="E169" s="590" t="s">
        <v>1913</v>
      </c>
      <c r="F169" s="607">
        <v>2</v>
      </c>
      <c r="G169" s="607">
        <v>252</v>
      </c>
      <c r="H169" s="607"/>
      <c r="I169" s="607">
        <v>126</v>
      </c>
      <c r="J169" s="607"/>
      <c r="K169" s="607"/>
      <c r="L169" s="607"/>
      <c r="M169" s="607"/>
      <c r="N169" s="607">
        <v>1</v>
      </c>
      <c r="O169" s="607">
        <v>127</v>
      </c>
      <c r="P169" s="595"/>
      <c r="Q169" s="608">
        <v>127</v>
      </c>
    </row>
    <row r="170" spans="1:17" ht="14.4" customHeight="1" x14ac:dyDescent="0.3">
      <c r="A170" s="589" t="s">
        <v>2135</v>
      </c>
      <c r="B170" s="590" t="s">
        <v>1872</v>
      </c>
      <c r="C170" s="590" t="s">
        <v>1890</v>
      </c>
      <c r="D170" s="590" t="s">
        <v>1950</v>
      </c>
      <c r="E170" s="590" t="s">
        <v>1951</v>
      </c>
      <c r="F170" s="607">
        <v>2</v>
      </c>
      <c r="G170" s="607">
        <v>1010</v>
      </c>
      <c r="H170" s="607"/>
      <c r="I170" s="607">
        <v>505</v>
      </c>
      <c r="J170" s="607"/>
      <c r="K170" s="607"/>
      <c r="L170" s="607"/>
      <c r="M170" s="607"/>
      <c r="N170" s="607"/>
      <c r="O170" s="607"/>
      <c r="P170" s="595"/>
      <c r="Q170" s="608"/>
    </row>
    <row r="171" spans="1:17" ht="14.4" customHeight="1" x14ac:dyDescent="0.3">
      <c r="A171" s="589" t="s">
        <v>2135</v>
      </c>
      <c r="B171" s="590" t="s">
        <v>1872</v>
      </c>
      <c r="C171" s="590" t="s">
        <v>1890</v>
      </c>
      <c r="D171" s="590" t="s">
        <v>2125</v>
      </c>
      <c r="E171" s="590" t="s">
        <v>2126</v>
      </c>
      <c r="F171" s="607"/>
      <c r="G171" s="607"/>
      <c r="H171" s="607"/>
      <c r="I171" s="607"/>
      <c r="J171" s="607">
        <v>1</v>
      </c>
      <c r="K171" s="607">
        <v>1633</v>
      </c>
      <c r="L171" s="607">
        <v>1</v>
      </c>
      <c r="M171" s="607">
        <v>1633</v>
      </c>
      <c r="N171" s="607"/>
      <c r="O171" s="607"/>
      <c r="P171" s="595"/>
      <c r="Q171" s="608"/>
    </row>
    <row r="172" spans="1:17" ht="14.4" customHeight="1" x14ac:dyDescent="0.3">
      <c r="A172" s="589" t="s">
        <v>2136</v>
      </c>
      <c r="B172" s="590" t="s">
        <v>1872</v>
      </c>
      <c r="C172" s="590" t="s">
        <v>1890</v>
      </c>
      <c r="D172" s="590" t="s">
        <v>1899</v>
      </c>
      <c r="E172" s="590" t="s">
        <v>1900</v>
      </c>
      <c r="F172" s="607">
        <v>1</v>
      </c>
      <c r="G172" s="607">
        <v>37</v>
      </c>
      <c r="H172" s="607"/>
      <c r="I172" s="607">
        <v>37</v>
      </c>
      <c r="J172" s="607"/>
      <c r="K172" s="607"/>
      <c r="L172" s="607"/>
      <c r="M172" s="607"/>
      <c r="N172" s="607"/>
      <c r="O172" s="607"/>
      <c r="P172" s="595"/>
      <c r="Q172" s="608"/>
    </row>
    <row r="173" spans="1:17" ht="14.4" customHeight="1" x14ac:dyDescent="0.3">
      <c r="A173" s="589" t="s">
        <v>2136</v>
      </c>
      <c r="B173" s="590" t="s">
        <v>1872</v>
      </c>
      <c r="C173" s="590" t="s">
        <v>1890</v>
      </c>
      <c r="D173" s="590" t="s">
        <v>1908</v>
      </c>
      <c r="E173" s="590" t="s">
        <v>1909</v>
      </c>
      <c r="F173" s="607">
        <v>1</v>
      </c>
      <c r="G173" s="607">
        <v>251</v>
      </c>
      <c r="H173" s="607"/>
      <c r="I173" s="607">
        <v>251</v>
      </c>
      <c r="J173" s="607"/>
      <c r="K173" s="607"/>
      <c r="L173" s="607"/>
      <c r="M173" s="607"/>
      <c r="N173" s="607"/>
      <c r="O173" s="607"/>
      <c r="P173" s="595"/>
      <c r="Q173" s="608"/>
    </row>
    <row r="174" spans="1:17" ht="14.4" customHeight="1" x14ac:dyDescent="0.3">
      <c r="A174" s="589" t="s">
        <v>2136</v>
      </c>
      <c r="B174" s="590" t="s">
        <v>1872</v>
      </c>
      <c r="C174" s="590" t="s">
        <v>1890</v>
      </c>
      <c r="D174" s="590" t="s">
        <v>1908</v>
      </c>
      <c r="E174" s="590" t="s">
        <v>1910</v>
      </c>
      <c r="F174" s="607"/>
      <c r="G174" s="607"/>
      <c r="H174" s="607"/>
      <c r="I174" s="607"/>
      <c r="J174" s="607"/>
      <c r="K174" s="607"/>
      <c r="L174" s="607"/>
      <c r="M174" s="607"/>
      <c r="N174" s="607">
        <v>2</v>
      </c>
      <c r="O174" s="607">
        <v>504</v>
      </c>
      <c r="P174" s="595"/>
      <c r="Q174" s="608">
        <v>252</v>
      </c>
    </row>
    <row r="175" spans="1:17" ht="14.4" customHeight="1" x14ac:dyDescent="0.3">
      <c r="A175" s="589" t="s">
        <v>2136</v>
      </c>
      <c r="B175" s="590" t="s">
        <v>1872</v>
      </c>
      <c r="C175" s="590" t="s">
        <v>1890</v>
      </c>
      <c r="D175" s="590" t="s">
        <v>1911</v>
      </c>
      <c r="E175" s="590" t="s">
        <v>1912</v>
      </c>
      <c r="F175" s="607">
        <v>13</v>
      </c>
      <c r="G175" s="607">
        <v>1638</v>
      </c>
      <c r="H175" s="607">
        <v>3.25</v>
      </c>
      <c r="I175" s="607">
        <v>126</v>
      </c>
      <c r="J175" s="607">
        <v>4</v>
      </c>
      <c r="K175" s="607">
        <v>504</v>
      </c>
      <c r="L175" s="607">
        <v>1</v>
      </c>
      <c r="M175" s="607">
        <v>126</v>
      </c>
      <c r="N175" s="607">
        <v>4</v>
      </c>
      <c r="O175" s="607">
        <v>508</v>
      </c>
      <c r="P175" s="595">
        <v>1.0079365079365079</v>
      </c>
      <c r="Q175" s="608">
        <v>127</v>
      </c>
    </row>
    <row r="176" spans="1:17" ht="14.4" customHeight="1" x14ac:dyDescent="0.3">
      <c r="A176" s="589" t="s">
        <v>2136</v>
      </c>
      <c r="B176" s="590" t="s">
        <v>1872</v>
      </c>
      <c r="C176" s="590" t="s">
        <v>1890</v>
      </c>
      <c r="D176" s="590" t="s">
        <v>1911</v>
      </c>
      <c r="E176" s="590" t="s">
        <v>1913</v>
      </c>
      <c r="F176" s="607">
        <v>3</v>
      </c>
      <c r="G176" s="607">
        <v>378</v>
      </c>
      <c r="H176" s="607">
        <v>0.6</v>
      </c>
      <c r="I176" s="607">
        <v>126</v>
      </c>
      <c r="J176" s="607">
        <v>5</v>
      </c>
      <c r="K176" s="607">
        <v>630</v>
      </c>
      <c r="L176" s="607">
        <v>1</v>
      </c>
      <c r="M176" s="607">
        <v>126</v>
      </c>
      <c r="N176" s="607">
        <v>1</v>
      </c>
      <c r="O176" s="607">
        <v>127</v>
      </c>
      <c r="P176" s="595">
        <v>0.20158730158730159</v>
      </c>
      <c r="Q176" s="608">
        <v>127</v>
      </c>
    </row>
    <row r="177" spans="1:17" ht="14.4" customHeight="1" x14ac:dyDescent="0.3">
      <c r="A177" s="589" t="s">
        <v>2136</v>
      </c>
      <c r="B177" s="590" t="s">
        <v>1872</v>
      </c>
      <c r="C177" s="590" t="s">
        <v>1890</v>
      </c>
      <c r="D177" s="590" t="s">
        <v>1920</v>
      </c>
      <c r="E177" s="590" t="s">
        <v>1922</v>
      </c>
      <c r="F177" s="607"/>
      <c r="G177" s="607"/>
      <c r="H177" s="607"/>
      <c r="I177" s="607"/>
      <c r="J177" s="607">
        <v>2</v>
      </c>
      <c r="K177" s="607">
        <v>1358</v>
      </c>
      <c r="L177" s="607">
        <v>1</v>
      </c>
      <c r="M177" s="607">
        <v>679</v>
      </c>
      <c r="N177" s="607"/>
      <c r="O177" s="607"/>
      <c r="P177" s="595"/>
      <c r="Q177" s="608"/>
    </row>
    <row r="178" spans="1:17" ht="14.4" customHeight="1" x14ac:dyDescent="0.3">
      <c r="A178" s="589" t="s">
        <v>2136</v>
      </c>
      <c r="B178" s="590" t="s">
        <v>1872</v>
      </c>
      <c r="C178" s="590" t="s">
        <v>1890</v>
      </c>
      <c r="D178" s="590" t="s">
        <v>1925</v>
      </c>
      <c r="E178" s="590" t="s">
        <v>1926</v>
      </c>
      <c r="F178" s="607">
        <v>1</v>
      </c>
      <c r="G178" s="607">
        <v>2098</v>
      </c>
      <c r="H178" s="607"/>
      <c r="I178" s="607">
        <v>2098</v>
      </c>
      <c r="J178" s="607"/>
      <c r="K178" s="607"/>
      <c r="L178" s="607"/>
      <c r="M178" s="607"/>
      <c r="N178" s="607"/>
      <c r="O178" s="607"/>
      <c r="P178" s="595"/>
      <c r="Q178" s="608"/>
    </row>
    <row r="179" spans="1:17" ht="14.4" customHeight="1" x14ac:dyDescent="0.3">
      <c r="A179" s="589" t="s">
        <v>2136</v>
      </c>
      <c r="B179" s="590" t="s">
        <v>1872</v>
      </c>
      <c r="C179" s="590" t="s">
        <v>1890</v>
      </c>
      <c r="D179" s="590" t="s">
        <v>1938</v>
      </c>
      <c r="E179" s="590" t="s">
        <v>1940</v>
      </c>
      <c r="F179" s="607"/>
      <c r="G179" s="607"/>
      <c r="H179" s="607"/>
      <c r="I179" s="607"/>
      <c r="J179" s="607"/>
      <c r="K179" s="607"/>
      <c r="L179" s="607"/>
      <c r="M179" s="607"/>
      <c r="N179" s="607">
        <v>2</v>
      </c>
      <c r="O179" s="607">
        <v>66.66</v>
      </c>
      <c r="P179" s="595"/>
      <c r="Q179" s="608">
        <v>33.33</v>
      </c>
    </row>
    <row r="180" spans="1:17" ht="14.4" customHeight="1" x14ac:dyDescent="0.3">
      <c r="A180" s="589" t="s">
        <v>2136</v>
      </c>
      <c r="B180" s="590" t="s">
        <v>1872</v>
      </c>
      <c r="C180" s="590" t="s">
        <v>1890</v>
      </c>
      <c r="D180" s="590" t="s">
        <v>1944</v>
      </c>
      <c r="E180" s="590" t="s">
        <v>1945</v>
      </c>
      <c r="F180" s="607">
        <v>1</v>
      </c>
      <c r="G180" s="607">
        <v>86</v>
      </c>
      <c r="H180" s="607">
        <v>0.25</v>
      </c>
      <c r="I180" s="607">
        <v>86</v>
      </c>
      <c r="J180" s="607">
        <v>4</v>
      </c>
      <c r="K180" s="607">
        <v>344</v>
      </c>
      <c r="L180" s="607">
        <v>1</v>
      </c>
      <c r="M180" s="607">
        <v>86</v>
      </c>
      <c r="N180" s="607"/>
      <c r="O180" s="607"/>
      <c r="P180" s="595"/>
      <c r="Q180" s="608"/>
    </row>
    <row r="181" spans="1:17" ht="14.4" customHeight="1" x14ac:dyDescent="0.3">
      <c r="A181" s="589" t="s">
        <v>2136</v>
      </c>
      <c r="B181" s="590" t="s">
        <v>1872</v>
      </c>
      <c r="C181" s="590" t="s">
        <v>1890</v>
      </c>
      <c r="D181" s="590" t="s">
        <v>1964</v>
      </c>
      <c r="E181" s="590" t="s">
        <v>1965</v>
      </c>
      <c r="F181" s="607">
        <v>3</v>
      </c>
      <c r="G181" s="607">
        <v>1332</v>
      </c>
      <c r="H181" s="607"/>
      <c r="I181" s="607">
        <v>444</v>
      </c>
      <c r="J181" s="607"/>
      <c r="K181" s="607"/>
      <c r="L181" s="607"/>
      <c r="M181" s="607"/>
      <c r="N181" s="607"/>
      <c r="O181" s="607"/>
      <c r="P181" s="595"/>
      <c r="Q181" s="608"/>
    </row>
    <row r="182" spans="1:17" ht="14.4" customHeight="1" x14ac:dyDescent="0.3">
      <c r="A182" s="589" t="s">
        <v>2136</v>
      </c>
      <c r="B182" s="590" t="s">
        <v>1872</v>
      </c>
      <c r="C182" s="590" t="s">
        <v>1890</v>
      </c>
      <c r="D182" s="590" t="s">
        <v>1968</v>
      </c>
      <c r="E182" s="590" t="s">
        <v>1969</v>
      </c>
      <c r="F182" s="607">
        <v>1</v>
      </c>
      <c r="G182" s="607">
        <v>1063</v>
      </c>
      <c r="H182" s="607"/>
      <c r="I182" s="607">
        <v>1063</v>
      </c>
      <c r="J182" s="607"/>
      <c r="K182" s="607"/>
      <c r="L182" s="607"/>
      <c r="M182" s="607"/>
      <c r="N182" s="607"/>
      <c r="O182" s="607"/>
      <c r="P182" s="595"/>
      <c r="Q182" s="608"/>
    </row>
    <row r="183" spans="1:17" ht="14.4" customHeight="1" x14ac:dyDescent="0.3">
      <c r="A183" s="589" t="s">
        <v>2136</v>
      </c>
      <c r="B183" s="590" t="s">
        <v>1872</v>
      </c>
      <c r="C183" s="590" t="s">
        <v>1890</v>
      </c>
      <c r="D183" s="590" t="s">
        <v>1987</v>
      </c>
      <c r="E183" s="590" t="s">
        <v>1988</v>
      </c>
      <c r="F183" s="607"/>
      <c r="G183" s="607"/>
      <c r="H183" s="607"/>
      <c r="I183" s="607"/>
      <c r="J183" s="607">
        <v>3</v>
      </c>
      <c r="K183" s="607">
        <v>1170</v>
      </c>
      <c r="L183" s="607">
        <v>1</v>
      </c>
      <c r="M183" s="607">
        <v>390</v>
      </c>
      <c r="N183" s="607"/>
      <c r="O183" s="607"/>
      <c r="P183" s="595"/>
      <c r="Q183" s="608"/>
    </row>
    <row r="184" spans="1:17" ht="14.4" customHeight="1" x14ac:dyDescent="0.3">
      <c r="A184" s="589" t="s">
        <v>2136</v>
      </c>
      <c r="B184" s="590" t="s">
        <v>1872</v>
      </c>
      <c r="C184" s="590" t="s">
        <v>1890</v>
      </c>
      <c r="D184" s="590" t="s">
        <v>1987</v>
      </c>
      <c r="E184" s="590" t="s">
        <v>1989</v>
      </c>
      <c r="F184" s="607">
        <v>3</v>
      </c>
      <c r="G184" s="607">
        <v>1092</v>
      </c>
      <c r="H184" s="607">
        <v>2.8</v>
      </c>
      <c r="I184" s="607">
        <v>364</v>
      </c>
      <c r="J184" s="607">
        <v>1</v>
      </c>
      <c r="K184" s="607">
        <v>390</v>
      </c>
      <c r="L184" s="607">
        <v>1</v>
      </c>
      <c r="M184" s="607">
        <v>390</v>
      </c>
      <c r="N184" s="607"/>
      <c r="O184" s="607"/>
      <c r="P184" s="595"/>
      <c r="Q184" s="608"/>
    </row>
    <row r="185" spans="1:17" ht="14.4" customHeight="1" x14ac:dyDescent="0.3">
      <c r="A185" s="589" t="s">
        <v>2136</v>
      </c>
      <c r="B185" s="590" t="s">
        <v>1872</v>
      </c>
      <c r="C185" s="590" t="s">
        <v>1890</v>
      </c>
      <c r="D185" s="590" t="s">
        <v>1990</v>
      </c>
      <c r="E185" s="590" t="s">
        <v>1991</v>
      </c>
      <c r="F185" s="607">
        <v>1</v>
      </c>
      <c r="G185" s="607">
        <v>636</v>
      </c>
      <c r="H185" s="607">
        <v>0.62970297029702971</v>
      </c>
      <c r="I185" s="607">
        <v>636</v>
      </c>
      <c r="J185" s="607">
        <v>2</v>
      </c>
      <c r="K185" s="607">
        <v>1010</v>
      </c>
      <c r="L185" s="607">
        <v>1</v>
      </c>
      <c r="M185" s="607">
        <v>505</v>
      </c>
      <c r="N185" s="607"/>
      <c r="O185" s="607"/>
      <c r="P185" s="595"/>
      <c r="Q185" s="608"/>
    </row>
    <row r="186" spans="1:17" ht="14.4" customHeight="1" x14ac:dyDescent="0.3">
      <c r="A186" s="589" t="s">
        <v>2136</v>
      </c>
      <c r="B186" s="590" t="s">
        <v>1872</v>
      </c>
      <c r="C186" s="590" t="s">
        <v>1890</v>
      </c>
      <c r="D186" s="590" t="s">
        <v>1999</v>
      </c>
      <c r="E186" s="590" t="s">
        <v>2000</v>
      </c>
      <c r="F186" s="607">
        <v>1</v>
      </c>
      <c r="G186" s="607">
        <v>247</v>
      </c>
      <c r="H186" s="607"/>
      <c r="I186" s="607">
        <v>247</v>
      </c>
      <c r="J186" s="607"/>
      <c r="K186" s="607"/>
      <c r="L186" s="607"/>
      <c r="M186" s="607"/>
      <c r="N186" s="607"/>
      <c r="O186" s="607"/>
      <c r="P186" s="595"/>
      <c r="Q186" s="608"/>
    </row>
    <row r="187" spans="1:17" ht="14.4" customHeight="1" x14ac:dyDescent="0.3">
      <c r="A187" s="589" t="s">
        <v>2136</v>
      </c>
      <c r="B187" s="590" t="s">
        <v>1872</v>
      </c>
      <c r="C187" s="590" t="s">
        <v>1890</v>
      </c>
      <c r="D187" s="590" t="s">
        <v>2001</v>
      </c>
      <c r="E187" s="590" t="s">
        <v>2070</v>
      </c>
      <c r="F187" s="607">
        <v>1</v>
      </c>
      <c r="G187" s="607">
        <v>1734</v>
      </c>
      <c r="H187" s="607"/>
      <c r="I187" s="607">
        <v>1734</v>
      </c>
      <c r="J187" s="607"/>
      <c r="K187" s="607"/>
      <c r="L187" s="607"/>
      <c r="M187" s="607"/>
      <c r="N187" s="607"/>
      <c r="O187" s="607"/>
      <c r="P187" s="595"/>
      <c r="Q187" s="608"/>
    </row>
    <row r="188" spans="1:17" ht="14.4" customHeight="1" x14ac:dyDescent="0.3">
      <c r="A188" s="589" t="s">
        <v>2136</v>
      </c>
      <c r="B188" s="590" t="s">
        <v>1872</v>
      </c>
      <c r="C188" s="590" t="s">
        <v>1890</v>
      </c>
      <c r="D188" s="590" t="s">
        <v>2001</v>
      </c>
      <c r="E188" s="590" t="s">
        <v>2002</v>
      </c>
      <c r="F188" s="607">
        <v>1</v>
      </c>
      <c r="G188" s="607">
        <v>1734</v>
      </c>
      <c r="H188" s="607">
        <v>0.9994236311239193</v>
      </c>
      <c r="I188" s="607">
        <v>1734</v>
      </c>
      <c r="J188" s="607">
        <v>1</v>
      </c>
      <c r="K188" s="607">
        <v>1735</v>
      </c>
      <c r="L188" s="607">
        <v>1</v>
      </c>
      <c r="M188" s="607">
        <v>1735</v>
      </c>
      <c r="N188" s="607"/>
      <c r="O188" s="607"/>
      <c r="P188" s="595"/>
      <c r="Q188" s="608"/>
    </row>
    <row r="189" spans="1:17" ht="14.4" customHeight="1" x14ac:dyDescent="0.3">
      <c r="A189" s="589" t="s">
        <v>2136</v>
      </c>
      <c r="B189" s="590" t="s">
        <v>1872</v>
      </c>
      <c r="C189" s="590" t="s">
        <v>1890</v>
      </c>
      <c r="D189" s="590" t="s">
        <v>2019</v>
      </c>
      <c r="E189" s="590" t="s">
        <v>2020</v>
      </c>
      <c r="F189" s="607"/>
      <c r="G189" s="607"/>
      <c r="H189" s="607"/>
      <c r="I189" s="607"/>
      <c r="J189" s="607">
        <v>1</v>
      </c>
      <c r="K189" s="607">
        <v>1577</v>
      </c>
      <c r="L189" s="607">
        <v>1</v>
      </c>
      <c r="M189" s="607">
        <v>1577</v>
      </c>
      <c r="N189" s="607"/>
      <c r="O189" s="607"/>
      <c r="P189" s="595"/>
      <c r="Q189" s="608"/>
    </row>
    <row r="190" spans="1:17" ht="14.4" customHeight="1" x14ac:dyDescent="0.3">
      <c r="A190" s="589" t="s">
        <v>2137</v>
      </c>
      <c r="B190" s="590" t="s">
        <v>1872</v>
      </c>
      <c r="C190" s="590" t="s">
        <v>1890</v>
      </c>
      <c r="D190" s="590" t="s">
        <v>1899</v>
      </c>
      <c r="E190" s="590" t="s">
        <v>1901</v>
      </c>
      <c r="F190" s="607"/>
      <c r="G190" s="607"/>
      <c r="H190" s="607"/>
      <c r="I190" s="607"/>
      <c r="J190" s="607">
        <v>1</v>
      </c>
      <c r="K190" s="607">
        <v>37</v>
      </c>
      <c r="L190" s="607">
        <v>1</v>
      </c>
      <c r="M190" s="607">
        <v>37</v>
      </c>
      <c r="N190" s="607"/>
      <c r="O190" s="607"/>
      <c r="P190" s="595"/>
      <c r="Q190" s="608"/>
    </row>
    <row r="191" spans="1:17" ht="14.4" customHeight="1" x14ac:dyDescent="0.3">
      <c r="A191" s="589" t="s">
        <v>2137</v>
      </c>
      <c r="B191" s="590" t="s">
        <v>1872</v>
      </c>
      <c r="C191" s="590" t="s">
        <v>1890</v>
      </c>
      <c r="D191" s="590" t="s">
        <v>1908</v>
      </c>
      <c r="E191" s="590" t="s">
        <v>1909</v>
      </c>
      <c r="F191" s="607"/>
      <c r="G191" s="607"/>
      <c r="H191" s="607"/>
      <c r="I191" s="607"/>
      <c r="J191" s="607"/>
      <c r="K191" s="607"/>
      <c r="L191" s="607"/>
      <c r="M191" s="607"/>
      <c r="N191" s="607">
        <v>2</v>
      </c>
      <c r="O191" s="607">
        <v>504</v>
      </c>
      <c r="P191" s="595"/>
      <c r="Q191" s="608">
        <v>252</v>
      </c>
    </row>
    <row r="192" spans="1:17" ht="14.4" customHeight="1" x14ac:dyDescent="0.3">
      <c r="A192" s="589" t="s">
        <v>2137</v>
      </c>
      <c r="B192" s="590" t="s">
        <v>1872</v>
      </c>
      <c r="C192" s="590" t="s">
        <v>1890</v>
      </c>
      <c r="D192" s="590" t="s">
        <v>1908</v>
      </c>
      <c r="E192" s="590" t="s">
        <v>1910</v>
      </c>
      <c r="F192" s="607"/>
      <c r="G192" s="607"/>
      <c r="H192" s="607"/>
      <c r="I192" s="607"/>
      <c r="J192" s="607">
        <v>1</v>
      </c>
      <c r="K192" s="607">
        <v>251</v>
      </c>
      <c r="L192" s="607">
        <v>1</v>
      </c>
      <c r="M192" s="607">
        <v>251</v>
      </c>
      <c r="N192" s="607"/>
      <c r="O192" s="607"/>
      <c r="P192" s="595"/>
      <c r="Q192" s="608"/>
    </row>
    <row r="193" spans="1:17" ht="14.4" customHeight="1" x14ac:dyDescent="0.3">
      <c r="A193" s="589" t="s">
        <v>2137</v>
      </c>
      <c r="B193" s="590" t="s">
        <v>1872</v>
      </c>
      <c r="C193" s="590" t="s">
        <v>1890</v>
      </c>
      <c r="D193" s="590" t="s">
        <v>1911</v>
      </c>
      <c r="E193" s="590" t="s">
        <v>1913</v>
      </c>
      <c r="F193" s="607">
        <v>1</v>
      </c>
      <c r="G193" s="607">
        <v>126</v>
      </c>
      <c r="H193" s="607">
        <v>1</v>
      </c>
      <c r="I193" s="607">
        <v>126</v>
      </c>
      <c r="J193" s="607">
        <v>1</v>
      </c>
      <c r="K193" s="607">
        <v>126</v>
      </c>
      <c r="L193" s="607">
        <v>1</v>
      </c>
      <c r="M193" s="607">
        <v>126</v>
      </c>
      <c r="N193" s="607">
        <v>1</v>
      </c>
      <c r="O193" s="607">
        <v>127</v>
      </c>
      <c r="P193" s="595">
        <v>1.0079365079365079</v>
      </c>
      <c r="Q193" s="608">
        <v>127</v>
      </c>
    </row>
    <row r="194" spans="1:17" ht="14.4" customHeight="1" x14ac:dyDescent="0.3">
      <c r="A194" s="589" t="s">
        <v>2137</v>
      </c>
      <c r="B194" s="590" t="s">
        <v>1872</v>
      </c>
      <c r="C194" s="590" t="s">
        <v>1890</v>
      </c>
      <c r="D194" s="590" t="s">
        <v>1920</v>
      </c>
      <c r="E194" s="590" t="s">
        <v>1922</v>
      </c>
      <c r="F194" s="607"/>
      <c r="G194" s="607"/>
      <c r="H194" s="607"/>
      <c r="I194" s="607"/>
      <c r="J194" s="607"/>
      <c r="K194" s="607"/>
      <c r="L194" s="607"/>
      <c r="M194" s="607"/>
      <c r="N194" s="607">
        <v>1</v>
      </c>
      <c r="O194" s="607">
        <v>680</v>
      </c>
      <c r="P194" s="595"/>
      <c r="Q194" s="608">
        <v>680</v>
      </c>
    </row>
    <row r="195" spans="1:17" ht="14.4" customHeight="1" x14ac:dyDescent="0.3">
      <c r="A195" s="589" t="s">
        <v>2137</v>
      </c>
      <c r="B195" s="590" t="s">
        <v>1872</v>
      </c>
      <c r="C195" s="590" t="s">
        <v>1890</v>
      </c>
      <c r="D195" s="590" t="s">
        <v>1944</v>
      </c>
      <c r="E195" s="590" t="s">
        <v>1945</v>
      </c>
      <c r="F195" s="607"/>
      <c r="G195" s="607"/>
      <c r="H195" s="607"/>
      <c r="I195" s="607"/>
      <c r="J195" s="607"/>
      <c r="K195" s="607"/>
      <c r="L195" s="607"/>
      <c r="M195" s="607"/>
      <c r="N195" s="607">
        <v>1</v>
      </c>
      <c r="O195" s="607">
        <v>86</v>
      </c>
      <c r="P195" s="595"/>
      <c r="Q195" s="608">
        <v>86</v>
      </c>
    </row>
    <row r="196" spans="1:17" ht="14.4" customHeight="1" x14ac:dyDescent="0.3">
      <c r="A196" s="589" t="s">
        <v>2137</v>
      </c>
      <c r="B196" s="590" t="s">
        <v>1872</v>
      </c>
      <c r="C196" s="590" t="s">
        <v>1890</v>
      </c>
      <c r="D196" s="590" t="s">
        <v>1944</v>
      </c>
      <c r="E196" s="590" t="s">
        <v>1946</v>
      </c>
      <c r="F196" s="607"/>
      <c r="G196" s="607"/>
      <c r="H196" s="607"/>
      <c r="I196" s="607"/>
      <c r="J196" s="607">
        <v>1</v>
      </c>
      <c r="K196" s="607">
        <v>86</v>
      </c>
      <c r="L196" s="607">
        <v>1</v>
      </c>
      <c r="M196" s="607">
        <v>86</v>
      </c>
      <c r="N196" s="607"/>
      <c r="O196" s="607"/>
      <c r="P196" s="595"/>
      <c r="Q196" s="608"/>
    </row>
    <row r="197" spans="1:17" ht="14.4" customHeight="1" x14ac:dyDescent="0.3">
      <c r="A197" s="589" t="s">
        <v>2138</v>
      </c>
      <c r="B197" s="590" t="s">
        <v>1872</v>
      </c>
      <c r="C197" s="590" t="s">
        <v>1890</v>
      </c>
      <c r="D197" s="590" t="s">
        <v>1908</v>
      </c>
      <c r="E197" s="590" t="s">
        <v>1909</v>
      </c>
      <c r="F197" s="607">
        <v>1</v>
      </c>
      <c r="G197" s="607">
        <v>251</v>
      </c>
      <c r="H197" s="607"/>
      <c r="I197" s="607">
        <v>251</v>
      </c>
      <c r="J197" s="607"/>
      <c r="K197" s="607"/>
      <c r="L197" s="607"/>
      <c r="M197" s="607"/>
      <c r="N197" s="607">
        <v>1</v>
      </c>
      <c r="O197" s="607">
        <v>252</v>
      </c>
      <c r="P197" s="595"/>
      <c r="Q197" s="608">
        <v>252</v>
      </c>
    </row>
    <row r="198" spans="1:17" ht="14.4" customHeight="1" x14ac:dyDescent="0.3">
      <c r="A198" s="589" t="s">
        <v>2138</v>
      </c>
      <c r="B198" s="590" t="s">
        <v>1872</v>
      </c>
      <c r="C198" s="590" t="s">
        <v>1890</v>
      </c>
      <c r="D198" s="590" t="s">
        <v>1908</v>
      </c>
      <c r="E198" s="590" t="s">
        <v>1910</v>
      </c>
      <c r="F198" s="607">
        <v>1</v>
      </c>
      <c r="G198" s="607">
        <v>251</v>
      </c>
      <c r="H198" s="607"/>
      <c r="I198" s="607">
        <v>251</v>
      </c>
      <c r="J198" s="607"/>
      <c r="K198" s="607"/>
      <c r="L198" s="607"/>
      <c r="M198" s="607"/>
      <c r="N198" s="607">
        <v>1</v>
      </c>
      <c r="O198" s="607">
        <v>252</v>
      </c>
      <c r="P198" s="595"/>
      <c r="Q198" s="608">
        <v>252</v>
      </c>
    </row>
    <row r="199" spans="1:17" ht="14.4" customHeight="1" x14ac:dyDescent="0.3">
      <c r="A199" s="589" t="s">
        <v>2138</v>
      </c>
      <c r="B199" s="590" t="s">
        <v>1872</v>
      </c>
      <c r="C199" s="590" t="s">
        <v>1890</v>
      </c>
      <c r="D199" s="590" t="s">
        <v>1911</v>
      </c>
      <c r="E199" s="590" t="s">
        <v>1912</v>
      </c>
      <c r="F199" s="607"/>
      <c r="G199" s="607"/>
      <c r="H199" s="607"/>
      <c r="I199" s="607"/>
      <c r="J199" s="607">
        <v>4</v>
      </c>
      <c r="K199" s="607">
        <v>504</v>
      </c>
      <c r="L199" s="607">
        <v>1</v>
      </c>
      <c r="M199" s="607">
        <v>126</v>
      </c>
      <c r="N199" s="607"/>
      <c r="O199" s="607"/>
      <c r="P199" s="595"/>
      <c r="Q199" s="608"/>
    </row>
    <row r="200" spans="1:17" ht="14.4" customHeight="1" x14ac:dyDescent="0.3">
      <c r="A200" s="589" t="s">
        <v>2138</v>
      </c>
      <c r="B200" s="590" t="s">
        <v>1872</v>
      </c>
      <c r="C200" s="590" t="s">
        <v>1890</v>
      </c>
      <c r="D200" s="590" t="s">
        <v>1911</v>
      </c>
      <c r="E200" s="590" t="s">
        <v>1913</v>
      </c>
      <c r="F200" s="607">
        <v>2</v>
      </c>
      <c r="G200" s="607">
        <v>252</v>
      </c>
      <c r="H200" s="607"/>
      <c r="I200" s="607">
        <v>126</v>
      </c>
      <c r="J200" s="607"/>
      <c r="K200" s="607"/>
      <c r="L200" s="607"/>
      <c r="M200" s="607"/>
      <c r="N200" s="607">
        <v>1</v>
      </c>
      <c r="O200" s="607">
        <v>127</v>
      </c>
      <c r="P200" s="595"/>
      <c r="Q200" s="608">
        <v>127</v>
      </c>
    </row>
    <row r="201" spans="1:17" ht="14.4" customHeight="1" x14ac:dyDescent="0.3">
      <c r="A201" s="589" t="s">
        <v>2138</v>
      </c>
      <c r="B201" s="590" t="s">
        <v>1872</v>
      </c>
      <c r="C201" s="590" t="s">
        <v>1890</v>
      </c>
      <c r="D201" s="590" t="s">
        <v>1914</v>
      </c>
      <c r="E201" s="590" t="s">
        <v>1915</v>
      </c>
      <c r="F201" s="607">
        <v>1</v>
      </c>
      <c r="G201" s="607">
        <v>540</v>
      </c>
      <c r="H201" s="607"/>
      <c r="I201" s="607">
        <v>540</v>
      </c>
      <c r="J201" s="607"/>
      <c r="K201" s="607"/>
      <c r="L201" s="607"/>
      <c r="M201" s="607"/>
      <c r="N201" s="607"/>
      <c r="O201" s="607"/>
      <c r="P201" s="595"/>
      <c r="Q201" s="608"/>
    </row>
    <row r="202" spans="1:17" ht="14.4" customHeight="1" x14ac:dyDescent="0.3">
      <c r="A202" s="589" t="s">
        <v>2138</v>
      </c>
      <c r="B202" s="590" t="s">
        <v>1872</v>
      </c>
      <c r="C202" s="590" t="s">
        <v>1890</v>
      </c>
      <c r="D202" s="590" t="s">
        <v>1944</v>
      </c>
      <c r="E202" s="590" t="s">
        <v>1946</v>
      </c>
      <c r="F202" s="607">
        <v>1</v>
      </c>
      <c r="G202" s="607">
        <v>86</v>
      </c>
      <c r="H202" s="607"/>
      <c r="I202" s="607">
        <v>86</v>
      </c>
      <c r="J202" s="607"/>
      <c r="K202" s="607"/>
      <c r="L202" s="607"/>
      <c r="M202" s="607"/>
      <c r="N202" s="607"/>
      <c r="O202" s="607"/>
      <c r="P202" s="595"/>
      <c r="Q202" s="608"/>
    </row>
    <row r="203" spans="1:17" ht="14.4" customHeight="1" x14ac:dyDescent="0.3">
      <c r="A203" s="589" t="s">
        <v>2138</v>
      </c>
      <c r="B203" s="590" t="s">
        <v>1872</v>
      </c>
      <c r="C203" s="590" t="s">
        <v>1890</v>
      </c>
      <c r="D203" s="590" t="s">
        <v>1950</v>
      </c>
      <c r="E203" s="590" t="s">
        <v>1951</v>
      </c>
      <c r="F203" s="607">
        <v>2</v>
      </c>
      <c r="G203" s="607">
        <v>1010</v>
      </c>
      <c r="H203" s="607"/>
      <c r="I203" s="607">
        <v>505</v>
      </c>
      <c r="J203" s="607"/>
      <c r="K203" s="607"/>
      <c r="L203" s="607"/>
      <c r="M203" s="607"/>
      <c r="N203" s="607"/>
      <c r="O203" s="607"/>
      <c r="P203" s="595"/>
      <c r="Q203" s="608"/>
    </row>
    <row r="204" spans="1:17" ht="14.4" customHeight="1" x14ac:dyDescent="0.3">
      <c r="A204" s="589" t="s">
        <v>2138</v>
      </c>
      <c r="B204" s="590" t="s">
        <v>1872</v>
      </c>
      <c r="C204" s="590" t="s">
        <v>1890</v>
      </c>
      <c r="D204" s="590" t="s">
        <v>1964</v>
      </c>
      <c r="E204" s="590" t="s">
        <v>1965</v>
      </c>
      <c r="F204" s="607"/>
      <c r="G204" s="607"/>
      <c r="H204" s="607"/>
      <c r="I204" s="607"/>
      <c r="J204" s="607">
        <v>1</v>
      </c>
      <c r="K204" s="607">
        <v>445</v>
      </c>
      <c r="L204" s="607">
        <v>1</v>
      </c>
      <c r="M204" s="607">
        <v>445</v>
      </c>
      <c r="N204" s="607"/>
      <c r="O204" s="607"/>
      <c r="P204" s="595"/>
      <c r="Q204" s="608"/>
    </row>
    <row r="205" spans="1:17" ht="14.4" customHeight="1" x14ac:dyDescent="0.3">
      <c r="A205" s="589" t="s">
        <v>2138</v>
      </c>
      <c r="B205" s="590" t="s">
        <v>1872</v>
      </c>
      <c r="C205" s="590" t="s">
        <v>1890</v>
      </c>
      <c r="D205" s="590" t="s">
        <v>1987</v>
      </c>
      <c r="E205" s="590" t="s">
        <v>1989</v>
      </c>
      <c r="F205" s="607">
        <v>1</v>
      </c>
      <c r="G205" s="607">
        <v>364</v>
      </c>
      <c r="H205" s="607"/>
      <c r="I205" s="607">
        <v>364</v>
      </c>
      <c r="J205" s="607"/>
      <c r="K205" s="607"/>
      <c r="L205" s="607"/>
      <c r="M205" s="607"/>
      <c r="N205" s="607"/>
      <c r="O205" s="607"/>
      <c r="P205" s="595"/>
      <c r="Q205" s="608"/>
    </row>
    <row r="206" spans="1:17" ht="14.4" customHeight="1" x14ac:dyDescent="0.3">
      <c r="A206" s="589" t="s">
        <v>2139</v>
      </c>
      <c r="B206" s="590" t="s">
        <v>1872</v>
      </c>
      <c r="C206" s="590" t="s">
        <v>1890</v>
      </c>
      <c r="D206" s="590" t="s">
        <v>1908</v>
      </c>
      <c r="E206" s="590" t="s">
        <v>1909</v>
      </c>
      <c r="F206" s="607">
        <v>1</v>
      </c>
      <c r="G206" s="607">
        <v>251</v>
      </c>
      <c r="H206" s="607">
        <v>1</v>
      </c>
      <c r="I206" s="607">
        <v>251</v>
      </c>
      <c r="J206" s="607">
        <v>1</v>
      </c>
      <c r="K206" s="607">
        <v>251</v>
      </c>
      <c r="L206" s="607">
        <v>1</v>
      </c>
      <c r="M206" s="607">
        <v>251</v>
      </c>
      <c r="N206" s="607"/>
      <c r="O206" s="607"/>
      <c r="P206" s="595"/>
      <c r="Q206" s="608"/>
    </row>
    <row r="207" spans="1:17" ht="14.4" customHeight="1" x14ac:dyDescent="0.3">
      <c r="A207" s="589" t="s">
        <v>2139</v>
      </c>
      <c r="B207" s="590" t="s">
        <v>1872</v>
      </c>
      <c r="C207" s="590" t="s">
        <v>1890</v>
      </c>
      <c r="D207" s="590" t="s">
        <v>1911</v>
      </c>
      <c r="E207" s="590" t="s">
        <v>1912</v>
      </c>
      <c r="F207" s="607"/>
      <c r="G207" s="607"/>
      <c r="H207" s="607"/>
      <c r="I207" s="607"/>
      <c r="J207" s="607">
        <v>1</v>
      </c>
      <c r="K207" s="607">
        <v>126</v>
      </c>
      <c r="L207" s="607">
        <v>1</v>
      </c>
      <c r="M207" s="607">
        <v>126</v>
      </c>
      <c r="N207" s="607"/>
      <c r="O207" s="607"/>
      <c r="P207" s="595"/>
      <c r="Q207" s="608"/>
    </row>
    <row r="208" spans="1:17" ht="14.4" customHeight="1" x14ac:dyDescent="0.3">
      <c r="A208" s="589" t="s">
        <v>2139</v>
      </c>
      <c r="B208" s="590" t="s">
        <v>1872</v>
      </c>
      <c r="C208" s="590" t="s">
        <v>1890</v>
      </c>
      <c r="D208" s="590" t="s">
        <v>1950</v>
      </c>
      <c r="E208" s="590" t="s">
        <v>1951</v>
      </c>
      <c r="F208" s="607">
        <v>1</v>
      </c>
      <c r="G208" s="607">
        <v>505</v>
      </c>
      <c r="H208" s="607"/>
      <c r="I208" s="607">
        <v>505</v>
      </c>
      <c r="J208" s="607"/>
      <c r="K208" s="607"/>
      <c r="L208" s="607"/>
      <c r="M208" s="607"/>
      <c r="N208" s="607"/>
      <c r="O208" s="607"/>
      <c r="P208" s="595"/>
      <c r="Q208" s="608"/>
    </row>
    <row r="209" spans="1:17" ht="14.4" customHeight="1" x14ac:dyDescent="0.3">
      <c r="A209" s="589" t="s">
        <v>2139</v>
      </c>
      <c r="B209" s="590" t="s">
        <v>1872</v>
      </c>
      <c r="C209" s="590" t="s">
        <v>1890</v>
      </c>
      <c r="D209" s="590" t="s">
        <v>1987</v>
      </c>
      <c r="E209" s="590" t="s">
        <v>1989</v>
      </c>
      <c r="F209" s="607">
        <v>1</v>
      </c>
      <c r="G209" s="607">
        <v>364</v>
      </c>
      <c r="H209" s="607">
        <v>0.93333333333333335</v>
      </c>
      <c r="I209" s="607">
        <v>364</v>
      </c>
      <c r="J209" s="607">
        <v>1</v>
      </c>
      <c r="K209" s="607">
        <v>390</v>
      </c>
      <c r="L209" s="607">
        <v>1</v>
      </c>
      <c r="M209" s="607">
        <v>390</v>
      </c>
      <c r="N209" s="607"/>
      <c r="O209" s="607"/>
      <c r="P209" s="595"/>
      <c r="Q209" s="608"/>
    </row>
    <row r="210" spans="1:17" ht="14.4" customHeight="1" x14ac:dyDescent="0.3">
      <c r="A210" s="589" t="s">
        <v>2140</v>
      </c>
      <c r="B210" s="590" t="s">
        <v>1872</v>
      </c>
      <c r="C210" s="590" t="s">
        <v>1890</v>
      </c>
      <c r="D210" s="590" t="s">
        <v>1908</v>
      </c>
      <c r="E210" s="590" t="s">
        <v>1909</v>
      </c>
      <c r="F210" s="607"/>
      <c r="G210" s="607"/>
      <c r="H210" s="607"/>
      <c r="I210" s="607"/>
      <c r="J210" s="607">
        <v>2</v>
      </c>
      <c r="K210" s="607">
        <v>502</v>
      </c>
      <c r="L210" s="607">
        <v>1</v>
      </c>
      <c r="M210" s="607">
        <v>251</v>
      </c>
      <c r="N210" s="607"/>
      <c r="O210" s="607"/>
      <c r="P210" s="595"/>
      <c r="Q210" s="608"/>
    </row>
    <row r="211" spans="1:17" ht="14.4" customHeight="1" x14ac:dyDescent="0.3">
      <c r="A211" s="589" t="s">
        <v>2140</v>
      </c>
      <c r="B211" s="590" t="s">
        <v>1872</v>
      </c>
      <c r="C211" s="590" t="s">
        <v>1890</v>
      </c>
      <c r="D211" s="590" t="s">
        <v>1911</v>
      </c>
      <c r="E211" s="590" t="s">
        <v>1912</v>
      </c>
      <c r="F211" s="607"/>
      <c r="G211" s="607"/>
      <c r="H211" s="607"/>
      <c r="I211" s="607"/>
      <c r="J211" s="607">
        <v>1</v>
      </c>
      <c r="K211" s="607">
        <v>126</v>
      </c>
      <c r="L211" s="607">
        <v>1</v>
      </c>
      <c r="M211" s="607">
        <v>126</v>
      </c>
      <c r="N211" s="607">
        <v>3</v>
      </c>
      <c r="O211" s="607">
        <v>381</v>
      </c>
      <c r="P211" s="595">
        <v>3.0238095238095237</v>
      </c>
      <c r="Q211" s="608">
        <v>127</v>
      </c>
    </row>
    <row r="212" spans="1:17" ht="14.4" customHeight="1" x14ac:dyDescent="0.3">
      <c r="A212" s="589" t="s">
        <v>2140</v>
      </c>
      <c r="B212" s="590" t="s">
        <v>1872</v>
      </c>
      <c r="C212" s="590" t="s">
        <v>1890</v>
      </c>
      <c r="D212" s="590" t="s">
        <v>1944</v>
      </c>
      <c r="E212" s="590" t="s">
        <v>1945</v>
      </c>
      <c r="F212" s="607"/>
      <c r="G212" s="607"/>
      <c r="H212" s="607"/>
      <c r="I212" s="607"/>
      <c r="J212" s="607">
        <v>1</v>
      </c>
      <c r="K212" s="607">
        <v>86</v>
      </c>
      <c r="L212" s="607">
        <v>1</v>
      </c>
      <c r="M212" s="607">
        <v>86</v>
      </c>
      <c r="N212" s="607"/>
      <c r="O212" s="607"/>
      <c r="P212" s="595"/>
      <c r="Q212" s="608"/>
    </row>
    <row r="213" spans="1:17" ht="14.4" customHeight="1" x14ac:dyDescent="0.3">
      <c r="A213" s="589" t="s">
        <v>2140</v>
      </c>
      <c r="B213" s="590" t="s">
        <v>1872</v>
      </c>
      <c r="C213" s="590" t="s">
        <v>1890</v>
      </c>
      <c r="D213" s="590" t="s">
        <v>1950</v>
      </c>
      <c r="E213" s="590" t="s">
        <v>1951</v>
      </c>
      <c r="F213" s="607"/>
      <c r="G213" s="607"/>
      <c r="H213" s="607"/>
      <c r="I213" s="607"/>
      <c r="J213" s="607"/>
      <c r="K213" s="607"/>
      <c r="L213" s="607"/>
      <c r="M213" s="607"/>
      <c r="N213" s="607">
        <v>1</v>
      </c>
      <c r="O213" s="607">
        <v>1529</v>
      </c>
      <c r="P213" s="595"/>
      <c r="Q213" s="608">
        <v>1529</v>
      </c>
    </row>
    <row r="214" spans="1:17" ht="14.4" customHeight="1" x14ac:dyDescent="0.3">
      <c r="A214" s="589" t="s">
        <v>2140</v>
      </c>
      <c r="B214" s="590" t="s">
        <v>1872</v>
      </c>
      <c r="C214" s="590" t="s">
        <v>1890</v>
      </c>
      <c r="D214" s="590" t="s">
        <v>2015</v>
      </c>
      <c r="E214" s="590" t="s">
        <v>2016</v>
      </c>
      <c r="F214" s="607"/>
      <c r="G214" s="607"/>
      <c r="H214" s="607"/>
      <c r="I214" s="607"/>
      <c r="J214" s="607"/>
      <c r="K214" s="607"/>
      <c r="L214" s="607"/>
      <c r="M214" s="607"/>
      <c r="N214" s="607">
        <v>1</v>
      </c>
      <c r="O214" s="607">
        <v>1424</v>
      </c>
      <c r="P214" s="595"/>
      <c r="Q214" s="608">
        <v>1424</v>
      </c>
    </row>
    <row r="215" spans="1:17" ht="14.4" customHeight="1" x14ac:dyDescent="0.3">
      <c r="A215" s="589" t="s">
        <v>2140</v>
      </c>
      <c r="B215" s="590" t="s">
        <v>1872</v>
      </c>
      <c r="C215" s="590" t="s">
        <v>1890</v>
      </c>
      <c r="D215" s="590" t="s">
        <v>2021</v>
      </c>
      <c r="E215" s="590" t="s">
        <v>2022</v>
      </c>
      <c r="F215" s="607"/>
      <c r="G215" s="607"/>
      <c r="H215" s="607"/>
      <c r="I215" s="607"/>
      <c r="J215" s="607">
        <v>1</v>
      </c>
      <c r="K215" s="607">
        <v>251</v>
      </c>
      <c r="L215" s="607">
        <v>1</v>
      </c>
      <c r="M215" s="607">
        <v>251</v>
      </c>
      <c r="N215" s="607"/>
      <c r="O215" s="607"/>
      <c r="P215" s="595"/>
      <c r="Q215" s="608"/>
    </row>
    <row r="216" spans="1:17" ht="14.4" customHeight="1" x14ac:dyDescent="0.3">
      <c r="A216" s="589" t="s">
        <v>2141</v>
      </c>
      <c r="B216" s="590" t="s">
        <v>1872</v>
      </c>
      <c r="C216" s="590" t="s">
        <v>1890</v>
      </c>
      <c r="D216" s="590" t="s">
        <v>1899</v>
      </c>
      <c r="E216" s="590" t="s">
        <v>1900</v>
      </c>
      <c r="F216" s="607">
        <v>4</v>
      </c>
      <c r="G216" s="607">
        <v>148</v>
      </c>
      <c r="H216" s="607"/>
      <c r="I216" s="607">
        <v>37</v>
      </c>
      <c r="J216" s="607"/>
      <c r="K216" s="607"/>
      <c r="L216" s="607"/>
      <c r="M216" s="607"/>
      <c r="N216" s="607"/>
      <c r="O216" s="607"/>
      <c r="P216" s="595"/>
      <c r="Q216" s="608"/>
    </row>
    <row r="217" spans="1:17" ht="14.4" customHeight="1" x14ac:dyDescent="0.3">
      <c r="A217" s="589" t="s">
        <v>2141</v>
      </c>
      <c r="B217" s="590" t="s">
        <v>1872</v>
      </c>
      <c r="C217" s="590" t="s">
        <v>1890</v>
      </c>
      <c r="D217" s="590" t="s">
        <v>1908</v>
      </c>
      <c r="E217" s="590" t="s">
        <v>1909</v>
      </c>
      <c r="F217" s="607">
        <v>1</v>
      </c>
      <c r="G217" s="607">
        <v>251</v>
      </c>
      <c r="H217" s="607">
        <v>0.2</v>
      </c>
      <c r="I217" s="607">
        <v>251</v>
      </c>
      <c r="J217" s="607">
        <v>5</v>
      </c>
      <c r="K217" s="607">
        <v>1255</v>
      </c>
      <c r="L217" s="607">
        <v>1</v>
      </c>
      <c r="M217" s="607">
        <v>251</v>
      </c>
      <c r="N217" s="607">
        <v>3</v>
      </c>
      <c r="O217" s="607">
        <v>756</v>
      </c>
      <c r="P217" s="595">
        <v>0.60239043824701199</v>
      </c>
      <c r="Q217" s="608">
        <v>252</v>
      </c>
    </row>
    <row r="218" spans="1:17" ht="14.4" customHeight="1" x14ac:dyDescent="0.3">
      <c r="A218" s="589" t="s">
        <v>2141</v>
      </c>
      <c r="B218" s="590" t="s">
        <v>1872</v>
      </c>
      <c r="C218" s="590" t="s">
        <v>1890</v>
      </c>
      <c r="D218" s="590" t="s">
        <v>1908</v>
      </c>
      <c r="E218" s="590" t="s">
        <v>1910</v>
      </c>
      <c r="F218" s="607"/>
      <c r="G218" s="607"/>
      <c r="H218" s="607"/>
      <c r="I218" s="607"/>
      <c r="J218" s="607">
        <v>3</v>
      </c>
      <c r="K218" s="607">
        <v>753</v>
      </c>
      <c r="L218" s="607">
        <v>1</v>
      </c>
      <c r="M218" s="607">
        <v>251</v>
      </c>
      <c r="N218" s="607"/>
      <c r="O218" s="607"/>
      <c r="P218" s="595"/>
      <c r="Q218" s="608"/>
    </row>
    <row r="219" spans="1:17" ht="14.4" customHeight="1" x14ac:dyDescent="0.3">
      <c r="A219" s="589" t="s">
        <v>2141</v>
      </c>
      <c r="B219" s="590" t="s">
        <v>1872</v>
      </c>
      <c r="C219" s="590" t="s">
        <v>1890</v>
      </c>
      <c r="D219" s="590" t="s">
        <v>1911</v>
      </c>
      <c r="E219" s="590" t="s">
        <v>1912</v>
      </c>
      <c r="F219" s="607">
        <v>10</v>
      </c>
      <c r="G219" s="607">
        <v>1260</v>
      </c>
      <c r="H219" s="607">
        <v>1.1111111111111112</v>
      </c>
      <c r="I219" s="607">
        <v>126</v>
      </c>
      <c r="J219" s="607">
        <v>9</v>
      </c>
      <c r="K219" s="607">
        <v>1134</v>
      </c>
      <c r="L219" s="607">
        <v>1</v>
      </c>
      <c r="M219" s="607">
        <v>126</v>
      </c>
      <c r="N219" s="607">
        <v>19</v>
      </c>
      <c r="O219" s="607">
        <v>2413</v>
      </c>
      <c r="P219" s="595">
        <v>2.1278659611992947</v>
      </c>
      <c r="Q219" s="608">
        <v>127</v>
      </c>
    </row>
    <row r="220" spans="1:17" ht="14.4" customHeight="1" x14ac:dyDescent="0.3">
      <c r="A220" s="589" t="s">
        <v>2141</v>
      </c>
      <c r="B220" s="590" t="s">
        <v>1872</v>
      </c>
      <c r="C220" s="590" t="s">
        <v>1890</v>
      </c>
      <c r="D220" s="590" t="s">
        <v>1911</v>
      </c>
      <c r="E220" s="590" t="s">
        <v>1913</v>
      </c>
      <c r="F220" s="607"/>
      <c r="G220" s="607"/>
      <c r="H220" s="607"/>
      <c r="I220" s="607"/>
      <c r="J220" s="607">
        <v>1</v>
      </c>
      <c r="K220" s="607">
        <v>126</v>
      </c>
      <c r="L220" s="607">
        <v>1</v>
      </c>
      <c r="M220" s="607">
        <v>126</v>
      </c>
      <c r="N220" s="607">
        <v>6</v>
      </c>
      <c r="O220" s="607">
        <v>762</v>
      </c>
      <c r="P220" s="595">
        <v>6.0476190476190474</v>
      </c>
      <c r="Q220" s="608">
        <v>127</v>
      </c>
    </row>
    <row r="221" spans="1:17" ht="14.4" customHeight="1" x14ac:dyDescent="0.3">
      <c r="A221" s="589" t="s">
        <v>2141</v>
      </c>
      <c r="B221" s="590" t="s">
        <v>1872</v>
      </c>
      <c r="C221" s="590" t="s">
        <v>1890</v>
      </c>
      <c r="D221" s="590" t="s">
        <v>1920</v>
      </c>
      <c r="E221" s="590" t="s">
        <v>1921</v>
      </c>
      <c r="F221" s="607"/>
      <c r="G221" s="607"/>
      <c r="H221" s="607"/>
      <c r="I221" s="607"/>
      <c r="J221" s="607"/>
      <c r="K221" s="607"/>
      <c r="L221" s="607"/>
      <c r="M221" s="607"/>
      <c r="N221" s="607">
        <v>1</v>
      </c>
      <c r="O221" s="607">
        <v>680</v>
      </c>
      <c r="P221" s="595"/>
      <c r="Q221" s="608">
        <v>680</v>
      </c>
    </row>
    <row r="222" spans="1:17" ht="14.4" customHeight="1" x14ac:dyDescent="0.3">
      <c r="A222" s="589" t="s">
        <v>2141</v>
      </c>
      <c r="B222" s="590" t="s">
        <v>1872</v>
      </c>
      <c r="C222" s="590" t="s">
        <v>1890</v>
      </c>
      <c r="D222" s="590" t="s">
        <v>1925</v>
      </c>
      <c r="E222" s="590" t="s">
        <v>1926</v>
      </c>
      <c r="F222" s="607">
        <v>1</v>
      </c>
      <c r="G222" s="607">
        <v>2098</v>
      </c>
      <c r="H222" s="607"/>
      <c r="I222" s="607">
        <v>2098</v>
      </c>
      <c r="J222" s="607"/>
      <c r="K222" s="607"/>
      <c r="L222" s="607"/>
      <c r="M222" s="607"/>
      <c r="N222" s="607"/>
      <c r="O222" s="607"/>
      <c r="P222" s="595"/>
      <c r="Q222" s="608"/>
    </row>
    <row r="223" spans="1:17" ht="14.4" customHeight="1" x14ac:dyDescent="0.3">
      <c r="A223" s="589" t="s">
        <v>2141</v>
      </c>
      <c r="B223" s="590" t="s">
        <v>1872</v>
      </c>
      <c r="C223" s="590" t="s">
        <v>1890</v>
      </c>
      <c r="D223" s="590" t="s">
        <v>1931</v>
      </c>
      <c r="E223" s="590" t="s">
        <v>1932</v>
      </c>
      <c r="F223" s="607"/>
      <c r="G223" s="607"/>
      <c r="H223" s="607"/>
      <c r="I223" s="607"/>
      <c r="J223" s="607">
        <v>4</v>
      </c>
      <c r="K223" s="607">
        <v>1772</v>
      </c>
      <c r="L223" s="607">
        <v>1</v>
      </c>
      <c r="M223" s="607">
        <v>443</v>
      </c>
      <c r="N223" s="607"/>
      <c r="O223" s="607"/>
      <c r="P223" s="595"/>
      <c r="Q223" s="608"/>
    </row>
    <row r="224" spans="1:17" ht="14.4" customHeight="1" x14ac:dyDescent="0.3">
      <c r="A224" s="589" t="s">
        <v>2141</v>
      </c>
      <c r="B224" s="590" t="s">
        <v>1872</v>
      </c>
      <c r="C224" s="590" t="s">
        <v>1890</v>
      </c>
      <c r="D224" s="590" t="s">
        <v>1938</v>
      </c>
      <c r="E224" s="590" t="s">
        <v>1939</v>
      </c>
      <c r="F224" s="607"/>
      <c r="G224" s="607"/>
      <c r="H224" s="607"/>
      <c r="I224" s="607"/>
      <c r="J224" s="607"/>
      <c r="K224" s="607"/>
      <c r="L224" s="607"/>
      <c r="M224" s="607"/>
      <c r="N224" s="607">
        <v>1</v>
      </c>
      <c r="O224" s="607">
        <v>33.33</v>
      </c>
      <c r="P224" s="595"/>
      <c r="Q224" s="608">
        <v>33.33</v>
      </c>
    </row>
    <row r="225" spans="1:17" ht="14.4" customHeight="1" x14ac:dyDescent="0.3">
      <c r="A225" s="589" t="s">
        <v>2141</v>
      </c>
      <c r="B225" s="590" t="s">
        <v>1872</v>
      </c>
      <c r="C225" s="590" t="s">
        <v>1890</v>
      </c>
      <c r="D225" s="590" t="s">
        <v>1938</v>
      </c>
      <c r="E225" s="590" t="s">
        <v>1940</v>
      </c>
      <c r="F225" s="607"/>
      <c r="G225" s="607"/>
      <c r="H225" s="607"/>
      <c r="I225" s="607"/>
      <c r="J225" s="607"/>
      <c r="K225" s="607"/>
      <c r="L225" s="607"/>
      <c r="M225" s="607"/>
      <c r="N225" s="607">
        <v>2</v>
      </c>
      <c r="O225" s="607">
        <v>66.66</v>
      </c>
      <c r="P225" s="595"/>
      <c r="Q225" s="608">
        <v>33.33</v>
      </c>
    </row>
    <row r="226" spans="1:17" ht="14.4" customHeight="1" x14ac:dyDescent="0.3">
      <c r="A226" s="589" t="s">
        <v>2141</v>
      </c>
      <c r="B226" s="590" t="s">
        <v>1872</v>
      </c>
      <c r="C226" s="590" t="s">
        <v>1890</v>
      </c>
      <c r="D226" s="590" t="s">
        <v>1944</v>
      </c>
      <c r="E226" s="590" t="s">
        <v>1945</v>
      </c>
      <c r="F226" s="607"/>
      <c r="G226" s="607"/>
      <c r="H226" s="607"/>
      <c r="I226" s="607"/>
      <c r="J226" s="607">
        <v>1</v>
      </c>
      <c r="K226" s="607">
        <v>86</v>
      </c>
      <c r="L226" s="607">
        <v>1</v>
      </c>
      <c r="M226" s="607">
        <v>86</v>
      </c>
      <c r="N226" s="607">
        <v>1</v>
      </c>
      <c r="O226" s="607">
        <v>86</v>
      </c>
      <c r="P226" s="595">
        <v>1</v>
      </c>
      <c r="Q226" s="608">
        <v>86</v>
      </c>
    </row>
    <row r="227" spans="1:17" ht="14.4" customHeight="1" x14ac:dyDescent="0.3">
      <c r="A227" s="589" t="s">
        <v>2141</v>
      </c>
      <c r="B227" s="590" t="s">
        <v>1872</v>
      </c>
      <c r="C227" s="590" t="s">
        <v>1890</v>
      </c>
      <c r="D227" s="590" t="s">
        <v>1944</v>
      </c>
      <c r="E227" s="590" t="s">
        <v>1946</v>
      </c>
      <c r="F227" s="607"/>
      <c r="G227" s="607"/>
      <c r="H227" s="607"/>
      <c r="I227" s="607"/>
      <c r="J227" s="607">
        <v>2</v>
      </c>
      <c r="K227" s="607">
        <v>172</v>
      </c>
      <c r="L227" s="607">
        <v>1</v>
      </c>
      <c r="M227" s="607">
        <v>86</v>
      </c>
      <c r="N227" s="607">
        <v>10</v>
      </c>
      <c r="O227" s="607">
        <v>860</v>
      </c>
      <c r="P227" s="595">
        <v>5</v>
      </c>
      <c r="Q227" s="608">
        <v>86</v>
      </c>
    </row>
    <row r="228" spans="1:17" ht="14.4" customHeight="1" x14ac:dyDescent="0.3">
      <c r="A228" s="589" t="s">
        <v>2141</v>
      </c>
      <c r="B228" s="590" t="s">
        <v>1872</v>
      </c>
      <c r="C228" s="590" t="s">
        <v>1890</v>
      </c>
      <c r="D228" s="590" t="s">
        <v>1950</v>
      </c>
      <c r="E228" s="590" t="s">
        <v>1951</v>
      </c>
      <c r="F228" s="607"/>
      <c r="G228" s="607"/>
      <c r="H228" s="607"/>
      <c r="I228" s="607"/>
      <c r="J228" s="607">
        <v>3</v>
      </c>
      <c r="K228" s="607">
        <v>4584</v>
      </c>
      <c r="L228" s="607">
        <v>1</v>
      </c>
      <c r="M228" s="607">
        <v>1528</v>
      </c>
      <c r="N228" s="607"/>
      <c r="O228" s="607"/>
      <c r="P228" s="595"/>
      <c r="Q228" s="608"/>
    </row>
    <row r="229" spans="1:17" ht="14.4" customHeight="1" x14ac:dyDescent="0.3">
      <c r="A229" s="589" t="s">
        <v>2141</v>
      </c>
      <c r="B229" s="590" t="s">
        <v>1872</v>
      </c>
      <c r="C229" s="590" t="s">
        <v>1890</v>
      </c>
      <c r="D229" s="590" t="s">
        <v>1968</v>
      </c>
      <c r="E229" s="590" t="s">
        <v>1969</v>
      </c>
      <c r="F229" s="607"/>
      <c r="G229" s="607"/>
      <c r="H229" s="607"/>
      <c r="I229" s="607"/>
      <c r="J229" s="607"/>
      <c r="K229" s="607"/>
      <c r="L229" s="607"/>
      <c r="M229" s="607"/>
      <c r="N229" s="607">
        <v>2</v>
      </c>
      <c r="O229" s="607">
        <v>2128</v>
      </c>
      <c r="P229" s="595"/>
      <c r="Q229" s="608">
        <v>1064</v>
      </c>
    </row>
    <row r="230" spans="1:17" ht="14.4" customHeight="1" x14ac:dyDescent="0.3">
      <c r="A230" s="589" t="s">
        <v>2141</v>
      </c>
      <c r="B230" s="590" t="s">
        <v>1872</v>
      </c>
      <c r="C230" s="590" t="s">
        <v>1890</v>
      </c>
      <c r="D230" s="590" t="s">
        <v>1973</v>
      </c>
      <c r="E230" s="590" t="s">
        <v>1974</v>
      </c>
      <c r="F230" s="607">
        <v>10</v>
      </c>
      <c r="G230" s="607">
        <v>7160</v>
      </c>
      <c r="H230" s="607"/>
      <c r="I230" s="607">
        <v>716</v>
      </c>
      <c r="J230" s="607"/>
      <c r="K230" s="607"/>
      <c r="L230" s="607"/>
      <c r="M230" s="607"/>
      <c r="N230" s="607"/>
      <c r="O230" s="607"/>
      <c r="P230" s="595"/>
      <c r="Q230" s="608"/>
    </row>
    <row r="231" spans="1:17" ht="14.4" customHeight="1" x14ac:dyDescent="0.3">
      <c r="A231" s="589" t="s">
        <v>2141</v>
      </c>
      <c r="B231" s="590" t="s">
        <v>1872</v>
      </c>
      <c r="C231" s="590" t="s">
        <v>1890</v>
      </c>
      <c r="D231" s="590" t="s">
        <v>1987</v>
      </c>
      <c r="E231" s="590" t="s">
        <v>1988</v>
      </c>
      <c r="F231" s="607"/>
      <c r="G231" s="607"/>
      <c r="H231" s="607"/>
      <c r="I231" s="607"/>
      <c r="J231" s="607">
        <v>2</v>
      </c>
      <c r="K231" s="607">
        <v>780</v>
      </c>
      <c r="L231" s="607">
        <v>1</v>
      </c>
      <c r="M231" s="607">
        <v>390</v>
      </c>
      <c r="N231" s="607">
        <v>2</v>
      </c>
      <c r="O231" s="607">
        <v>782</v>
      </c>
      <c r="P231" s="595">
        <v>1.0025641025641026</v>
      </c>
      <c r="Q231" s="608">
        <v>391</v>
      </c>
    </row>
    <row r="232" spans="1:17" ht="14.4" customHeight="1" x14ac:dyDescent="0.3">
      <c r="A232" s="589" t="s">
        <v>2141</v>
      </c>
      <c r="B232" s="590" t="s">
        <v>1872</v>
      </c>
      <c r="C232" s="590" t="s">
        <v>1890</v>
      </c>
      <c r="D232" s="590" t="s">
        <v>1987</v>
      </c>
      <c r="E232" s="590" t="s">
        <v>1989</v>
      </c>
      <c r="F232" s="607"/>
      <c r="G232" s="607"/>
      <c r="H232" s="607"/>
      <c r="I232" s="607"/>
      <c r="J232" s="607"/>
      <c r="K232" s="607"/>
      <c r="L232" s="607"/>
      <c r="M232" s="607"/>
      <c r="N232" s="607">
        <v>1</v>
      </c>
      <c r="O232" s="607">
        <v>391</v>
      </c>
      <c r="P232" s="595"/>
      <c r="Q232" s="608">
        <v>391</v>
      </c>
    </row>
    <row r="233" spans="1:17" ht="14.4" customHeight="1" x14ac:dyDescent="0.3">
      <c r="A233" s="589" t="s">
        <v>2141</v>
      </c>
      <c r="B233" s="590" t="s">
        <v>1872</v>
      </c>
      <c r="C233" s="590" t="s">
        <v>1890</v>
      </c>
      <c r="D233" s="590" t="s">
        <v>1999</v>
      </c>
      <c r="E233" s="590" t="s">
        <v>2000</v>
      </c>
      <c r="F233" s="607"/>
      <c r="G233" s="607"/>
      <c r="H233" s="607"/>
      <c r="I233" s="607"/>
      <c r="J233" s="607"/>
      <c r="K233" s="607"/>
      <c r="L233" s="607"/>
      <c r="M233" s="607"/>
      <c r="N233" s="607">
        <v>1</v>
      </c>
      <c r="O233" s="607">
        <v>311</v>
      </c>
      <c r="P233" s="595"/>
      <c r="Q233" s="608">
        <v>311</v>
      </c>
    </row>
    <row r="234" spans="1:17" ht="14.4" customHeight="1" x14ac:dyDescent="0.3">
      <c r="A234" s="589" t="s">
        <v>2141</v>
      </c>
      <c r="B234" s="590" t="s">
        <v>1872</v>
      </c>
      <c r="C234" s="590" t="s">
        <v>1890</v>
      </c>
      <c r="D234" s="590" t="s">
        <v>2011</v>
      </c>
      <c r="E234" s="590" t="s">
        <v>2012</v>
      </c>
      <c r="F234" s="607"/>
      <c r="G234" s="607"/>
      <c r="H234" s="607"/>
      <c r="I234" s="607"/>
      <c r="J234" s="607">
        <v>1</v>
      </c>
      <c r="K234" s="607">
        <v>1034</v>
      </c>
      <c r="L234" s="607">
        <v>1</v>
      </c>
      <c r="M234" s="607">
        <v>1034</v>
      </c>
      <c r="N234" s="607"/>
      <c r="O234" s="607"/>
      <c r="P234" s="595"/>
      <c r="Q234" s="608"/>
    </row>
    <row r="235" spans="1:17" ht="14.4" customHeight="1" x14ac:dyDescent="0.3">
      <c r="A235" s="589" t="s">
        <v>2141</v>
      </c>
      <c r="B235" s="590" t="s">
        <v>1872</v>
      </c>
      <c r="C235" s="590" t="s">
        <v>1890</v>
      </c>
      <c r="D235" s="590" t="s">
        <v>2013</v>
      </c>
      <c r="E235" s="590" t="s">
        <v>2014</v>
      </c>
      <c r="F235" s="607"/>
      <c r="G235" s="607"/>
      <c r="H235" s="607"/>
      <c r="I235" s="607"/>
      <c r="J235" s="607"/>
      <c r="K235" s="607"/>
      <c r="L235" s="607"/>
      <c r="M235" s="607"/>
      <c r="N235" s="607">
        <v>7</v>
      </c>
      <c r="O235" s="607">
        <v>5887</v>
      </c>
      <c r="P235" s="595"/>
      <c r="Q235" s="608">
        <v>841</v>
      </c>
    </row>
    <row r="236" spans="1:17" ht="14.4" customHeight="1" x14ac:dyDescent="0.3">
      <c r="A236" s="589" t="s">
        <v>2141</v>
      </c>
      <c r="B236" s="590" t="s">
        <v>1872</v>
      </c>
      <c r="C236" s="590" t="s">
        <v>1890</v>
      </c>
      <c r="D236" s="590" t="s">
        <v>2017</v>
      </c>
      <c r="E236" s="590" t="s">
        <v>2076</v>
      </c>
      <c r="F236" s="607">
        <v>2</v>
      </c>
      <c r="G236" s="607">
        <v>2400</v>
      </c>
      <c r="H236" s="607"/>
      <c r="I236" s="607">
        <v>1200</v>
      </c>
      <c r="J236" s="607"/>
      <c r="K236" s="607"/>
      <c r="L236" s="607"/>
      <c r="M236" s="607"/>
      <c r="N236" s="607">
        <v>1</v>
      </c>
      <c r="O236" s="607">
        <v>1203</v>
      </c>
      <c r="P236" s="595"/>
      <c r="Q236" s="608">
        <v>1203</v>
      </c>
    </row>
    <row r="237" spans="1:17" ht="14.4" customHeight="1" x14ac:dyDescent="0.3">
      <c r="A237" s="589" t="s">
        <v>2141</v>
      </c>
      <c r="B237" s="590" t="s">
        <v>1872</v>
      </c>
      <c r="C237" s="590" t="s">
        <v>1890</v>
      </c>
      <c r="D237" s="590" t="s">
        <v>2017</v>
      </c>
      <c r="E237" s="590" t="s">
        <v>2018</v>
      </c>
      <c r="F237" s="607"/>
      <c r="G237" s="607"/>
      <c r="H237" s="607"/>
      <c r="I237" s="607"/>
      <c r="J237" s="607"/>
      <c r="K237" s="607"/>
      <c r="L237" s="607"/>
      <c r="M237" s="607"/>
      <c r="N237" s="607">
        <v>14</v>
      </c>
      <c r="O237" s="607">
        <v>16842</v>
      </c>
      <c r="P237" s="595"/>
      <c r="Q237" s="608">
        <v>1203</v>
      </c>
    </row>
    <row r="238" spans="1:17" ht="14.4" customHeight="1" x14ac:dyDescent="0.3">
      <c r="A238" s="589" t="s">
        <v>2142</v>
      </c>
      <c r="B238" s="590" t="s">
        <v>1872</v>
      </c>
      <c r="C238" s="590" t="s">
        <v>1890</v>
      </c>
      <c r="D238" s="590" t="s">
        <v>1911</v>
      </c>
      <c r="E238" s="590" t="s">
        <v>1912</v>
      </c>
      <c r="F238" s="607">
        <v>1</v>
      </c>
      <c r="G238" s="607">
        <v>126</v>
      </c>
      <c r="H238" s="607"/>
      <c r="I238" s="607">
        <v>126</v>
      </c>
      <c r="J238" s="607"/>
      <c r="K238" s="607"/>
      <c r="L238" s="607"/>
      <c r="M238" s="607"/>
      <c r="N238" s="607"/>
      <c r="O238" s="607"/>
      <c r="P238" s="595"/>
      <c r="Q238" s="608"/>
    </row>
    <row r="239" spans="1:17" ht="14.4" customHeight="1" x14ac:dyDescent="0.3">
      <c r="A239" s="589" t="s">
        <v>2142</v>
      </c>
      <c r="B239" s="590" t="s">
        <v>1872</v>
      </c>
      <c r="C239" s="590" t="s">
        <v>1890</v>
      </c>
      <c r="D239" s="590" t="s">
        <v>1911</v>
      </c>
      <c r="E239" s="590" t="s">
        <v>1913</v>
      </c>
      <c r="F239" s="607"/>
      <c r="G239" s="607"/>
      <c r="H239" s="607"/>
      <c r="I239" s="607"/>
      <c r="J239" s="607">
        <v>1</v>
      </c>
      <c r="K239" s="607">
        <v>126</v>
      </c>
      <c r="L239" s="607">
        <v>1</v>
      </c>
      <c r="M239" s="607">
        <v>126</v>
      </c>
      <c r="N239" s="607"/>
      <c r="O239" s="607"/>
      <c r="P239" s="595"/>
      <c r="Q239" s="608"/>
    </row>
    <row r="240" spans="1:17" ht="14.4" customHeight="1" x14ac:dyDescent="0.3">
      <c r="A240" s="589" t="s">
        <v>2143</v>
      </c>
      <c r="B240" s="590" t="s">
        <v>1872</v>
      </c>
      <c r="C240" s="590" t="s">
        <v>1890</v>
      </c>
      <c r="D240" s="590" t="s">
        <v>1908</v>
      </c>
      <c r="E240" s="590" t="s">
        <v>1910</v>
      </c>
      <c r="F240" s="607"/>
      <c r="G240" s="607"/>
      <c r="H240" s="607"/>
      <c r="I240" s="607"/>
      <c r="J240" s="607">
        <v>1</v>
      </c>
      <c r="K240" s="607">
        <v>251</v>
      </c>
      <c r="L240" s="607">
        <v>1</v>
      </c>
      <c r="M240" s="607">
        <v>251</v>
      </c>
      <c r="N240" s="607"/>
      <c r="O240" s="607"/>
      <c r="P240" s="595"/>
      <c r="Q240" s="608"/>
    </row>
    <row r="241" spans="1:17" ht="14.4" customHeight="1" x14ac:dyDescent="0.3">
      <c r="A241" s="589" t="s">
        <v>2143</v>
      </c>
      <c r="B241" s="590" t="s">
        <v>1872</v>
      </c>
      <c r="C241" s="590" t="s">
        <v>1890</v>
      </c>
      <c r="D241" s="590" t="s">
        <v>1944</v>
      </c>
      <c r="E241" s="590" t="s">
        <v>1946</v>
      </c>
      <c r="F241" s="607"/>
      <c r="G241" s="607"/>
      <c r="H241" s="607"/>
      <c r="I241" s="607"/>
      <c r="J241" s="607">
        <v>1</v>
      </c>
      <c r="K241" s="607">
        <v>86</v>
      </c>
      <c r="L241" s="607">
        <v>1</v>
      </c>
      <c r="M241" s="607">
        <v>86</v>
      </c>
      <c r="N241" s="607"/>
      <c r="O241" s="607"/>
      <c r="P241" s="595"/>
      <c r="Q241" s="608"/>
    </row>
    <row r="242" spans="1:17" ht="14.4" customHeight="1" x14ac:dyDescent="0.3">
      <c r="A242" s="589" t="s">
        <v>2144</v>
      </c>
      <c r="B242" s="590" t="s">
        <v>1872</v>
      </c>
      <c r="C242" s="590" t="s">
        <v>1890</v>
      </c>
      <c r="D242" s="590" t="s">
        <v>1899</v>
      </c>
      <c r="E242" s="590" t="s">
        <v>1900</v>
      </c>
      <c r="F242" s="607">
        <v>1</v>
      </c>
      <c r="G242" s="607">
        <v>37</v>
      </c>
      <c r="H242" s="607"/>
      <c r="I242" s="607">
        <v>37</v>
      </c>
      <c r="J242" s="607"/>
      <c r="K242" s="607"/>
      <c r="L242" s="607"/>
      <c r="M242" s="607"/>
      <c r="N242" s="607"/>
      <c r="O242" s="607"/>
      <c r="P242" s="595"/>
      <c r="Q242" s="608"/>
    </row>
    <row r="243" spans="1:17" ht="14.4" customHeight="1" x14ac:dyDescent="0.3">
      <c r="A243" s="589" t="s">
        <v>2144</v>
      </c>
      <c r="B243" s="590" t="s">
        <v>1872</v>
      </c>
      <c r="C243" s="590" t="s">
        <v>1890</v>
      </c>
      <c r="D243" s="590" t="s">
        <v>1908</v>
      </c>
      <c r="E243" s="590" t="s">
        <v>1910</v>
      </c>
      <c r="F243" s="607">
        <v>1</v>
      </c>
      <c r="G243" s="607">
        <v>251</v>
      </c>
      <c r="H243" s="607">
        <v>1</v>
      </c>
      <c r="I243" s="607">
        <v>251</v>
      </c>
      <c r="J243" s="607">
        <v>1</v>
      </c>
      <c r="K243" s="607">
        <v>251</v>
      </c>
      <c r="L243" s="607">
        <v>1</v>
      </c>
      <c r="M243" s="607">
        <v>251</v>
      </c>
      <c r="N243" s="607"/>
      <c r="O243" s="607"/>
      <c r="P243" s="595"/>
      <c r="Q243" s="608"/>
    </row>
    <row r="244" spans="1:17" ht="14.4" customHeight="1" x14ac:dyDescent="0.3">
      <c r="A244" s="589" t="s">
        <v>2144</v>
      </c>
      <c r="B244" s="590" t="s">
        <v>1872</v>
      </c>
      <c r="C244" s="590" t="s">
        <v>1890</v>
      </c>
      <c r="D244" s="590" t="s">
        <v>1911</v>
      </c>
      <c r="E244" s="590" t="s">
        <v>1912</v>
      </c>
      <c r="F244" s="607">
        <v>5</v>
      </c>
      <c r="G244" s="607">
        <v>630</v>
      </c>
      <c r="H244" s="607">
        <v>1.6666666666666667</v>
      </c>
      <c r="I244" s="607">
        <v>126</v>
      </c>
      <c r="J244" s="607">
        <v>3</v>
      </c>
      <c r="K244" s="607">
        <v>378</v>
      </c>
      <c r="L244" s="607">
        <v>1</v>
      </c>
      <c r="M244" s="607">
        <v>126</v>
      </c>
      <c r="N244" s="607">
        <v>6</v>
      </c>
      <c r="O244" s="607">
        <v>762</v>
      </c>
      <c r="P244" s="595">
        <v>2.0158730158730158</v>
      </c>
      <c r="Q244" s="608">
        <v>127</v>
      </c>
    </row>
    <row r="245" spans="1:17" ht="14.4" customHeight="1" x14ac:dyDescent="0.3">
      <c r="A245" s="589" t="s">
        <v>2144</v>
      </c>
      <c r="B245" s="590" t="s">
        <v>1872</v>
      </c>
      <c r="C245" s="590" t="s">
        <v>1890</v>
      </c>
      <c r="D245" s="590" t="s">
        <v>1911</v>
      </c>
      <c r="E245" s="590" t="s">
        <v>1913</v>
      </c>
      <c r="F245" s="607">
        <v>6</v>
      </c>
      <c r="G245" s="607">
        <v>756</v>
      </c>
      <c r="H245" s="607">
        <v>0.42857142857142855</v>
      </c>
      <c r="I245" s="607">
        <v>126</v>
      </c>
      <c r="J245" s="607">
        <v>14</v>
      </c>
      <c r="K245" s="607">
        <v>1764</v>
      </c>
      <c r="L245" s="607">
        <v>1</v>
      </c>
      <c r="M245" s="607">
        <v>126</v>
      </c>
      <c r="N245" s="607">
        <v>3</v>
      </c>
      <c r="O245" s="607">
        <v>381</v>
      </c>
      <c r="P245" s="595">
        <v>0.21598639455782312</v>
      </c>
      <c r="Q245" s="608">
        <v>127</v>
      </c>
    </row>
    <row r="246" spans="1:17" ht="14.4" customHeight="1" x14ac:dyDescent="0.3">
      <c r="A246" s="589" t="s">
        <v>2145</v>
      </c>
      <c r="B246" s="590" t="s">
        <v>1872</v>
      </c>
      <c r="C246" s="590" t="s">
        <v>1890</v>
      </c>
      <c r="D246" s="590" t="s">
        <v>1908</v>
      </c>
      <c r="E246" s="590" t="s">
        <v>1909</v>
      </c>
      <c r="F246" s="607"/>
      <c r="G246" s="607"/>
      <c r="H246" s="607"/>
      <c r="I246" s="607"/>
      <c r="J246" s="607"/>
      <c r="K246" s="607"/>
      <c r="L246" s="607"/>
      <c r="M246" s="607"/>
      <c r="N246" s="607">
        <v>2</v>
      </c>
      <c r="O246" s="607">
        <v>504</v>
      </c>
      <c r="P246" s="595"/>
      <c r="Q246" s="608">
        <v>252</v>
      </c>
    </row>
    <row r="247" spans="1:17" ht="14.4" customHeight="1" x14ac:dyDescent="0.3">
      <c r="A247" s="589" t="s">
        <v>2145</v>
      </c>
      <c r="B247" s="590" t="s">
        <v>1872</v>
      </c>
      <c r="C247" s="590" t="s">
        <v>1890</v>
      </c>
      <c r="D247" s="590" t="s">
        <v>1908</v>
      </c>
      <c r="E247" s="590" t="s">
        <v>1910</v>
      </c>
      <c r="F247" s="607"/>
      <c r="G247" s="607"/>
      <c r="H247" s="607"/>
      <c r="I247" s="607"/>
      <c r="J247" s="607"/>
      <c r="K247" s="607"/>
      <c r="L247" s="607"/>
      <c r="M247" s="607"/>
      <c r="N247" s="607">
        <v>1</v>
      </c>
      <c r="O247" s="607">
        <v>252</v>
      </c>
      <c r="P247" s="595"/>
      <c r="Q247" s="608">
        <v>252</v>
      </c>
    </row>
    <row r="248" spans="1:17" ht="14.4" customHeight="1" x14ac:dyDescent="0.3">
      <c r="A248" s="589" t="s">
        <v>2145</v>
      </c>
      <c r="B248" s="590" t="s">
        <v>1872</v>
      </c>
      <c r="C248" s="590" t="s">
        <v>1890</v>
      </c>
      <c r="D248" s="590" t="s">
        <v>1911</v>
      </c>
      <c r="E248" s="590" t="s">
        <v>1912</v>
      </c>
      <c r="F248" s="607"/>
      <c r="G248" s="607"/>
      <c r="H248" s="607"/>
      <c r="I248" s="607"/>
      <c r="J248" s="607"/>
      <c r="K248" s="607"/>
      <c r="L248" s="607"/>
      <c r="M248" s="607"/>
      <c r="N248" s="607">
        <v>1</v>
      </c>
      <c r="O248" s="607">
        <v>127</v>
      </c>
      <c r="P248" s="595"/>
      <c r="Q248" s="608">
        <v>127</v>
      </c>
    </row>
    <row r="249" spans="1:17" ht="14.4" customHeight="1" x14ac:dyDescent="0.3">
      <c r="A249" s="589" t="s">
        <v>2145</v>
      </c>
      <c r="B249" s="590" t="s">
        <v>1872</v>
      </c>
      <c r="C249" s="590" t="s">
        <v>1890</v>
      </c>
      <c r="D249" s="590" t="s">
        <v>1911</v>
      </c>
      <c r="E249" s="590" t="s">
        <v>1913</v>
      </c>
      <c r="F249" s="607"/>
      <c r="G249" s="607"/>
      <c r="H249" s="607"/>
      <c r="I249" s="607"/>
      <c r="J249" s="607">
        <v>1</v>
      </c>
      <c r="K249" s="607">
        <v>126</v>
      </c>
      <c r="L249" s="607">
        <v>1</v>
      </c>
      <c r="M249" s="607">
        <v>126</v>
      </c>
      <c r="N249" s="607"/>
      <c r="O249" s="607"/>
      <c r="P249" s="595"/>
      <c r="Q249" s="608"/>
    </row>
    <row r="250" spans="1:17" ht="14.4" customHeight="1" x14ac:dyDescent="0.3">
      <c r="A250" s="589" t="s">
        <v>2145</v>
      </c>
      <c r="B250" s="590" t="s">
        <v>1872</v>
      </c>
      <c r="C250" s="590" t="s">
        <v>1890</v>
      </c>
      <c r="D250" s="590" t="s">
        <v>1923</v>
      </c>
      <c r="E250" s="590" t="s">
        <v>1924</v>
      </c>
      <c r="F250" s="607"/>
      <c r="G250" s="607"/>
      <c r="H250" s="607"/>
      <c r="I250" s="607"/>
      <c r="J250" s="607"/>
      <c r="K250" s="607"/>
      <c r="L250" s="607"/>
      <c r="M250" s="607"/>
      <c r="N250" s="607">
        <v>1</v>
      </c>
      <c r="O250" s="607">
        <v>1034</v>
      </c>
      <c r="P250" s="595"/>
      <c r="Q250" s="608">
        <v>1034</v>
      </c>
    </row>
    <row r="251" spans="1:17" ht="14.4" customHeight="1" x14ac:dyDescent="0.3">
      <c r="A251" s="589" t="s">
        <v>2145</v>
      </c>
      <c r="B251" s="590" t="s">
        <v>1872</v>
      </c>
      <c r="C251" s="590" t="s">
        <v>1890</v>
      </c>
      <c r="D251" s="590" t="s">
        <v>1944</v>
      </c>
      <c r="E251" s="590" t="s">
        <v>1945</v>
      </c>
      <c r="F251" s="607"/>
      <c r="G251" s="607"/>
      <c r="H251" s="607"/>
      <c r="I251" s="607"/>
      <c r="J251" s="607"/>
      <c r="K251" s="607"/>
      <c r="L251" s="607"/>
      <c r="M251" s="607"/>
      <c r="N251" s="607">
        <v>1</v>
      </c>
      <c r="O251" s="607">
        <v>86</v>
      </c>
      <c r="P251" s="595"/>
      <c r="Q251" s="608">
        <v>86</v>
      </c>
    </row>
    <row r="252" spans="1:17" ht="14.4" customHeight="1" x14ac:dyDescent="0.3">
      <c r="A252" s="589" t="s">
        <v>2146</v>
      </c>
      <c r="B252" s="590" t="s">
        <v>1872</v>
      </c>
      <c r="C252" s="590" t="s">
        <v>1890</v>
      </c>
      <c r="D252" s="590" t="s">
        <v>1899</v>
      </c>
      <c r="E252" s="590" t="s">
        <v>1900</v>
      </c>
      <c r="F252" s="607">
        <v>3</v>
      </c>
      <c r="G252" s="607">
        <v>111</v>
      </c>
      <c r="H252" s="607"/>
      <c r="I252" s="607">
        <v>37</v>
      </c>
      <c r="J252" s="607"/>
      <c r="K252" s="607"/>
      <c r="L252" s="607"/>
      <c r="M252" s="607"/>
      <c r="N252" s="607"/>
      <c r="O252" s="607"/>
      <c r="P252" s="595"/>
      <c r="Q252" s="608"/>
    </row>
    <row r="253" spans="1:17" ht="14.4" customHeight="1" x14ac:dyDescent="0.3">
      <c r="A253" s="589" t="s">
        <v>2146</v>
      </c>
      <c r="B253" s="590" t="s">
        <v>1872</v>
      </c>
      <c r="C253" s="590" t="s">
        <v>1890</v>
      </c>
      <c r="D253" s="590" t="s">
        <v>1908</v>
      </c>
      <c r="E253" s="590" t="s">
        <v>1909</v>
      </c>
      <c r="F253" s="607">
        <v>1</v>
      </c>
      <c r="G253" s="607">
        <v>251</v>
      </c>
      <c r="H253" s="607"/>
      <c r="I253" s="607">
        <v>251</v>
      </c>
      <c r="J253" s="607"/>
      <c r="K253" s="607"/>
      <c r="L253" s="607"/>
      <c r="M253" s="607"/>
      <c r="N253" s="607"/>
      <c r="O253" s="607"/>
      <c r="P253" s="595"/>
      <c r="Q253" s="608"/>
    </row>
    <row r="254" spans="1:17" ht="14.4" customHeight="1" x14ac:dyDescent="0.3">
      <c r="A254" s="589" t="s">
        <v>2146</v>
      </c>
      <c r="B254" s="590" t="s">
        <v>1872</v>
      </c>
      <c r="C254" s="590" t="s">
        <v>1890</v>
      </c>
      <c r="D254" s="590" t="s">
        <v>1908</v>
      </c>
      <c r="E254" s="590" t="s">
        <v>1910</v>
      </c>
      <c r="F254" s="607">
        <v>4</v>
      </c>
      <c r="G254" s="607">
        <v>1004</v>
      </c>
      <c r="H254" s="607">
        <v>1.3333333333333333</v>
      </c>
      <c r="I254" s="607">
        <v>251</v>
      </c>
      <c r="J254" s="607">
        <v>3</v>
      </c>
      <c r="K254" s="607">
        <v>753</v>
      </c>
      <c r="L254" s="607">
        <v>1</v>
      </c>
      <c r="M254" s="607">
        <v>251</v>
      </c>
      <c r="N254" s="607"/>
      <c r="O254" s="607"/>
      <c r="P254" s="595"/>
      <c r="Q254" s="608"/>
    </row>
    <row r="255" spans="1:17" ht="14.4" customHeight="1" x14ac:dyDescent="0.3">
      <c r="A255" s="589" t="s">
        <v>2146</v>
      </c>
      <c r="B255" s="590" t="s">
        <v>1872</v>
      </c>
      <c r="C255" s="590" t="s">
        <v>1890</v>
      </c>
      <c r="D255" s="590" t="s">
        <v>1911</v>
      </c>
      <c r="E255" s="590" t="s">
        <v>1912</v>
      </c>
      <c r="F255" s="607">
        <v>9</v>
      </c>
      <c r="G255" s="607">
        <v>1134</v>
      </c>
      <c r="H255" s="607">
        <v>9</v>
      </c>
      <c r="I255" s="607">
        <v>126</v>
      </c>
      <c r="J255" s="607">
        <v>1</v>
      </c>
      <c r="K255" s="607">
        <v>126</v>
      </c>
      <c r="L255" s="607">
        <v>1</v>
      </c>
      <c r="M255" s="607">
        <v>126</v>
      </c>
      <c r="N255" s="607"/>
      <c r="O255" s="607"/>
      <c r="P255" s="595"/>
      <c r="Q255" s="608"/>
    </row>
    <row r="256" spans="1:17" ht="14.4" customHeight="1" x14ac:dyDescent="0.3">
      <c r="A256" s="589" t="s">
        <v>2146</v>
      </c>
      <c r="B256" s="590" t="s">
        <v>1872</v>
      </c>
      <c r="C256" s="590" t="s">
        <v>1890</v>
      </c>
      <c r="D256" s="590" t="s">
        <v>1911</v>
      </c>
      <c r="E256" s="590" t="s">
        <v>1913</v>
      </c>
      <c r="F256" s="607">
        <v>9</v>
      </c>
      <c r="G256" s="607">
        <v>1134</v>
      </c>
      <c r="H256" s="607">
        <v>3</v>
      </c>
      <c r="I256" s="607">
        <v>126</v>
      </c>
      <c r="J256" s="607">
        <v>3</v>
      </c>
      <c r="K256" s="607">
        <v>378</v>
      </c>
      <c r="L256" s="607">
        <v>1</v>
      </c>
      <c r="M256" s="607">
        <v>126</v>
      </c>
      <c r="N256" s="607">
        <v>1</v>
      </c>
      <c r="O256" s="607">
        <v>127</v>
      </c>
      <c r="P256" s="595">
        <v>0.33597883597883599</v>
      </c>
      <c r="Q256" s="608">
        <v>127</v>
      </c>
    </row>
    <row r="257" spans="1:17" ht="14.4" customHeight="1" x14ac:dyDescent="0.3">
      <c r="A257" s="589" t="s">
        <v>2146</v>
      </c>
      <c r="B257" s="590" t="s">
        <v>1872</v>
      </c>
      <c r="C257" s="590" t="s">
        <v>1890</v>
      </c>
      <c r="D257" s="590" t="s">
        <v>1914</v>
      </c>
      <c r="E257" s="590" t="s">
        <v>1915</v>
      </c>
      <c r="F257" s="607">
        <v>2</v>
      </c>
      <c r="G257" s="607">
        <v>1080</v>
      </c>
      <c r="H257" s="607">
        <v>1.9963031423290203</v>
      </c>
      <c r="I257" s="607">
        <v>540</v>
      </c>
      <c r="J257" s="607">
        <v>1</v>
      </c>
      <c r="K257" s="607">
        <v>541</v>
      </c>
      <c r="L257" s="607">
        <v>1</v>
      </c>
      <c r="M257" s="607">
        <v>541</v>
      </c>
      <c r="N257" s="607"/>
      <c r="O257" s="607"/>
      <c r="P257" s="595"/>
      <c r="Q257" s="608"/>
    </row>
    <row r="258" spans="1:17" ht="14.4" customHeight="1" x14ac:dyDescent="0.3">
      <c r="A258" s="589" t="s">
        <v>2146</v>
      </c>
      <c r="B258" s="590" t="s">
        <v>1872</v>
      </c>
      <c r="C258" s="590" t="s">
        <v>1890</v>
      </c>
      <c r="D258" s="590" t="s">
        <v>1920</v>
      </c>
      <c r="E258" s="590" t="s">
        <v>1921</v>
      </c>
      <c r="F258" s="607"/>
      <c r="G258" s="607"/>
      <c r="H258" s="607"/>
      <c r="I258" s="607"/>
      <c r="J258" s="607">
        <v>1</v>
      </c>
      <c r="K258" s="607">
        <v>679</v>
      </c>
      <c r="L258" s="607">
        <v>1</v>
      </c>
      <c r="M258" s="607">
        <v>679</v>
      </c>
      <c r="N258" s="607"/>
      <c r="O258" s="607"/>
      <c r="P258" s="595"/>
      <c r="Q258" s="608"/>
    </row>
    <row r="259" spans="1:17" ht="14.4" customHeight="1" x14ac:dyDescent="0.3">
      <c r="A259" s="589" t="s">
        <v>2146</v>
      </c>
      <c r="B259" s="590" t="s">
        <v>1872</v>
      </c>
      <c r="C259" s="590" t="s">
        <v>1890</v>
      </c>
      <c r="D259" s="590" t="s">
        <v>1923</v>
      </c>
      <c r="E259" s="590" t="s">
        <v>1924</v>
      </c>
      <c r="F259" s="607">
        <v>1</v>
      </c>
      <c r="G259" s="607">
        <v>1031</v>
      </c>
      <c r="H259" s="607">
        <v>0.49951550387596899</v>
      </c>
      <c r="I259" s="607">
        <v>1031</v>
      </c>
      <c r="J259" s="607">
        <v>2</v>
      </c>
      <c r="K259" s="607">
        <v>2064</v>
      </c>
      <c r="L259" s="607">
        <v>1</v>
      </c>
      <c r="M259" s="607">
        <v>1032</v>
      </c>
      <c r="N259" s="607"/>
      <c r="O259" s="607"/>
      <c r="P259" s="595"/>
      <c r="Q259" s="608"/>
    </row>
    <row r="260" spans="1:17" ht="14.4" customHeight="1" x14ac:dyDescent="0.3">
      <c r="A260" s="589" t="s">
        <v>2146</v>
      </c>
      <c r="B260" s="590" t="s">
        <v>1872</v>
      </c>
      <c r="C260" s="590" t="s">
        <v>1890</v>
      </c>
      <c r="D260" s="590" t="s">
        <v>2042</v>
      </c>
      <c r="E260" s="590" t="s">
        <v>2044</v>
      </c>
      <c r="F260" s="607">
        <v>2</v>
      </c>
      <c r="G260" s="607">
        <v>2546</v>
      </c>
      <c r="H260" s="607"/>
      <c r="I260" s="607">
        <v>1273</v>
      </c>
      <c r="J260" s="607"/>
      <c r="K260" s="607"/>
      <c r="L260" s="607"/>
      <c r="M260" s="607"/>
      <c r="N260" s="607"/>
      <c r="O260" s="607"/>
      <c r="P260" s="595"/>
      <c r="Q260" s="608"/>
    </row>
    <row r="261" spans="1:17" ht="14.4" customHeight="1" x14ac:dyDescent="0.3">
      <c r="A261" s="589" t="s">
        <v>2146</v>
      </c>
      <c r="B261" s="590" t="s">
        <v>1872</v>
      </c>
      <c r="C261" s="590" t="s">
        <v>1890</v>
      </c>
      <c r="D261" s="590" t="s">
        <v>2045</v>
      </c>
      <c r="E261" s="590" t="s">
        <v>2046</v>
      </c>
      <c r="F261" s="607">
        <v>2</v>
      </c>
      <c r="G261" s="607">
        <v>1942</v>
      </c>
      <c r="H261" s="607"/>
      <c r="I261" s="607">
        <v>971</v>
      </c>
      <c r="J261" s="607"/>
      <c r="K261" s="607"/>
      <c r="L261" s="607"/>
      <c r="M261" s="607"/>
      <c r="N261" s="607"/>
      <c r="O261" s="607"/>
      <c r="P261" s="595"/>
      <c r="Q261" s="608"/>
    </row>
    <row r="262" spans="1:17" ht="14.4" customHeight="1" x14ac:dyDescent="0.3">
      <c r="A262" s="589" t="s">
        <v>2146</v>
      </c>
      <c r="B262" s="590" t="s">
        <v>1872</v>
      </c>
      <c r="C262" s="590" t="s">
        <v>1890</v>
      </c>
      <c r="D262" s="590" t="s">
        <v>1927</v>
      </c>
      <c r="E262" s="590" t="s">
        <v>1928</v>
      </c>
      <c r="F262" s="607">
        <v>1</v>
      </c>
      <c r="G262" s="607">
        <v>1677</v>
      </c>
      <c r="H262" s="607"/>
      <c r="I262" s="607">
        <v>1677</v>
      </c>
      <c r="J262" s="607"/>
      <c r="K262" s="607"/>
      <c r="L262" s="607"/>
      <c r="M262" s="607"/>
      <c r="N262" s="607"/>
      <c r="O262" s="607"/>
      <c r="P262" s="595"/>
      <c r="Q262" s="608"/>
    </row>
    <row r="263" spans="1:17" ht="14.4" customHeight="1" x14ac:dyDescent="0.3">
      <c r="A263" s="589" t="s">
        <v>2146</v>
      </c>
      <c r="B263" s="590" t="s">
        <v>1872</v>
      </c>
      <c r="C263" s="590" t="s">
        <v>1890</v>
      </c>
      <c r="D263" s="590" t="s">
        <v>1944</v>
      </c>
      <c r="E263" s="590" t="s">
        <v>1946</v>
      </c>
      <c r="F263" s="607"/>
      <c r="G263" s="607"/>
      <c r="H263" s="607"/>
      <c r="I263" s="607"/>
      <c r="J263" s="607">
        <v>1</v>
      </c>
      <c r="K263" s="607">
        <v>86</v>
      </c>
      <c r="L263" s="607">
        <v>1</v>
      </c>
      <c r="M263" s="607">
        <v>86</v>
      </c>
      <c r="N263" s="607"/>
      <c r="O263" s="607"/>
      <c r="P263" s="595"/>
      <c r="Q263" s="608"/>
    </row>
    <row r="264" spans="1:17" ht="14.4" customHeight="1" x14ac:dyDescent="0.3">
      <c r="A264" s="589" t="s">
        <v>2146</v>
      </c>
      <c r="B264" s="590" t="s">
        <v>1872</v>
      </c>
      <c r="C264" s="590" t="s">
        <v>1890</v>
      </c>
      <c r="D264" s="590" t="s">
        <v>1950</v>
      </c>
      <c r="E264" s="590" t="s">
        <v>1951</v>
      </c>
      <c r="F264" s="607"/>
      <c r="G264" s="607"/>
      <c r="H264" s="607"/>
      <c r="I264" s="607"/>
      <c r="J264" s="607">
        <v>1</v>
      </c>
      <c r="K264" s="607">
        <v>1528</v>
      </c>
      <c r="L264" s="607">
        <v>1</v>
      </c>
      <c r="M264" s="607">
        <v>1528</v>
      </c>
      <c r="N264" s="607"/>
      <c r="O264" s="607"/>
      <c r="P264" s="595"/>
      <c r="Q264" s="608"/>
    </row>
    <row r="265" spans="1:17" ht="14.4" customHeight="1" x14ac:dyDescent="0.3">
      <c r="A265" s="589" t="s">
        <v>2146</v>
      </c>
      <c r="B265" s="590" t="s">
        <v>1872</v>
      </c>
      <c r="C265" s="590" t="s">
        <v>1890</v>
      </c>
      <c r="D265" s="590" t="s">
        <v>1987</v>
      </c>
      <c r="E265" s="590" t="s">
        <v>1988</v>
      </c>
      <c r="F265" s="607">
        <v>2</v>
      </c>
      <c r="G265" s="607">
        <v>728</v>
      </c>
      <c r="H265" s="607">
        <v>1.8666666666666667</v>
      </c>
      <c r="I265" s="607">
        <v>364</v>
      </c>
      <c r="J265" s="607">
        <v>1</v>
      </c>
      <c r="K265" s="607">
        <v>390</v>
      </c>
      <c r="L265" s="607">
        <v>1</v>
      </c>
      <c r="M265" s="607">
        <v>390</v>
      </c>
      <c r="N265" s="607"/>
      <c r="O265" s="607"/>
      <c r="P265" s="595"/>
      <c r="Q265" s="608"/>
    </row>
    <row r="266" spans="1:17" ht="14.4" customHeight="1" x14ac:dyDescent="0.3">
      <c r="A266" s="589" t="s">
        <v>2146</v>
      </c>
      <c r="B266" s="590" t="s">
        <v>1872</v>
      </c>
      <c r="C266" s="590" t="s">
        <v>1890</v>
      </c>
      <c r="D266" s="590" t="s">
        <v>1987</v>
      </c>
      <c r="E266" s="590" t="s">
        <v>1989</v>
      </c>
      <c r="F266" s="607">
        <v>4</v>
      </c>
      <c r="G266" s="607">
        <v>1456</v>
      </c>
      <c r="H266" s="607">
        <v>1.8666666666666667</v>
      </c>
      <c r="I266" s="607">
        <v>364</v>
      </c>
      <c r="J266" s="607">
        <v>2</v>
      </c>
      <c r="K266" s="607">
        <v>780</v>
      </c>
      <c r="L266" s="607">
        <v>1</v>
      </c>
      <c r="M266" s="607">
        <v>390</v>
      </c>
      <c r="N266" s="607"/>
      <c r="O266" s="607"/>
      <c r="P266" s="595"/>
      <c r="Q266" s="608"/>
    </row>
    <row r="267" spans="1:17" ht="14.4" customHeight="1" x14ac:dyDescent="0.3">
      <c r="A267" s="589" t="s">
        <v>2146</v>
      </c>
      <c r="B267" s="590" t="s">
        <v>1872</v>
      </c>
      <c r="C267" s="590" t="s">
        <v>1890</v>
      </c>
      <c r="D267" s="590" t="s">
        <v>1992</v>
      </c>
      <c r="E267" s="590" t="s">
        <v>1993</v>
      </c>
      <c r="F267" s="607">
        <v>4</v>
      </c>
      <c r="G267" s="607">
        <v>6672</v>
      </c>
      <c r="H267" s="607"/>
      <c r="I267" s="607">
        <v>1668</v>
      </c>
      <c r="J267" s="607"/>
      <c r="K267" s="607"/>
      <c r="L267" s="607"/>
      <c r="M267" s="607"/>
      <c r="N267" s="607"/>
      <c r="O267" s="607"/>
      <c r="P267" s="595"/>
      <c r="Q267" s="608"/>
    </row>
    <row r="268" spans="1:17" ht="14.4" customHeight="1" x14ac:dyDescent="0.3">
      <c r="A268" s="589" t="s">
        <v>2146</v>
      </c>
      <c r="B268" s="590" t="s">
        <v>1872</v>
      </c>
      <c r="C268" s="590" t="s">
        <v>1890</v>
      </c>
      <c r="D268" s="590" t="s">
        <v>1999</v>
      </c>
      <c r="E268" s="590" t="s">
        <v>2000</v>
      </c>
      <c r="F268" s="607">
        <v>1</v>
      </c>
      <c r="G268" s="607">
        <v>247</v>
      </c>
      <c r="H268" s="607"/>
      <c r="I268" s="607">
        <v>247</v>
      </c>
      <c r="J268" s="607"/>
      <c r="K268" s="607"/>
      <c r="L268" s="607"/>
      <c r="M268" s="607"/>
      <c r="N268" s="607"/>
      <c r="O268" s="607"/>
      <c r="P268" s="595"/>
      <c r="Q268" s="608"/>
    </row>
    <row r="269" spans="1:17" ht="14.4" customHeight="1" x14ac:dyDescent="0.3">
      <c r="A269" s="589" t="s">
        <v>2146</v>
      </c>
      <c r="B269" s="590" t="s">
        <v>1872</v>
      </c>
      <c r="C269" s="590" t="s">
        <v>1890</v>
      </c>
      <c r="D269" s="590" t="s">
        <v>2071</v>
      </c>
      <c r="E269" s="590" t="s">
        <v>2072</v>
      </c>
      <c r="F269" s="607">
        <v>21</v>
      </c>
      <c r="G269" s="607">
        <v>21021</v>
      </c>
      <c r="H269" s="607">
        <v>6.9930139720558886</v>
      </c>
      <c r="I269" s="607">
        <v>1001</v>
      </c>
      <c r="J269" s="607">
        <v>3</v>
      </c>
      <c r="K269" s="607">
        <v>3006</v>
      </c>
      <c r="L269" s="607">
        <v>1</v>
      </c>
      <c r="M269" s="607">
        <v>1002</v>
      </c>
      <c r="N269" s="607"/>
      <c r="O269" s="607"/>
      <c r="P269" s="595"/>
      <c r="Q269" s="608"/>
    </row>
    <row r="270" spans="1:17" ht="14.4" customHeight="1" x14ac:dyDescent="0.3">
      <c r="A270" s="589" t="s">
        <v>2146</v>
      </c>
      <c r="B270" s="590" t="s">
        <v>1872</v>
      </c>
      <c r="C270" s="590" t="s">
        <v>1890</v>
      </c>
      <c r="D270" s="590" t="s">
        <v>2019</v>
      </c>
      <c r="E270" s="590" t="s">
        <v>2020</v>
      </c>
      <c r="F270" s="607">
        <v>1</v>
      </c>
      <c r="G270" s="607">
        <v>1839</v>
      </c>
      <c r="H270" s="607"/>
      <c r="I270" s="607">
        <v>1839</v>
      </c>
      <c r="J270" s="607"/>
      <c r="K270" s="607"/>
      <c r="L270" s="607"/>
      <c r="M270" s="607"/>
      <c r="N270" s="607"/>
      <c r="O270" s="607"/>
      <c r="P270" s="595"/>
      <c r="Q270" s="608"/>
    </row>
    <row r="271" spans="1:17" ht="14.4" customHeight="1" x14ac:dyDescent="0.3">
      <c r="A271" s="589" t="s">
        <v>2147</v>
      </c>
      <c r="B271" s="590" t="s">
        <v>1872</v>
      </c>
      <c r="C271" s="590" t="s">
        <v>1890</v>
      </c>
      <c r="D271" s="590" t="s">
        <v>1899</v>
      </c>
      <c r="E271" s="590" t="s">
        <v>1900</v>
      </c>
      <c r="F271" s="607"/>
      <c r="G271" s="607"/>
      <c r="H271" s="607"/>
      <c r="I271" s="607"/>
      <c r="J271" s="607"/>
      <c r="K271" s="607"/>
      <c r="L271" s="607"/>
      <c r="M271" s="607"/>
      <c r="N271" s="607">
        <v>1</v>
      </c>
      <c r="O271" s="607">
        <v>37</v>
      </c>
      <c r="P271" s="595"/>
      <c r="Q271" s="608">
        <v>37</v>
      </c>
    </row>
    <row r="272" spans="1:17" ht="14.4" customHeight="1" x14ac:dyDescent="0.3">
      <c r="A272" s="589" t="s">
        <v>2147</v>
      </c>
      <c r="B272" s="590" t="s">
        <v>1872</v>
      </c>
      <c r="C272" s="590" t="s">
        <v>1890</v>
      </c>
      <c r="D272" s="590" t="s">
        <v>1908</v>
      </c>
      <c r="E272" s="590" t="s">
        <v>1910</v>
      </c>
      <c r="F272" s="607"/>
      <c r="G272" s="607"/>
      <c r="H272" s="607"/>
      <c r="I272" s="607"/>
      <c r="J272" s="607">
        <v>1</v>
      </c>
      <c r="K272" s="607">
        <v>251</v>
      </c>
      <c r="L272" s="607">
        <v>1</v>
      </c>
      <c r="M272" s="607">
        <v>251</v>
      </c>
      <c r="N272" s="607"/>
      <c r="O272" s="607"/>
      <c r="P272" s="595"/>
      <c r="Q272" s="608"/>
    </row>
    <row r="273" spans="1:17" ht="14.4" customHeight="1" x14ac:dyDescent="0.3">
      <c r="A273" s="589" t="s">
        <v>2147</v>
      </c>
      <c r="B273" s="590" t="s">
        <v>1872</v>
      </c>
      <c r="C273" s="590" t="s">
        <v>1890</v>
      </c>
      <c r="D273" s="590" t="s">
        <v>1911</v>
      </c>
      <c r="E273" s="590" t="s">
        <v>1913</v>
      </c>
      <c r="F273" s="607"/>
      <c r="G273" s="607"/>
      <c r="H273" s="607"/>
      <c r="I273" s="607"/>
      <c r="J273" s="607"/>
      <c r="K273" s="607"/>
      <c r="L273" s="607"/>
      <c r="M273" s="607"/>
      <c r="N273" s="607">
        <v>1</v>
      </c>
      <c r="O273" s="607">
        <v>127</v>
      </c>
      <c r="P273" s="595"/>
      <c r="Q273" s="608">
        <v>127</v>
      </c>
    </row>
    <row r="274" spans="1:17" ht="14.4" customHeight="1" x14ac:dyDescent="0.3">
      <c r="A274" s="589" t="s">
        <v>2147</v>
      </c>
      <c r="B274" s="590" t="s">
        <v>1872</v>
      </c>
      <c r="C274" s="590" t="s">
        <v>1890</v>
      </c>
      <c r="D274" s="590" t="s">
        <v>1920</v>
      </c>
      <c r="E274" s="590" t="s">
        <v>1921</v>
      </c>
      <c r="F274" s="607"/>
      <c r="G274" s="607"/>
      <c r="H274" s="607"/>
      <c r="I274" s="607"/>
      <c r="J274" s="607">
        <v>1</v>
      </c>
      <c r="K274" s="607">
        <v>679</v>
      </c>
      <c r="L274" s="607">
        <v>1</v>
      </c>
      <c r="M274" s="607">
        <v>679</v>
      </c>
      <c r="N274" s="607">
        <v>1</v>
      </c>
      <c r="O274" s="607">
        <v>680</v>
      </c>
      <c r="P274" s="595">
        <v>1.0014727540500736</v>
      </c>
      <c r="Q274" s="608">
        <v>680</v>
      </c>
    </row>
    <row r="275" spans="1:17" ht="14.4" customHeight="1" x14ac:dyDescent="0.3">
      <c r="A275" s="589" t="s">
        <v>2147</v>
      </c>
      <c r="B275" s="590" t="s">
        <v>1872</v>
      </c>
      <c r="C275" s="590" t="s">
        <v>1890</v>
      </c>
      <c r="D275" s="590" t="s">
        <v>1920</v>
      </c>
      <c r="E275" s="590" t="s">
        <v>1922</v>
      </c>
      <c r="F275" s="607"/>
      <c r="G275" s="607"/>
      <c r="H275" s="607"/>
      <c r="I275" s="607"/>
      <c r="J275" s="607"/>
      <c r="K275" s="607"/>
      <c r="L275" s="607"/>
      <c r="M275" s="607"/>
      <c r="N275" s="607">
        <v>2</v>
      </c>
      <c r="O275" s="607">
        <v>1360</v>
      </c>
      <c r="P275" s="595"/>
      <c r="Q275" s="608">
        <v>680</v>
      </c>
    </row>
    <row r="276" spans="1:17" ht="14.4" customHeight="1" x14ac:dyDescent="0.3">
      <c r="A276" s="589" t="s">
        <v>2147</v>
      </c>
      <c r="B276" s="590" t="s">
        <v>1872</v>
      </c>
      <c r="C276" s="590" t="s">
        <v>1890</v>
      </c>
      <c r="D276" s="590" t="s">
        <v>1944</v>
      </c>
      <c r="E276" s="590" t="s">
        <v>1945</v>
      </c>
      <c r="F276" s="607"/>
      <c r="G276" s="607"/>
      <c r="H276" s="607"/>
      <c r="I276" s="607"/>
      <c r="J276" s="607"/>
      <c r="K276" s="607"/>
      <c r="L276" s="607"/>
      <c r="M276" s="607"/>
      <c r="N276" s="607">
        <v>1</v>
      </c>
      <c r="O276" s="607">
        <v>86</v>
      </c>
      <c r="P276" s="595"/>
      <c r="Q276" s="608">
        <v>86</v>
      </c>
    </row>
    <row r="277" spans="1:17" ht="14.4" customHeight="1" x14ac:dyDescent="0.3">
      <c r="A277" s="589" t="s">
        <v>2147</v>
      </c>
      <c r="B277" s="590" t="s">
        <v>1872</v>
      </c>
      <c r="C277" s="590" t="s">
        <v>1890</v>
      </c>
      <c r="D277" s="590" t="s">
        <v>1944</v>
      </c>
      <c r="E277" s="590" t="s">
        <v>1946</v>
      </c>
      <c r="F277" s="607"/>
      <c r="G277" s="607"/>
      <c r="H277" s="607"/>
      <c r="I277" s="607"/>
      <c r="J277" s="607"/>
      <c r="K277" s="607"/>
      <c r="L277" s="607"/>
      <c r="M277" s="607"/>
      <c r="N277" s="607">
        <v>1</v>
      </c>
      <c r="O277" s="607">
        <v>86</v>
      </c>
      <c r="P277" s="595"/>
      <c r="Q277" s="608">
        <v>86</v>
      </c>
    </row>
    <row r="278" spans="1:17" ht="14.4" customHeight="1" x14ac:dyDescent="0.3">
      <c r="A278" s="589" t="s">
        <v>2148</v>
      </c>
      <c r="B278" s="590" t="s">
        <v>1872</v>
      </c>
      <c r="C278" s="590" t="s">
        <v>1890</v>
      </c>
      <c r="D278" s="590" t="s">
        <v>1908</v>
      </c>
      <c r="E278" s="590" t="s">
        <v>1909</v>
      </c>
      <c r="F278" s="607"/>
      <c r="G278" s="607"/>
      <c r="H278" s="607"/>
      <c r="I278" s="607"/>
      <c r="J278" s="607"/>
      <c r="K278" s="607"/>
      <c r="L278" s="607"/>
      <c r="M278" s="607"/>
      <c r="N278" s="607">
        <v>1</v>
      </c>
      <c r="O278" s="607">
        <v>252</v>
      </c>
      <c r="P278" s="595"/>
      <c r="Q278" s="608">
        <v>252</v>
      </c>
    </row>
    <row r="279" spans="1:17" ht="14.4" customHeight="1" x14ac:dyDescent="0.3">
      <c r="A279" s="589" t="s">
        <v>2148</v>
      </c>
      <c r="B279" s="590" t="s">
        <v>1872</v>
      </c>
      <c r="C279" s="590" t="s">
        <v>1890</v>
      </c>
      <c r="D279" s="590" t="s">
        <v>1911</v>
      </c>
      <c r="E279" s="590" t="s">
        <v>1912</v>
      </c>
      <c r="F279" s="607"/>
      <c r="G279" s="607"/>
      <c r="H279" s="607"/>
      <c r="I279" s="607"/>
      <c r="J279" s="607">
        <v>3</v>
      </c>
      <c r="K279" s="607">
        <v>378</v>
      </c>
      <c r="L279" s="607">
        <v>1</v>
      </c>
      <c r="M279" s="607">
        <v>126</v>
      </c>
      <c r="N279" s="607"/>
      <c r="O279" s="607"/>
      <c r="P279" s="595"/>
      <c r="Q279" s="608"/>
    </row>
    <row r="280" spans="1:17" ht="14.4" customHeight="1" x14ac:dyDescent="0.3">
      <c r="A280" s="589" t="s">
        <v>2148</v>
      </c>
      <c r="B280" s="590" t="s">
        <v>1872</v>
      </c>
      <c r="C280" s="590" t="s">
        <v>1890</v>
      </c>
      <c r="D280" s="590" t="s">
        <v>1911</v>
      </c>
      <c r="E280" s="590" t="s">
        <v>1913</v>
      </c>
      <c r="F280" s="607"/>
      <c r="G280" s="607"/>
      <c r="H280" s="607"/>
      <c r="I280" s="607"/>
      <c r="J280" s="607"/>
      <c r="K280" s="607"/>
      <c r="L280" s="607"/>
      <c r="M280" s="607"/>
      <c r="N280" s="607">
        <v>2</v>
      </c>
      <c r="O280" s="607">
        <v>254</v>
      </c>
      <c r="P280" s="595"/>
      <c r="Q280" s="608">
        <v>127</v>
      </c>
    </row>
    <row r="281" spans="1:17" ht="14.4" customHeight="1" x14ac:dyDescent="0.3">
      <c r="A281" s="589" t="s">
        <v>2148</v>
      </c>
      <c r="B281" s="590" t="s">
        <v>1872</v>
      </c>
      <c r="C281" s="590" t="s">
        <v>1890</v>
      </c>
      <c r="D281" s="590" t="s">
        <v>1987</v>
      </c>
      <c r="E281" s="590" t="s">
        <v>1989</v>
      </c>
      <c r="F281" s="607"/>
      <c r="G281" s="607"/>
      <c r="H281" s="607"/>
      <c r="I281" s="607"/>
      <c r="J281" s="607">
        <v>2</v>
      </c>
      <c r="K281" s="607">
        <v>780</v>
      </c>
      <c r="L281" s="607">
        <v>1</v>
      </c>
      <c r="M281" s="607">
        <v>390</v>
      </c>
      <c r="N281" s="607"/>
      <c r="O281" s="607"/>
      <c r="P281" s="595"/>
      <c r="Q281" s="608"/>
    </row>
    <row r="282" spans="1:17" ht="14.4" customHeight="1" x14ac:dyDescent="0.3">
      <c r="A282" s="589" t="s">
        <v>2149</v>
      </c>
      <c r="B282" s="590" t="s">
        <v>1872</v>
      </c>
      <c r="C282" s="590" t="s">
        <v>1890</v>
      </c>
      <c r="D282" s="590" t="s">
        <v>1899</v>
      </c>
      <c r="E282" s="590" t="s">
        <v>1900</v>
      </c>
      <c r="F282" s="607">
        <v>1</v>
      </c>
      <c r="G282" s="607">
        <v>37</v>
      </c>
      <c r="H282" s="607"/>
      <c r="I282" s="607">
        <v>37</v>
      </c>
      <c r="J282" s="607"/>
      <c r="K282" s="607"/>
      <c r="L282" s="607"/>
      <c r="M282" s="607"/>
      <c r="N282" s="607"/>
      <c r="O282" s="607"/>
      <c r="P282" s="595"/>
      <c r="Q282" s="608"/>
    </row>
    <row r="283" spans="1:17" ht="14.4" customHeight="1" x14ac:dyDescent="0.3">
      <c r="A283" s="589" t="s">
        <v>2149</v>
      </c>
      <c r="B283" s="590" t="s">
        <v>1872</v>
      </c>
      <c r="C283" s="590" t="s">
        <v>1890</v>
      </c>
      <c r="D283" s="590" t="s">
        <v>1899</v>
      </c>
      <c r="E283" s="590" t="s">
        <v>1901</v>
      </c>
      <c r="F283" s="607">
        <v>2</v>
      </c>
      <c r="G283" s="607">
        <v>74</v>
      </c>
      <c r="H283" s="607"/>
      <c r="I283" s="607">
        <v>37</v>
      </c>
      <c r="J283" s="607"/>
      <c r="K283" s="607"/>
      <c r="L283" s="607"/>
      <c r="M283" s="607"/>
      <c r="N283" s="607"/>
      <c r="O283" s="607"/>
      <c r="P283" s="595"/>
      <c r="Q283" s="608"/>
    </row>
    <row r="284" spans="1:17" ht="14.4" customHeight="1" x14ac:dyDescent="0.3">
      <c r="A284" s="589" t="s">
        <v>2149</v>
      </c>
      <c r="B284" s="590" t="s">
        <v>1872</v>
      </c>
      <c r="C284" s="590" t="s">
        <v>1890</v>
      </c>
      <c r="D284" s="590" t="s">
        <v>1908</v>
      </c>
      <c r="E284" s="590" t="s">
        <v>1909</v>
      </c>
      <c r="F284" s="607">
        <v>1</v>
      </c>
      <c r="G284" s="607">
        <v>251</v>
      </c>
      <c r="H284" s="607"/>
      <c r="I284" s="607">
        <v>251</v>
      </c>
      <c r="J284" s="607"/>
      <c r="K284" s="607"/>
      <c r="L284" s="607"/>
      <c r="M284" s="607"/>
      <c r="N284" s="607">
        <v>1</v>
      </c>
      <c r="O284" s="607">
        <v>252</v>
      </c>
      <c r="P284" s="595"/>
      <c r="Q284" s="608">
        <v>252</v>
      </c>
    </row>
    <row r="285" spans="1:17" ht="14.4" customHeight="1" x14ac:dyDescent="0.3">
      <c r="A285" s="589" t="s">
        <v>2149</v>
      </c>
      <c r="B285" s="590" t="s">
        <v>1872</v>
      </c>
      <c r="C285" s="590" t="s">
        <v>1890</v>
      </c>
      <c r="D285" s="590" t="s">
        <v>1908</v>
      </c>
      <c r="E285" s="590" t="s">
        <v>1910</v>
      </c>
      <c r="F285" s="607">
        <v>1</v>
      </c>
      <c r="G285" s="607">
        <v>251</v>
      </c>
      <c r="H285" s="607"/>
      <c r="I285" s="607">
        <v>251</v>
      </c>
      <c r="J285" s="607"/>
      <c r="K285" s="607"/>
      <c r="L285" s="607"/>
      <c r="M285" s="607"/>
      <c r="N285" s="607"/>
      <c r="O285" s="607"/>
      <c r="P285" s="595"/>
      <c r="Q285" s="608"/>
    </row>
    <row r="286" spans="1:17" ht="14.4" customHeight="1" x14ac:dyDescent="0.3">
      <c r="A286" s="589" t="s">
        <v>2149</v>
      </c>
      <c r="B286" s="590" t="s">
        <v>1872</v>
      </c>
      <c r="C286" s="590" t="s">
        <v>1890</v>
      </c>
      <c r="D286" s="590" t="s">
        <v>1911</v>
      </c>
      <c r="E286" s="590" t="s">
        <v>1912</v>
      </c>
      <c r="F286" s="607">
        <v>2</v>
      </c>
      <c r="G286" s="607">
        <v>252</v>
      </c>
      <c r="H286" s="607">
        <v>0.2857142857142857</v>
      </c>
      <c r="I286" s="607">
        <v>126</v>
      </c>
      <c r="J286" s="607">
        <v>7</v>
      </c>
      <c r="K286" s="607">
        <v>882</v>
      </c>
      <c r="L286" s="607">
        <v>1</v>
      </c>
      <c r="M286" s="607">
        <v>126</v>
      </c>
      <c r="N286" s="607"/>
      <c r="O286" s="607"/>
      <c r="P286" s="595"/>
      <c r="Q286" s="608"/>
    </row>
    <row r="287" spans="1:17" ht="14.4" customHeight="1" x14ac:dyDescent="0.3">
      <c r="A287" s="589" t="s">
        <v>2149</v>
      </c>
      <c r="B287" s="590" t="s">
        <v>1872</v>
      </c>
      <c r="C287" s="590" t="s">
        <v>1890</v>
      </c>
      <c r="D287" s="590" t="s">
        <v>1911</v>
      </c>
      <c r="E287" s="590" t="s">
        <v>1913</v>
      </c>
      <c r="F287" s="607">
        <v>17</v>
      </c>
      <c r="G287" s="607">
        <v>2142</v>
      </c>
      <c r="H287" s="607">
        <v>8.5</v>
      </c>
      <c r="I287" s="607">
        <v>126</v>
      </c>
      <c r="J287" s="607">
        <v>2</v>
      </c>
      <c r="K287" s="607">
        <v>252</v>
      </c>
      <c r="L287" s="607">
        <v>1</v>
      </c>
      <c r="M287" s="607">
        <v>126</v>
      </c>
      <c r="N287" s="607"/>
      <c r="O287" s="607"/>
      <c r="P287" s="595"/>
      <c r="Q287" s="608"/>
    </row>
    <row r="288" spans="1:17" ht="14.4" customHeight="1" x14ac:dyDescent="0.3">
      <c r="A288" s="589" t="s">
        <v>2149</v>
      </c>
      <c r="B288" s="590" t="s">
        <v>1872</v>
      </c>
      <c r="C288" s="590" t="s">
        <v>1890</v>
      </c>
      <c r="D288" s="590" t="s">
        <v>1914</v>
      </c>
      <c r="E288" s="590" t="s">
        <v>1915</v>
      </c>
      <c r="F288" s="607"/>
      <c r="G288" s="607"/>
      <c r="H288" s="607"/>
      <c r="I288" s="607"/>
      <c r="J288" s="607">
        <v>1</v>
      </c>
      <c r="K288" s="607">
        <v>541</v>
      </c>
      <c r="L288" s="607">
        <v>1</v>
      </c>
      <c r="M288" s="607">
        <v>541</v>
      </c>
      <c r="N288" s="607"/>
      <c r="O288" s="607"/>
      <c r="P288" s="595"/>
      <c r="Q288" s="608"/>
    </row>
    <row r="289" spans="1:17" ht="14.4" customHeight="1" x14ac:dyDescent="0.3">
      <c r="A289" s="589" t="s">
        <v>2149</v>
      </c>
      <c r="B289" s="590" t="s">
        <v>1872</v>
      </c>
      <c r="C289" s="590" t="s">
        <v>1890</v>
      </c>
      <c r="D289" s="590" t="s">
        <v>1923</v>
      </c>
      <c r="E289" s="590" t="s">
        <v>1924</v>
      </c>
      <c r="F289" s="607"/>
      <c r="G289" s="607"/>
      <c r="H289" s="607"/>
      <c r="I289" s="607"/>
      <c r="J289" s="607"/>
      <c r="K289" s="607"/>
      <c r="L289" s="607"/>
      <c r="M289" s="607"/>
      <c r="N289" s="607">
        <v>1</v>
      </c>
      <c r="O289" s="607">
        <v>1034</v>
      </c>
      <c r="P289" s="595"/>
      <c r="Q289" s="608">
        <v>1034</v>
      </c>
    </row>
    <row r="290" spans="1:17" ht="14.4" customHeight="1" x14ac:dyDescent="0.3">
      <c r="A290" s="589" t="s">
        <v>2149</v>
      </c>
      <c r="B290" s="590" t="s">
        <v>1872</v>
      </c>
      <c r="C290" s="590" t="s">
        <v>1890</v>
      </c>
      <c r="D290" s="590" t="s">
        <v>1925</v>
      </c>
      <c r="E290" s="590" t="s">
        <v>1926</v>
      </c>
      <c r="F290" s="607">
        <v>1</v>
      </c>
      <c r="G290" s="607">
        <v>2098</v>
      </c>
      <c r="H290" s="607">
        <v>0.24976190476190477</v>
      </c>
      <c r="I290" s="607">
        <v>2098</v>
      </c>
      <c r="J290" s="607">
        <v>4</v>
      </c>
      <c r="K290" s="607">
        <v>8400</v>
      </c>
      <c r="L290" s="607">
        <v>1</v>
      </c>
      <c r="M290" s="607">
        <v>2100</v>
      </c>
      <c r="N290" s="607"/>
      <c r="O290" s="607"/>
      <c r="P290" s="595"/>
      <c r="Q290" s="608"/>
    </row>
    <row r="291" spans="1:17" ht="14.4" customHeight="1" x14ac:dyDescent="0.3">
      <c r="A291" s="589" t="s">
        <v>2149</v>
      </c>
      <c r="B291" s="590" t="s">
        <v>1872</v>
      </c>
      <c r="C291" s="590" t="s">
        <v>1890</v>
      </c>
      <c r="D291" s="590" t="s">
        <v>1938</v>
      </c>
      <c r="E291" s="590" t="s">
        <v>1940</v>
      </c>
      <c r="F291" s="607"/>
      <c r="G291" s="607"/>
      <c r="H291" s="607"/>
      <c r="I291" s="607"/>
      <c r="J291" s="607"/>
      <c r="K291" s="607"/>
      <c r="L291" s="607"/>
      <c r="M291" s="607"/>
      <c r="N291" s="607">
        <v>1</v>
      </c>
      <c r="O291" s="607">
        <v>33.33</v>
      </c>
      <c r="P291" s="595"/>
      <c r="Q291" s="608">
        <v>33.33</v>
      </c>
    </row>
    <row r="292" spans="1:17" ht="14.4" customHeight="1" x14ac:dyDescent="0.3">
      <c r="A292" s="589" t="s">
        <v>2149</v>
      </c>
      <c r="B292" s="590" t="s">
        <v>1872</v>
      </c>
      <c r="C292" s="590" t="s">
        <v>1890</v>
      </c>
      <c r="D292" s="590" t="s">
        <v>1944</v>
      </c>
      <c r="E292" s="590" t="s">
        <v>1945</v>
      </c>
      <c r="F292" s="607"/>
      <c r="G292" s="607"/>
      <c r="H292" s="607"/>
      <c r="I292" s="607"/>
      <c r="J292" s="607">
        <v>2</v>
      </c>
      <c r="K292" s="607">
        <v>172</v>
      </c>
      <c r="L292" s="607">
        <v>1</v>
      </c>
      <c r="M292" s="607">
        <v>86</v>
      </c>
      <c r="N292" s="607"/>
      <c r="O292" s="607"/>
      <c r="P292" s="595"/>
      <c r="Q292" s="608"/>
    </row>
    <row r="293" spans="1:17" ht="14.4" customHeight="1" x14ac:dyDescent="0.3">
      <c r="A293" s="589" t="s">
        <v>2149</v>
      </c>
      <c r="B293" s="590" t="s">
        <v>1872</v>
      </c>
      <c r="C293" s="590" t="s">
        <v>1890</v>
      </c>
      <c r="D293" s="590" t="s">
        <v>1944</v>
      </c>
      <c r="E293" s="590" t="s">
        <v>1946</v>
      </c>
      <c r="F293" s="607">
        <v>2</v>
      </c>
      <c r="G293" s="607">
        <v>172</v>
      </c>
      <c r="H293" s="607"/>
      <c r="I293" s="607">
        <v>86</v>
      </c>
      <c r="J293" s="607"/>
      <c r="K293" s="607"/>
      <c r="L293" s="607"/>
      <c r="M293" s="607"/>
      <c r="N293" s="607"/>
      <c r="O293" s="607"/>
      <c r="P293" s="595"/>
      <c r="Q293" s="608"/>
    </row>
    <row r="294" spans="1:17" ht="14.4" customHeight="1" x14ac:dyDescent="0.3">
      <c r="A294" s="589" t="s">
        <v>2149</v>
      </c>
      <c r="B294" s="590" t="s">
        <v>1872</v>
      </c>
      <c r="C294" s="590" t="s">
        <v>1890</v>
      </c>
      <c r="D294" s="590" t="s">
        <v>1956</v>
      </c>
      <c r="E294" s="590" t="s">
        <v>1915</v>
      </c>
      <c r="F294" s="607"/>
      <c r="G294" s="607"/>
      <c r="H294" s="607"/>
      <c r="I294" s="607"/>
      <c r="J294" s="607">
        <v>1</v>
      </c>
      <c r="K294" s="607">
        <v>688</v>
      </c>
      <c r="L294" s="607">
        <v>1</v>
      </c>
      <c r="M294" s="607">
        <v>688</v>
      </c>
      <c r="N294" s="607">
        <v>2</v>
      </c>
      <c r="O294" s="607">
        <v>1378</v>
      </c>
      <c r="P294" s="595">
        <v>2.0029069767441858</v>
      </c>
      <c r="Q294" s="608">
        <v>689</v>
      </c>
    </row>
    <row r="295" spans="1:17" ht="14.4" customHeight="1" x14ac:dyDescent="0.3">
      <c r="A295" s="589" t="s">
        <v>2149</v>
      </c>
      <c r="B295" s="590" t="s">
        <v>1872</v>
      </c>
      <c r="C295" s="590" t="s">
        <v>1890</v>
      </c>
      <c r="D295" s="590" t="s">
        <v>1964</v>
      </c>
      <c r="E295" s="590" t="s">
        <v>2133</v>
      </c>
      <c r="F295" s="607"/>
      <c r="G295" s="607"/>
      <c r="H295" s="607"/>
      <c r="I295" s="607"/>
      <c r="J295" s="607">
        <v>1</v>
      </c>
      <c r="K295" s="607">
        <v>445</v>
      </c>
      <c r="L295" s="607">
        <v>1</v>
      </c>
      <c r="M295" s="607">
        <v>445</v>
      </c>
      <c r="N295" s="607"/>
      <c r="O295" s="607"/>
      <c r="P295" s="595"/>
      <c r="Q295" s="608"/>
    </row>
    <row r="296" spans="1:17" ht="14.4" customHeight="1" x14ac:dyDescent="0.3">
      <c r="A296" s="589" t="s">
        <v>2149</v>
      </c>
      <c r="B296" s="590" t="s">
        <v>1872</v>
      </c>
      <c r="C296" s="590" t="s">
        <v>1890</v>
      </c>
      <c r="D296" s="590" t="s">
        <v>1964</v>
      </c>
      <c r="E296" s="590" t="s">
        <v>1965</v>
      </c>
      <c r="F296" s="607">
        <v>1</v>
      </c>
      <c r="G296" s="607">
        <v>444</v>
      </c>
      <c r="H296" s="607">
        <v>0.49887640449438203</v>
      </c>
      <c r="I296" s="607">
        <v>444</v>
      </c>
      <c r="J296" s="607">
        <v>2</v>
      </c>
      <c r="K296" s="607">
        <v>890</v>
      </c>
      <c r="L296" s="607">
        <v>1</v>
      </c>
      <c r="M296" s="607">
        <v>445</v>
      </c>
      <c r="N296" s="607"/>
      <c r="O296" s="607"/>
      <c r="P296" s="595"/>
      <c r="Q296" s="608"/>
    </row>
    <row r="297" spans="1:17" ht="14.4" customHeight="1" x14ac:dyDescent="0.3">
      <c r="A297" s="589" t="s">
        <v>2149</v>
      </c>
      <c r="B297" s="590" t="s">
        <v>1872</v>
      </c>
      <c r="C297" s="590" t="s">
        <v>1890</v>
      </c>
      <c r="D297" s="590" t="s">
        <v>1968</v>
      </c>
      <c r="E297" s="590" t="s">
        <v>1969</v>
      </c>
      <c r="F297" s="607">
        <v>1</v>
      </c>
      <c r="G297" s="607">
        <v>1063</v>
      </c>
      <c r="H297" s="607"/>
      <c r="I297" s="607">
        <v>1063</v>
      </c>
      <c r="J297" s="607"/>
      <c r="K297" s="607"/>
      <c r="L297" s="607"/>
      <c r="M297" s="607"/>
      <c r="N297" s="607"/>
      <c r="O297" s="607"/>
      <c r="P297" s="595"/>
      <c r="Q297" s="608"/>
    </row>
    <row r="298" spans="1:17" ht="14.4" customHeight="1" x14ac:dyDescent="0.3">
      <c r="A298" s="589" t="s">
        <v>2149</v>
      </c>
      <c r="B298" s="590" t="s">
        <v>1872</v>
      </c>
      <c r="C298" s="590" t="s">
        <v>1890</v>
      </c>
      <c r="D298" s="590" t="s">
        <v>1978</v>
      </c>
      <c r="E298" s="590" t="s">
        <v>1979</v>
      </c>
      <c r="F298" s="607">
        <v>1</v>
      </c>
      <c r="G298" s="607">
        <v>183</v>
      </c>
      <c r="H298" s="607">
        <v>0.25</v>
      </c>
      <c r="I298" s="607">
        <v>183</v>
      </c>
      <c r="J298" s="607">
        <v>4</v>
      </c>
      <c r="K298" s="607">
        <v>732</v>
      </c>
      <c r="L298" s="607">
        <v>1</v>
      </c>
      <c r="M298" s="607">
        <v>183</v>
      </c>
      <c r="N298" s="607"/>
      <c r="O298" s="607"/>
      <c r="P298" s="595"/>
      <c r="Q298" s="608"/>
    </row>
    <row r="299" spans="1:17" ht="14.4" customHeight="1" x14ac:dyDescent="0.3">
      <c r="A299" s="589" t="s">
        <v>2149</v>
      </c>
      <c r="B299" s="590" t="s">
        <v>1872</v>
      </c>
      <c r="C299" s="590" t="s">
        <v>1890</v>
      </c>
      <c r="D299" s="590" t="s">
        <v>1990</v>
      </c>
      <c r="E299" s="590" t="s">
        <v>1991</v>
      </c>
      <c r="F299" s="607">
        <v>1</v>
      </c>
      <c r="G299" s="607">
        <v>636</v>
      </c>
      <c r="H299" s="607"/>
      <c r="I299" s="607">
        <v>636</v>
      </c>
      <c r="J299" s="607"/>
      <c r="K299" s="607"/>
      <c r="L299" s="607"/>
      <c r="M299" s="607"/>
      <c r="N299" s="607"/>
      <c r="O299" s="607"/>
      <c r="P299" s="595"/>
      <c r="Q299" s="608"/>
    </row>
    <row r="300" spans="1:17" ht="14.4" customHeight="1" x14ac:dyDescent="0.3">
      <c r="A300" s="589" t="s">
        <v>2149</v>
      </c>
      <c r="B300" s="590" t="s">
        <v>1872</v>
      </c>
      <c r="C300" s="590" t="s">
        <v>1890</v>
      </c>
      <c r="D300" s="590" t="s">
        <v>2001</v>
      </c>
      <c r="E300" s="590" t="s">
        <v>2070</v>
      </c>
      <c r="F300" s="607"/>
      <c r="G300" s="607"/>
      <c r="H300" s="607"/>
      <c r="I300" s="607"/>
      <c r="J300" s="607">
        <v>1</v>
      </c>
      <c r="K300" s="607">
        <v>1735</v>
      </c>
      <c r="L300" s="607">
        <v>1</v>
      </c>
      <c r="M300" s="607">
        <v>1735</v>
      </c>
      <c r="N300" s="607">
        <v>2</v>
      </c>
      <c r="O300" s="607">
        <v>3476</v>
      </c>
      <c r="P300" s="595">
        <v>2.0034582132564842</v>
      </c>
      <c r="Q300" s="608">
        <v>1738</v>
      </c>
    </row>
    <row r="301" spans="1:17" ht="14.4" customHeight="1" x14ac:dyDescent="0.3">
      <c r="A301" s="589" t="s">
        <v>2149</v>
      </c>
      <c r="B301" s="590" t="s">
        <v>1872</v>
      </c>
      <c r="C301" s="590" t="s">
        <v>1890</v>
      </c>
      <c r="D301" s="590" t="s">
        <v>2001</v>
      </c>
      <c r="E301" s="590" t="s">
        <v>2002</v>
      </c>
      <c r="F301" s="607"/>
      <c r="G301" s="607"/>
      <c r="H301" s="607"/>
      <c r="I301" s="607"/>
      <c r="J301" s="607">
        <v>2</v>
      </c>
      <c r="K301" s="607">
        <v>3470</v>
      </c>
      <c r="L301" s="607">
        <v>1</v>
      </c>
      <c r="M301" s="607">
        <v>1735</v>
      </c>
      <c r="N301" s="607"/>
      <c r="O301" s="607"/>
      <c r="P301" s="595"/>
      <c r="Q301" s="608"/>
    </row>
    <row r="302" spans="1:17" ht="14.4" customHeight="1" x14ac:dyDescent="0.3">
      <c r="A302" s="589" t="s">
        <v>2149</v>
      </c>
      <c r="B302" s="590" t="s">
        <v>1872</v>
      </c>
      <c r="C302" s="590" t="s">
        <v>1890</v>
      </c>
      <c r="D302" s="590" t="s">
        <v>2125</v>
      </c>
      <c r="E302" s="590" t="s">
        <v>2126</v>
      </c>
      <c r="F302" s="607">
        <v>2</v>
      </c>
      <c r="G302" s="607">
        <v>2458</v>
      </c>
      <c r="H302" s="607">
        <v>0.75260257195345992</v>
      </c>
      <c r="I302" s="607">
        <v>1229</v>
      </c>
      <c r="J302" s="607">
        <v>2</v>
      </c>
      <c r="K302" s="607">
        <v>3266</v>
      </c>
      <c r="L302" s="607">
        <v>1</v>
      </c>
      <c r="M302" s="607">
        <v>1633</v>
      </c>
      <c r="N302" s="607"/>
      <c r="O302" s="607"/>
      <c r="P302" s="595"/>
      <c r="Q302" s="608"/>
    </row>
    <row r="303" spans="1:17" ht="14.4" customHeight="1" thickBot="1" x14ac:dyDescent="0.35">
      <c r="A303" s="597" t="s">
        <v>2149</v>
      </c>
      <c r="B303" s="598" t="s">
        <v>1872</v>
      </c>
      <c r="C303" s="598" t="s">
        <v>1890</v>
      </c>
      <c r="D303" s="598" t="s">
        <v>2019</v>
      </c>
      <c r="E303" s="598" t="s">
        <v>2020</v>
      </c>
      <c r="F303" s="609"/>
      <c r="G303" s="609"/>
      <c r="H303" s="609"/>
      <c r="I303" s="609"/>
      <c r="J303" s="609">
        <v>1</v>
      </c>
      <c r="K303" s="609">
        <v>1577</v>
      </c>
      <c r="L303" s="609">
        <v>1</v>
      </c>
      <c r="M303" s="609">
        <v>1577</v>
      </c>
      <c r="N303" s="609"/>
      <c r="O303" s="609"/>
      <c r="P303" s="603"/>
      <c r="Q303" s="6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105.74215</v>
      </c>
      <c r="C5" s="29">
        <v>99.039780000000022</v>
      </c>
      <c r="D5" s="8"/>
      <c r="E5" s="117">
        <v>108.80191000000001</v>
      </c>
      <c r="F5" s="28">
        <v>453.00046545410152</v>
      </c>
      <c r="G5" s="116">
        <f>E5-F5</f>
        <v>-344.19855545410149</v>
      </c>
      <c r="H5" s="122">
        <f>IF(F5&lt;0.00000001,"",E5/F5)</f>
        <v>0.24018056999330817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1078.2691900000002</v>
      </c>
      <c r="C6" s="31">
        <v>1359.0831699999999</v>
      </c>
      <c r="D6" s="8"/>
      <c r="E6" s="118">
        <v>1693.2255500000001</v>
      </c>
      <c r="F6" s="30">
        <v>2054.9123011474608</v>
      </c>
      <c r="G6" s="119">
        <f>E6-F6</f>
        <v>-361.68675114746065</v>
      </c>
      <c r="H6" s="123">
        <f>IF(F6&lt;0.00000001,"",E6/F6)</f>
        <v>0.82398920336138182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8069.5173200000008</v>
      </c>
      <c r="C7" s="31">
        <v>9097.6485099999991</v>
      </c>
      <c r="D7" s="8"/>
      <c r="E7" s="118">
        <v>8516.18469</v>
      </c>
      <c r="F7" s="30">
        <v>8967.3079575195316</v>
      </c>
      <c r="G7" s="119">
        <f>E7-F7</f>
        <v>-451.12326751953151</v>
      </c>
      <c r="H7" s="123">
        <f>IF(F7&lt;0.00000001,"",E7/F7)</f>
        <v>0.94969245289036353</v>
      </c>
    </row>
    <row r="8" spans="1:10" ht="14.4" customHeight="1" thickBot="1" x14ac:dyDescent="0.35">
      <c r="A8" s="1" t="s">
        <v>75</v>
      </c>
      <c r="B8" s="11">
        <v>1226.3911199999991</v>
      </c>
      <c r="C8" s="33">
        <v>1143.4745999999986</v>
      </c>
      <c r="D8" s="8"/>
      <c r="E8" s="120">
        <v>1165.2185299999974</v>
      </c>
      <c r="F8" s="32">
        <v>1108.8470226087561</v>
      </c>
      <c r="G8" s="121">
        <f>E8-F8</f>
        <v>56.371507391241266</v>
      </c>
      <c r="H8" s="124">
        <f>IF(F8&lt;0.00000001,"",E8/F8)</f>
        <v>1.0508379481045251</v>
      </c>
    </row>
    <row r="9" spans="1:10" ht="14.4" customHeight="1" thickBot="1" x14ac:dyDescent="0.35">
      <c r="A9" s="2" t="s">
        <v>76</v>
      </c>
      <c r="B9" s="3">
        <v>10479.91978</v>
      </c>
      <c r="C9" s="35">
        <v>11699.246059999998</v>
      </c>
      <c r="D9" s="8"/>
      <c r="E9" s="3">
        <v>11483.430679999998</v>
      </c>
      <c r="F9" s="34">
        <v>12584.06774672985</v>
      </c>
      <c r="G9" s="34">
        <f>E9-F9</f>
        <v>-1100.6370667298524</v>
      </c>
      <c r="H9" s="125">
        <f>IF(F9&lt;0.00000001,"",E9/F9)</f>
        <v>0.9125372583109409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2786.6930000000002</v>
      </c>
      <c r="C11" s="29">
        <f>IF(ISERROR(VLOOKUP("Celkem:",'ZV Vykáz.-A'!A:H,5,0)),0,VLOOKUP("Celkem:",'ZV Vykáz.-A'!A:H,5,0)/1000)</f>
        <v>3270.965310000001</v>
      </c>
      <c r="D11" s="8"/>
      <c r="E11" s="117">
        <f>IF(ISERROR(VLOOKUP("Celkem:",'ZV Vykáz.-A'!A:H,8,0)),0,VLOOKUP("Celkem:",'ZV Vykáz.-A'!A:H,8,0)/1000)</f>
        <v>3120.8793100000007</v>
      </c>
      <c r="F11" s="28">
        <f>C11</f>
        <v>3270.965310000001</v>
      </c>
      <c r="G11" s="116">
        <f>E11-F11</f>
        <v>-150.08600000000024</v>
      </c>
      <c r="H11" s="122">
        <f>IF(F11&lt;0.00000001,"",E11/F11)</f>
        <v>0.95411568580652417</v>
      </c>
      <c r="I11" s="116">
        <f>E11-B11</f>
        <v>334.1863100000005</v>
      </c>
      <c r="J11" s="122">
        <f>IF(B11&lt;0.00000001,"",E11/B11)</f>
        <v>1.1199221837496991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2786.6930000000002</v>
      </c>
      <c r="C13" s="37">
        <f>SUM(C11:C12)</f>
        <v>3270.965310000001</v>
      </c>
      <c r="D13" s="8"/>
      <c r="E13" s="5">
        <f>SUM(E11:E12)</f>
        <v>3120.8793100000007</v>
      </c>
      <c r="F13" s="36">
        <f>SUM(F11:F12)</f>
        <v>3270.965310000001</v>
      </c>
      <c r="G13" s="36">
        <f>E13-F13</f>
        <v>-150.08600000000024</v>
      </c>
      <c r="H13" s="126">
        <f>IF(F13&lt;0.00000001,"",E13/F13)</f>
        <v>0.95411568580652417</v>
      </c>
      <c r="I13" s="36">
        <f>SUM(I11:I12)</f>
        <v>334.1863100000005</v>
      </c>
      <c r="J13" s="126">
        <f>IF(B13&lt;0.00000001,"",E13/B13)</f>
        <v>1.1199221837496991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0.26590785602368422</v>
      </c>
      <c r="C15" s="39">
        <f>IF(C9=0,"",C13/C9)</f>
        <v>0.27958770105566971</v>
      </c>
      <c r="D15" s="8"/>
      <c r="E15" s="6">
        <f>IF(E9=0,"",E13/E9)</f>
        <v>0.27177238204915966</v>
      </c>
      <c r="F15" s="38">
        <f>IF(F9=0,"",F13/F9)</f>
        <v>0.25992909255038049</v>
      </c>
      <c r="G15" s="38">
        <f>IF(ISERROR(F15-E15),"",E15-F15)</f>
        <v>1.1843289498779164E-2</v>
      </c>
      <c r="H15" s="127">
        <f>IF(ISERROR(F15-E15),"",IF(F15&lt;0.00000001,"",E15/F15))</f>
        <v>1.0455635395891041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0.29176301763203183</v>
      </c>
      <c r="C4" s="201">
        <f t="shared" ref="C4:M4" si="0">(C10+C8)/C6</f>
        <v>0.28613260444729149</v>
      </c>
      <c r="D4" s="201">
        <f t="shared" si="0"/>
        <v>0.28605929904161015</v>
      </c>
      <c r="E4" s="201">
        <f t="shared" si="0"/>
        <v>0.29428333854016647</v>
      </c>
      <c r="F4" s="201">
        <f t="shared" si="0"/>
        <v>0.28901999432643616</v>
      </c>
      <c r="G4" s="201">
        <f t="shared" si="0"/>
        <v>0.29371668578059373</v>
      </c>
      <c r="H4" s="201">
        <f t="shared" si="0"/>
        <v>0.27834941938050733</v>
      </c>
      <c r="I4" s="201">
        <f t="shared" si="0"/>
        <v>0.27177236985768072</v>
      </c>
      <c r="J4" s="201">
        <f t="shared" si="0"/>
        <v>0.27177236985768072</v>
      </c>
      <c r="K4" s="201">
        <f t="shared" si="0"/>
        <v>0.27177236985768072</v>
      </c>
      <c r="L4" s="201">
        <f t="shared" si="0"/>
        <v>0.27177236985768072</v>
      </c>
      <c r="M4" s="201">
        <f t="shared" si="0"/>
        <v>0.27177236985768072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1392.0851700000001</v>
      </c>
      <c r="C5" s="201">
        <f>IF(ISERROR(VLOOKUP($A5,'Man Tab'!$A:$Q,COLUMN()+2,0)),0,VLOOKUP($A5,'Man Tab'!$A:$Q,COLUMN()+2,0))</f>
        <v>1335.96451</v>
      </c>
      <c r="D5" s="201">
        <f>IF(ISERROR(VLOOKUP($A5,'Man Tab'!$A:$Q,COLUMN()+2,0)),0,VLOOKUP($A5,'Man Tab'!$A:$Q,COLUMN()+2,0))</f>
        <v>1363.9081900000001</v>
      </c>
      <c r="E5" s="201">
        <f>IF(ISERROR(VLOOKUP($A5,'Man Tab'!$A:$Q,COLUMN()+2,0)),0,VLOOKUP($A5,'Man Tab'!$A:$Q,COLUMN()+2,0))</f>
        <v>1384.8191300000101</v>
      </c>
      <c r="F5" s="201">
        <f>IF(ISERROR(VLOOKUP($A5,'Man Tab'!$A:$Q,COLUMN()+2,0)),0,VLOOKUP($A5,'Man Tab'!$A:$Q,COLUMN()+2,0))</f>
        <v>1500.28424</v>
      </c>
      <c r="G5" s="201">
        <f>IF(ISERROR(VLOOKUP($A5,'Man Tab'!$A:$Q,COLUMN()+2,0)),0,VLOOKUP($A5,'Man Tab'!$A:$Q,COLUMN()+2,0))</f>
        <v>1507.89481</v>
      </c>
      <c r="H5" s="201">
        <f>IF(ISERROR(VLOOKUP($A5,'Man Tab'!$A:$Q,COLUMN()+2,0)),0,VLOOKUP($A5,'Man Tab'!$A:$Q,COLUMN()+2,0))</f>
        <v>1641.44614</v>
      </c>
      <c r="I5" s="201">
        <f>IF(ISERROR(VLOOKUP($A5,'Man Tab'!$A:$Q,COLUMN()+2,0)),0,VLOOKUP($A5,'Man Tab'!$A:$Q,COLUMN()+2,0))</f>
        <v>1357.0284899999999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1392.0851700000001</v>
      </c>
      <c r="C6" s="203">
        <f t="shared" ref="C6:M6" si="1">C5+B6</f>
        <v>2728.0496800000001</v>
      </c>
      <c r="D6" s="203">
        <f t="shared" si="1"/>
        <v>4091.9578700000002</v>
      </c>
      <c r="E6" s="203">
        <f t="shared" si="1"/>
        <v>5476.77700000001</v>
      </c>
      <c r="F6" s="203">
        <f t="shared" si="1"/>
        <v>6977.06124000001</v>
      </c>
      <c r="G6" s="203">
        <f t="shared" si="1"/>
        <v>8484.9560500000098</v>
      </c>
      <c r="H6" s="203">
        <f t="shared" si="1"/>
        <v>10126.40219000001</v>
      </c>
      <c r="I6" s="203">
        <f t="shared" si="1"/>
        <v>11483.43068000001</v>
      </c>
      <c r="J6" s="203">
        <f t="shared" si="1"/>
        <v>11483.43068000001</v>
      </c>
      <c r="K6" s="203">
        <f t="shared" si="1"/>
        <v>11483.43068000001</v>
      </c>
      <c r="L6" s="203">
        <f t="shared" si="1"/>
        <v>11483.43068000001</v>
      </c>
      <c r="M6" s="203">
        <f t="shared" si="1"/>
        <v>11483.43068000001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406158.97000000009</v>
      </c>
      <c r="C9" s="202">
        <v>374424.99000000005</v>
      </c>
      <c r="D9" s="202">
        <v>389958.64</v>
      </c>
      <c r="E9" s="202">
        <v>441181.62</v>
      </c>
      <c r="F9" s="202">
        <v>404785.98000000004</v>
      </c>
      <c r="G9" s="202">
        <v>475662.97</v>
      </c>
      <c r="H9" s="202">
        <v>326505</v>
      </c>
      <c r="I9" s="202">
        <v>302201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406.15897000000007</v>
      </c>
      <c r="C10" s="203">
        <f t="shared" ref="C10:M10" si="3">C9/1000+B10</f>
        <v>780.58396000000016</v>
      </c>
      <c r="D10" s="203">
        <f t="shared" si="3"/>
        <v>1170.5426000000002</v>
      </c>
      <c r="E10" s="203">
        <f t="shared" si="3"/>
        <v>1611.7242200000003</v>
      </c>
      <c r="F10" s="203">
        <f t="shared" si="3"/>
        <v>2016.5102000000004</v>
      </c>
      <c r="G10" s="203">
        <f t="shared" si="3"/>
        <v>2492.1731700000005</v>
      </c>
      <c r="H10" s="203">
        <f t="shared" si="3"/>
        <v>2818.6781700000006</v>
      </c>
      <c r="I10" s="203">
        <f t="shared" si="3"/>
        <v>3120.8791700000006</v>
      </c>
      <c r="J10" s="203">
        <f t="shared" si="3"/>
        <v>3120.8791700000006</v>
      </c>
      <c r="K10" s="203">
        <f t="shared" si="3"/>
        <v>3120.8791700000006</v>
      </c>
      <c r="L10" s="203">
        <f t="shared" si="3"/>
        <v>3120.8791700000006</v>
      </c>
      <c r="M10" s="203">
        <f t="shared" si="3"/>
        <v>3120.8791700000006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0.25992909255038049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0.25992909255038049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679.500681097035</v>
      </c>
      <c r="C7" s="52">
        <v>56.625056758085996</v>
      </c>
      <c r="D7" s="52">
        <v>15.785439999999999</v>
      </c>
      <c r="E7" s="52">
        <v>11.75511</v>
      </c>
      <c r="F7" s="52">
        <v>9.6989800000000006</v>
      </c>
      <c r="G7" s="52">
        <v>18.954989999999999</v>
      </c>
      <c r="H7" s="52">
        <v>17.216650000000001</v>
      </c>
      <c r="I7" s="52">
        <v>12.14795</v>
      </c>
      <c r="J7" s="52">
        <v>12.258100000000001</v>
      </c>
      <c r="K7" s="52">
        <v>10.984690000000001</v>
      </c>
      <c r="L7" s="52">
        <v>0</v>
      </c>
      <c r="M7" s="52">
        <v>0</v>
      </c>
      <c r="N7" s="52">
        <v>0</v>
      </c>
      <c r="O7" s="52">
        <v>0</v>
      </c>
      <c r="P7" s="53">
        <v>108.80191000000001</v>
      </c>
      <c r="Q7" s="95">
        <v>0.24018057603099999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2.87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2.87</v>
      </c>
      <c r="Q8" s="95" t="s">
        <v>271</v>
      </c>
    </row>
    <row r="9" spans="1:17" ht="14.4" customHeight="1" x14ac:dyDescent="0.3">
      <c r="A9" s="15" t="s">
        <v>37</v>
      </c>
      <c r="B9" s="51">
        <v>3082.3684475722198</v>
      </c>
      <c r="C9" s="52">
        <v>256.864037297685</v>
      </c>
      <c r="D9" s="52">
        <v>197.21985000000001</v>
      </c>
      <c r="E9" s="52">
        <v>233.642</v>
      </c>
      <c r="F9" s="52">
        <v>209.86781000000099</v>
      </c>
      <c r="G9" s="52">
        <v>215.25265000000101</v>
      </c>
      <c r="H9" s="52">
        <v>285.57762000000002</v>
      </c>
      <c r="I9" s="52">
        <v>262.07162</v>
      </c>
      <c r="J9" s="52">
        <v>104.43646</v>
      </c>
      <c r="K9" s="52">
        <v>185.15754000000001</v>
      </c>
      <c r="L9" s="52">
        <v>0</v>
      </c>
      <c r="M9" s="52">
        <v>0</v>
      </c>
      <c r="N9" s="52">
        <v>0</v>
      </c>
      <c r="O9" s="52">
        <v>0</v>
      </c>
      <c r="P9" s="53">
        <v>1693.2255500000001</v>
      </c>
      <c r="Q9" s="95">
        <v>0.82398920447000001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94.771899209132997</v>
      </c>
      <c r="C11" s="52">
        <v>7.8976582674270004</v>
      </c>
      <c r="D11" s="52">
        <v>11.97125</v>
      </c>
      <c r="E11" s="52">
        <v>7.1867099999999997</v>
      </c>
      <c r="F11" s="52">
        <v>1.8738300000000001</v>
      </c>
      <c r="G11" s="52">
        <v>7.4326699999999999</v>
      </c>
      <c r="H11" s="52">
        <v>10.66123</v>
      </c>
      <c r="I11" s="52">
        <v>3.0686300000000002</v>
      </c>
      <c r="J11" s="52">
        <v>4.7363299999999997</v>
      </c>
      <c r="K11" s="52">
        <v>17.5273</v>
      </c>
      <c r="L11" s="52">
        <v>0</v>
      </c>
      <c r="M11" s="52">
        <v>0</v>
      </c>
      <c r="N11" s="52">
        <v>0</v>
      </c>
      <c r="O11" s="52">
        <v>0</v>
      </c>
      <c r="P11" s="53">
        <v>64.457949999999997</v>
      </c>
      <c r="Q11" s="95">
        <v>1.0202066836979999</v>
      </c>
    </row>
    <row r="12" spans="1:17" ht="14.4" customHeight="1" x14ac:dyDescent="0.3">
      <c r="A12" s="15" t="s">
        <v>40</v>
      </c>
      <c r="B12" s="51">
        <v>53.493535937459001</v>
      </c>
      <c r="C12" s="52">
        <v>4.4577946614539998</v>
      </c>
      <c r="D12" s="52">
        <v>0.14280000000000001</v>
      </c>
      <c r="E12" s="52">
        <v>6.1609699999999998</v>
      </c>
      <c r="F12" s="52">
        <v>0</v>
      </c>
      <c r="G12" s="52">
        <v>0</v>
      </c>
      <c r="H12" s="52">
        <v>5.7160000000000002</v>
      </c>
      <c r="I12" s="52">
        <v>0</v>
      </c>
      <c r="J12" s="52">
        <v>0.17910000000000001</v>
      </c>
      <c r="K12" s="52">
        <v>0.1648</v>
      </c>
      <c r="L12" s="52">
        <v>0</v>
      </c>
      <c r="M12" s="52">
        <v>0</v>
      </c>
      <c r="N12" s="52">
        <v>0</v>
      </c>
      <c r="O12" s="52">
        <v>0</v>
      </c>
      <c r="P12" s="53">
        <v>12.363670000000001</v>
      </c>
      <c r="Q12" s="95">
        <v>0.346686841222</v>
      </c>
    </row>
    <row r="13" spans="1:17" ht="14.4" customHeight="1" x14ac:dyDescent="0.3">
      <c r="A13" s="15" t="s">
        <v>41</v>
      </c>
      <c r="B13" s="51">
        <v>125.78472953268199</v>
      </c>
      <c r="C13" s="52">
        <v>10.48206079439</v>
      </c>
      <c r="D13" s="52">
        <v>28.765250000000002</v>
      </c>
      <c r="E13" s="52">
        <v>12.17895</v>
      </c>
      <c r="F13" s="52">
        <v>0.255</v>
      </c>
      <c r="G13" s="52">
        <v>9.9145800000000008</v>
      </c>
      <c r="H13" s="52">
        <v>15.98681</v>
      </c>
      <c r="I13" s="52">
        <v>0.66005000000000003</v>
      </c>
      <c r="J13" s="52">
        <v>5.6300600000000003</v>
      </c>
      <c r="K13" s="52">
        <v>10.369300000000001</v>
      </c>
      <c r="L13" s="52">
        <v>0</v>
      </c>
      <c r="M13" s="52">
        <v>0</v>
      </c>
      <c r="N13" s="52">
        <v>0</v>
      </c>
      <c r="O13" s="52">
        <v>0</v>
      </c>
      <c r="P13" s="53">
        <v>83.76</v>
      </c>
      <c r="Q13" s="95">
        <v>0.998849387097</v>
      </c>
    </row>
    <row r="14" spans="1:17" ht="14.4" customHeight="1" x14ac:dyDescent="0.3">
      <c r="A14" s="15" t="s">
        <v>42</v>
      </c>
      <c r="B14" s="51">
        <v>365.475316692435</v>
      </c>
      <c r="C14" s="52">
        <v>30.456276391035999</v>
      </c>
      <c r="D14" s="52">
        <v>39.255000000000003</v>
      </c>
      <c r="E14" s="52">
        <v>33.420999999999999</v>
      </c>
      <c r="F14" s="52">
        <v>34.537999999999997</v>
      </c>
      <c r="G14" s="52">
        <v>29.085999999999999</v>
      </c>
      <c r="H14" s="52">
        <v>28.318999999999999</v>
      </c>
      <c r="I14" s="52">
        <v>23.792000000000002</v>
      </c>
      <c r="J14" s="52">
        <v>31.734999999999999</v>
      </c>
      <c r="K14" s="52">
        <v>28.634</v>
      </c>
      <c r="L14" s="52">
        <v>0</v>
      </c>
      <c r="M14" s="52">
        <v>0</v>
      </c>
      <c r="N14" s="52">
        <v>0</v>
      </c>
      <c r="O14" s="52">
        <v>0</v>
      </c>
      <c r="P14" s="53">
        <v>248.78</v>
      </c>
      <c r="Q14" s="95">
        <v>1.0210539069419999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59.342015182098002</v>
      </c>
      <c r="C17" s="52">
        <v>4.9451679318409996</v>
      </c>
      <c r="D17" s="52">
        <v>0</v>
      </c>
      <c r="E17" s="52">
        <v>0</v>
      </c>
      <c r="F17" s="52">
        <v>15.879440000000001</v>
      </c>
      <c r="G17" s="52">
        <v>8.1602399999999999</v>
      </c>
      <c r="H17" s="52">
        <v>1.82636</v>
      </c>
      <c r="I17" s="52">
        <v>1.089</v>
      </c>
      <c r="J17" s="52">
        <v>0.88934999999999997</v>
      </c>
      <c r="K17" s="52">
        <v>8.2364700000000006</v>
      </c>
      <c r="L17" s="52">
        <v>0</v>
      </c>
      <c r="M17" s="52">
        <v>0</v>
      </c>
      <c r="N17" s="52">
        <v>0</v>
      </c>
      <c r="O17" s="52">
        <v>0</v>
      </c>
      <c r="P17" s="53">
        <v>36.080860000000001</v>
      </c>
      <c r="Q17" s="95">
        <v>0.91202312280599995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1.8009999999999999</v>
      </c>
      <c r="G18" s="52">
        <v>0</v>
      </c>
      <c r="H18" s="52">
        <v>2.0179999999999998</v>
      </c>
      <c r="I18" s="52">
        <v>5.04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8.859</v>
      </c>
      <c r="Q18" s="95" t="s">
        <v>271</v>
      </c>
    </row>
    <row r="19" spans="1:17" ht="14.4" customHeight="1" x14ac:dyDescent="0.3">
      <c r="A19" s="15" t="s">
        <v>47</v>
      </c>
      <c r="B19" s="51">
        <v>433.33358177401402</v>
      </c>
      <c r="C19" s="52">
        <v>36.111131814501</v>
      </c>
      <c r="D19" s="52">
        <v>34.256189999999997</v>
      </c>
      <c r="E19" s="52">
        <v>32.070320000000002</v>
      </c>
      <c r="F19" s="52">
        <v>34.65652</v>
      </c>
      <c r="G19" s="52">
        <v>34.982799999999997</v>
      </c>
      <c r="H19" s="52">
        <v>69.419529999999995</v>
      </c>
      <c r="I19" s="52">
        <v>42.00103</v>
      </c>
      <c r="J19" s="52">
        <v>29.51014</v>
      </c>
      <c r="K19" s="52">
        <v>45.624639999999999</v>
      </c>
      <c r="L19" s="52">
        <v>0</v>
      </c>
      <c r="M19" s="52">
        <v>0</v>
      </c>
      <c r="N19" s="52">
        <v>0</v>
      </c>
      <c r="O19" s="52">
        <v>0</v>
      </c>
      <c r="P19" s="53">
        <v>322.52116999999998</v>
      </c>
      <c r="Q19" s="95">
        <v>1.1164187945440001</v>
      </c>
    </row>
    <row r="20" spans="1:17" ht="14.4" customHeight="1" x14ac:dyDescent="0.3">
      <c r="A20" s="15" t="s">
        <v>48</v>
      </c>
      <c r="B20" s="51">
        <v>13450.961857373401</v>
      </c>
      <c r="C20" s="52">
        <v>1120.91348811445</v>
      </c>
      <c r="D20" s="52">
        <v>1021.58886</v>
      </c>
      <c r="E20" s="52">
        <v>961.01029000000005</v>
      </c>
      <c r="F20" s="52">
        <v>1010.61362</v>
      </c>
      <c r="G20" s="52">
        <v>1010.27945</v>
      </c>
      <c r="H20" s="52">
        <v>1025.8082300000001</v>
      </c>
      <c r="I20" s="52">
        <v>1081.28052</v>
      </c>
      <c r="J20" s="52">
        <v>1414.3330100000001</v>
      </c>
      <c r="K20" s="52">
        <v>991.27071000000001</v>
      </c>
      <c r="L20" s="52">
        <v>0</v>
      </c>
      <c r="M20" s="52">
        <v>0</v>
      </c>
      <c r="N20" s="52">
        <v>0</v>
      </c>
      <c r="O20" s="52">
        <v>0</v>
      </c>
      <c r="P20" s="53">
        <v>8516.1846900000091</v>
      </c>
      <c r="Q20" s="95">
        <v>0.94969245846100003</v>
      </c>
    </row>
    <row r="21" spans="1:17" ht="14.4" customHeight="1" x14ac:dyDescent="0.3">
      <c r="A21" s="16" t="s">
        <v>49</v>
      </c>
      <c r="B21" s="51">
        <v>512.645865276888</v>
      </c>
      <c r="C21" s="52">
        <v>42.720488773074003</v>
      </c>
      <c r="D21" s="52">
        <v>38.539000000000001</v>
      </c>
      <c r="E21" s="52">
        <v>38.539000000000001</v>
      </c>
      <c r="F21" s="52">
        <v>38.539000000000001</v>
      </c>
      <c r="G21" s="52">
        <v>37.734999999999999</v>
      </c>
      <c r="H21" s="52">
        <v>37.734999999999999</v>
      </c>
      <c r="I21" s="52">
        <v>58.738</v>
      </c>
      <c r="J21" s="52">
        <v>37.738</v>
      </c>
      <c r="K21" s="52">
        <v>37.738</v>
      </c>
      <c r="L21" s="52">
        <v>0</v>
      </c>
      <c r="M21" s="52">
        <v>0</v>
      </c>
      <c r="N21" s="52">
        <v>0</v>
      </c>
      <c r="O21" s="52">
        <v>0</v>
      </c>
      <c r="P21" s="53">
        <v>325.30099999999999</v>
      </c>
      <c r="Q21" s="95">
        <v>0.95182958266200002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4.5617000000000001</v>
      </c>
      <c r="E22" s="52">
        <v>0</v>
      </c>
      <c r="F22" s="52">
        <v>4.9850000000000003</v>
      </c>
      <c r="G22" s="52">
        <v>0</v>
      </c>
      <c r="H22" s="52">
        <v>0</v>
      </c>
      <c r="I22" s="52">
        <v>20</v>
      </c>
      <c r="J22" s="52">
        <v>0</v>
      </c>
      <c r="K22" s="52">
        <v>9.9220000000000006</v>
      </c>
      <c r="L22" s="52">
        <v>0</v>
      </c>
      <c r="M22" s="52">
        <v>0</v>
      </c>
      <c r="N22" s="52">
        <v>0</v>
      </c>
      <c r="O22" s="52">
        <v>0</v>
      </c>
      <c r="P22" s="53">
        <v>39.468699999999998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18.423591703267</v>
      </c>
      <c r="C24" s="52">
        <v>1.535299308605</v>
      </c>
      <c r="D24" s="52">
        <v>-1.7000000000000001E-4</v>
      </c>
      <c r="E24" s="52">
        <v>1.6000000000000001E-4</v>
      </c>
      <c r="F24" s="52">
        <v>1.199989999999</v>
      </c>
      <c r="G24" s="52">
        <v>10.15075</v>
      </c>
      <c r="H24" s="52">
        <v>-1.8999999899999999E-4</v>
      </c>
      <c r="I24" s="52">
        <v>-1.9939899999999999</v>
      </c>
      <c r="J24" s="52">
        <v>5.8999999900000003E-4</v>
      </c>
      <c r="K24" s="52">
        <v>11.399039999998999</v>
      </c>
      <c r="L24" s="52">
        <v>0</v>
      </c>
      <c r="M24" s="52">
        <v>0</v>
      </c>
      <c r="N24" s="52">
        <v>0</v>
      </c>
      <c r="O24" s="52">
        <v>0</v>
      </c>
      <c r="P24" s="53">
        <v>20.756179999998999</v>
      </c>
      <c r="Q24" s="95"/>
    </row>
    <row r="25" spans="1:17" ht="14.4" customHeight="1" x14ac:dyDescent="0.3">
      <c r="A25" s="17" t="s">
        <v>53</v>
      </c>
      <c r="B25" s="54">
        <v>18876.1015213506</v>
      </c>
      <c r="C25" s="55">
        <v>1573.00846011255</v>
      </c>
      <c r="D25" s="55">
        <v>1392.0851700000001</v>
      </c>
      <c r="E25" s="55">
        <v>1335.96451</v>
      </c>
      <c r="F25" s="55">
        <v>1363.9081900000001</v>
      </c>
      <c r="G25" s="55">
        <v>1384.8191300000101</v>
      </c>
      <c r="H25" s="55">
        <v>1500.28424</v>
      </c>
      <c r="I25" s="55">
        <v>1507.89481</v>
      </c>
      <c r="J25" s="55">
        <v>1641.44614</v>
      </c>
      <c r="K25" s="55">
        <v>1357.0284899999999</v>
      </c>
      <c r="L25" s="55">
        <v>0</v>
      </c>
      <c r="M25" s="55">
        <v>0</v>
      </c>
      <c r="N25" s="55">
        <v>0</v>
      </c>
      <c r="O25" s="55">
        <v>0</v>
      </c>
      <c r="P25" s="56">
        <v>11483.430679999999</v>
      </c>
      <c r="Q25" s="96">
        <v>0.91253726308399996</v>
      </c>
    </row>
    <row r="26" spans="1:17" ht="14.4" customHeight="1" x14ac:dyDescent="0.3">
      <c r="A26" s="15" t="s">
        <v>54</v>
      </c>
      <c r="B26" s="51">
        <v>1637.94770719649</v>
      </c>
      <c r="C26" s="52">
        <v>136.49564226637401</v>
      </c>
      <c r="D26" s="52">
        <v>134.77849000000001</v>
      </c>
      <c r="E26" s="52">
        <v>130.98382000000001</v>
      </c>
      <c r="F26" s="52">
        <v>132.66218000000001</v>
      </c>
      <c r="G26" s="52">
        <v>143.67883</v>
      </c>
      <c r="H26" s="52">
        <v>126.45235</v>
      </c>
      <c r="I26" s="52">
        <v>174.04042000000001</v>
      </c>
      <c r="J26" s="52">
        <v>174.66403</v>
      </c>
      <c r="K26" s="52">
        <v>118.03954</v>
      </c>
      <c r="L26" s="52">
        <v>0</v>
      </c>
      <c r="M26" s="52">
        <v>0</v>
      </c>
      <c r="N26" s="52">
        <v>0</v>
      </c>
      <c r="O26" s="52">
        <v>0</v>
      </c>
      <c r="P26" s="53">
        <v>1135.2996599999999</v>
      </c>
      <c r="Q26" s="95">
        <v>1.0396848950169999</v>
      </c>
    </row>
    <row r="27" spans="1:17" ht="14.4" customHeight="1" x14ac:dyDescent="0.3">
      <c r="A27" s="18" t="s">
        <v>55</v>
      </c>
      <c r="B27" s="54">
        <v>20514.049228547101</v>
      </c>
      <c r="C27" s="55">
        <v>1709.5041023789199</v>
      </c>
      <c r="D27" s="55">
        <v>1526.86366</v>
      </c>
      <c r="E27" s="55">
        <v>1466.9483299999999</v>
      </c>
      <c r="F27" s="55">
        <v>1496.5703699999999</v>
      </c>
      <c r="G27" s="55">
        <v>1528.4979600000099</v>
      </c>
      <c r="H27" s="55">
        <v>1626.73659</v>
      </c>
      <c r="I27" s="55">
        <v>1681.93523</v>
      </c>
      <c r="J27" s="55">
        <v>1816.1101699999999</v>
      </c>
      <c r="K27" s="55">
        <v>1475.0680299999999</v>
      </c>
      <c r="L27" s="55">
        <v>0</v>
      </c>
      <c r="M27" s="55">
        <v>0</v>
      </c>
      <c r="N27" s="55">
        <v>0</v>
      </c>
      <c r="O27" s="55">
        <v>0</v>
      </c>
      <c r="P27" s="56">
        <v>12618.73034</v>
      </c>
      <c r="Q27" s="96">
        <v>0.92268938711799997</v>
      </c>
    </row>
    <row r="28" spans="1:17" ht="14.4" customHeight="1" x14ac:dyDescent="0.3">
      <c r="A28" s="16" t="s">
        <v>56</v>
      </c>
      <c r="B28" s="51">
        <v>918.73698924035398</v>
      </c>
      <c r="C28" s="52">
        <v>76.561415770029001</v>
      </c>
      <c r="D28" s="52">
        <v>80.346909999999994</v>
      </c>
      <c r="E28" s="52">
        <v>67.548749999999998</v>
      </c>
      <c r="F28" s="52">
        <v>41.657359999999997</v>
      </c>
      <c r="G28" s="52">
        <v>84.730270000000004</v>
      </c>
      <c r="H28" s="52">
        <v>63.545430000000003</v>
      </c>
      <c r="I28" s="52">
        <v>77.994290000000007</v>
      </c>
      <c r="J28" s="52">
        <v>4.9795199999999999</v>
      </c>
      <c r="K28" s="52">
        <v>36.709130000000002</v>
      </c>
      <c r="L28" s="52">
        <v>0</v>
      </c>
      <c r="M28" s="52">
        <v>0</v>
      </c>
      <c r="N28" s="52">
        <v>0</v>
      </c>
      <c r="O28" s="52">
        <v>0</v>
      </c>
      <c r="P28" s="53">
        <v>457.51166000000001</v>
      </c>
      <c r="Q28" s="95">
        <v>0.74696839034100004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10.150449999999999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10.150449999999999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16971.993709591199</v>
      </c>
      <c r="C6" s="459">
        <v>18036.919399999999</v>
      </c>
      <c r="D6" s="460">
        <v>1064.9256904087699</v>
      </c>
      <c r="E6" s="461">
        <v>1.0627460573359999</v>
      </c>
      <c r="F6" s="459">
        <v>18876.1015213506</v>
      </c>
      <c r="G6" s="460">
        <v>12584.0676809004</v>
      </c>
      <c r="H6" s="462">
        <v>1357.0284899999999</v>
      </c>
      <c r="I6" s="459">
        <v>11483.430679999999</v>
      </c>
      <c r="J6" s="460">
        <v>-1100.6370009003899</v>
      </c>
      <c r="K6" s="463">
        <v>0.60835817538900006</v>
      </c>
    </row>
    <row r="7" spans="1:11" ht="14.4" customHeight="1" thickBot="1" x14ac:dyDescent="0.35">
      <c r="A7" s="478" t="s">
        <v>274</v>
      </c>
      <c r="B7" s="459">
        <v>3699.35822350026</v>
      </c>
      <c r="C7" s="459">
        <v>3309.6982200000002</v>
      </c>
      <c r="D7" s="460">
        <v>-389.66000350026002</v>
      </c>
      <c r="E7" s="461">
        <v>0.89466821541499997</v>
      </c>
      <c r="F7" s="459">
        <v>4401.3946100409603</v>
      </c>
      <c r="G7" s="460">
        <v>2934.2630733606402</v>
      </c>
      <c r="H7" s="462">
        <v>252.83847</v>
      </c>
      <c r="I7" s="459">
        <v>2224.4110599999999</v>
      </c>
      <c r="J7" s="460">
        <v>-709.85201336064097</v>
      </c>
      <c r="K7" s="463">
        <v>0.50538778207299995</v>
      </c>
    </row>
    <row r="8" spans="1:11" ht="14.4" customHeight="1" thickBot="1" x14ac:dyDescent="0.35">
      <c r="A8" s="479" t="s">
        <v>275</v>
      </c>
      <c r="B8" s="459">
        <v>3323.6636587217199</v>
      </c>
      <c r="C8" s="459">
        <v>2953.0552200000002</v>
      </c>
      <c r="D8" s="460">
        <v>-370.60843872171802</v>
      </c>
      <c r="E8" s="461">
        <v>0.88849400036299997</v>
      </c>
      <c r="F8" s="459">
        <v>4035.9192933485301</v>
      </c>
      <c r="G8" s="460">
        <v>2690.6128622323499</v>
      </c>
      <c r="H8" s="462">
        <v>224.20446999999999</v>
      </c>
      <c r="I8" s="459">
        <v>1975.6310599999999</v>
      </c>
      <c r="J8" s="460">
        <v>-714.98180223235204</v>
      </c>
      <c r="K8" s="463">
        <v>0.48951203341799998</v>
      </c>
    </row>
    <row r="9" spans="1:11" ht="14.4" customHeight="1" thickBot="1" x14ac:dyDescent="0.35">
      <c r="A9" s="480" t="s">
        <v>276</v>
      </c>
      <c r="B9" s="464">
        <v>0</v>
      </c>
      <c r="C9" s="464">
        <v>2.3999999999999998E-3</v>
      </c>
      <c r="D9" s="465">
        <v>2.3999999999999998E-3</v>
      </c>
      <c r="E9" s="466" t="s">
        <v>271</v>
      </c>
      <c r="F9" s="464">
        <v>0</v>
      </c>
      <c r="G9" s="465">
        <v>0</v>
      </c>
      <c r="H9" s="467">
        <v>8.4000000000000003E-4</v>
      </c>
      <c r="I9" s="464">
        <v>1.5299999999999999E-3</v>
      </c>
      <c r="J9" s="465">
        <v>1.5299999999999999E-3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2.3999999999999998E-3</v>
      </c>
      <c r="D10" s="460">
        <v>2.3999999999999998E-3</v>
      </c>
      <c r="E10" s="469" t="s">
        <v>271</v>
      </c>
      <c r="F10" s="459">
        <v>0</v>
      </c>
      <c r="G10" s="460">
        <v>0</v>
      </c>
      <c r="H10" s="462">
        <v>8.4000000000000003E-4</v>
      </c>
      <c r="I10" s="459">
        <v>1.5299999999999999E-3</v>
      </c>
      <c r="J10" s="460">
        <v>1.5299999999999999E-3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174.25117731701499</v>
      </c>
      <c r="C11" s="464">
        <v>164.53672</v>
      </c>
      <c r="D11" s="465">
        <v>-9.7144573170140003</v>
      </c>
      <c r="E11" s="471">
        <v>0.94425026294400005</v>
      </c>
      <c r="F11" s="464">
        <v>679.500681097035</v>
      </c>
      <c r="G11" s="465">
        <v>453.00045406469002</v>
      </c>
      <c r="H11" s="467">
        <v>10.984690000000001</v>
      </c>
      <c r="I11" s="464">
        <v>108.80191000000001</v>
      </c>
      <c r="J11" s="465">
        <v>-344.19854406469</v>
      </c>
      <c r="K11" s="472">
        <v>0.16012038402100001</v>
      </c>
    </row>
    <row r="12" spans="1:11" ht="14.4" customHeight="1" thickBot="1" x14ac:dyDescent="0.35">
      <c r="A12" s="481" t="s">
        <v>279</v>
      </c>
      <c r="B12" s="459">
        <v>149.25117731701499</v>
      </c>
      <c r="C12" s="459">
        <v>135.64805000000001</v>
      </c>
      <c r="D12" s="460">
        <v>-13.603127317014</v>
      </c>
      <c r="E12" s="461">
        <v>0.908857487347</v>
      </c>
      <c r="F12" s="459">
        <v>149.500681097035</v>
      </c>
      <c r="G12" s="460">
        <v>99.667120731355993</v>
      </c>
      <c r="H12" s="462">
        <v>10.357329999999999</v>
      </c>
      <c r="I12" s="459">
        <v>92.2042</v>
      </c>
      <c r="J12" s="460">
        <v>-7.4629207313560002</v>
      </c>
      <c r="K12" s="463">
        <v>0.61674769187199996</v>
      </c>
    </row>
    <row r="13" spans="1:11" ht="14.4" customHeight="1" thickBot="1" x14ac:dyDescent="0.35">
      <c r="A13" s="481" t="s">
        <v>280</v>
      </c>
      <c r="B13" s="459">
        <v>25</v>
      </c>
      <c r="C13" s="459">
        <v>28.888670000000001</v>
      </c>
      <c r="D13" s="460">
        <v>3.8886699999999998</v>
      </c>
      <c r="E13" s="461">
        <v>1.1555468</v>
      </c>
      <c r="F13" s="459">
        <v>30</v>
      </c>
      <c r="G13" s="460">
        <v>20</v>
      </c>
      <c r="H13" s="462">
        <v>0.62736000000000003</v>
      </c>
      <c r="I13" s="459">
        <v>16.597709999999999</v>
      </c>
      <c r="J13" s="460">
        <v>-3.4022899999999998</v>
      </c>
      <c r="K13" s="463">
        <v>0.553257</v>
      </c>
    </row>
    <row r="14" spans="1:11" ht="14.4" customHeight="1" thickBot="1" x14ac:dyDescent="0.35">
      <c r="A14" s="481" t="s">
        <v>281</v>
      </c>
      <c r="B14" s="459">
        <v>0</v>
      </c>
      <c r="C14" s="459">
        <v>0</v>
      </c>
      <c r="D14" s="460">
        <v>0</v>
      </c>
      <c r="E14" s="461">
        <v>1</v>
      </c>
      <c r="F14" s="459">
        <v>500</v>
      </c>
      <c r="G14" s="460">
        <v>333.33333333333297</v>
      </c>
      <c r="H14" s="462">
        <v>0</v>
      </c>
      <c r="I14" s="459">
        <v>0</v>
      </c>
      <c r="J14" s="460">
        <v>-333.33333333333297</v>
      </c>
      <c r="K14" s="463">
        <v>0</v>
      </c>
    </row>
    <row r="15" spans="1:11" ht="14.4" customHeight="1" thickBot="1" x14ac:dyDescent="0.35">
      <c r="A15" s="480" t="s">
        <v>282</v>
      </c>
      <c r="B15" s="464">
        <v>0</v>
      </c>
      <c r="C15" s="464">
        <v>0</v>
      </c>
      <c r="D15" s="465">
        <v>0</v>
      </c>
      <c r="E15" s="471">
        <v>1</v>
      </c>
      <c r="F15" s="464">
        <v>0</v>
      </c>
      <c r="G15" s="465">
        <v>0</v>
      </c>
      <c r="H15" s="467">
        <v>0</v>
      </c>
      <c r="I15" s="464">
        <v>2.87</v>
      </c>
      <c r="J15" s="465">
        <v>2.87</v>
      </c>
      <c r="K15" s="468" t="s">
        <v>283</v>
      </c>
    </row>
    <row r="16" spans="1:11" ht="14.4" customHeight="1" thickBot="1" x14ac:dyDescent="0.35">
      <c r="A16" s="481" t="s">
        <v>284</v>
      </c>
      <c r="B16" s="459">
        <v>0</v>
      </c>
      <c r="C16" s="459">
        <v>0</v>
      </c>
      <c r="D16" s="460">
        <v>0</v>
      </c>
      <c r="E16" s="461">
        <v>1</v>
      </c>
      <c r="F16" s="459">
        <v>0</v>
      </c>
      <c r="G16" s="460">
        <v>0</v>
      </c>
      <c r="H16" s="462">
        <v>0</v>
      </c>
      <c r="I16" s="459">
        <v>2.1</v>
      </c>
      <c r="J16" s="460">
        <v>2.1</v>
      </c>
      <c r="K16" s="470" t="s">
        <v>283</v>
      </c>
    </row>
    <row r="17" spans="1:11" ht="14.4" customHeight="1" thickBot="1" x14ac:dyDescent="0.35">
      <c r="A17" s="481" t="s">
        <v>285</v>
      </c>
      <c r="B17" s="459">
        <v>0</v>
      </c>
      <c r="C17" s="459">
        <v>0</v>
      </c>
      <c r="D17" s="460">
        <v>0</v>
      </c>
      <c r="E17" s="461">
        <v>1</v>
      </c>
      <c r="F17" s="459">
        <v>0</v>
      </c>
      <c r="G17" s="460">
        <v>0</v>
      </c>
      <c r="H17" s="462">
        <v>0</v>
      </c>
      <c r="I17" s="459">
        <v>0.77</v>
      </c>
      <c r="J17" s="460">
        <v>0.77</v>
      </c>
      <c r="K17" s="470" t="s">
        <v>283</v>
      </c>
    </row>
    <row r="18" spans="1:11" ht="14.4" customHeight="1" thickBot="1" x14ac:dyDescent="0.35">
      <c r="A18" s="480" t="s">
        <v>286</v>
      </c>
      <c r="B18" s="464">
        <v>2935.7931442962399</v>
      </c>
      <c r="C18" s="464">
        <v>2543.61132</v>
      </c>
      <c r="D18" s="465">
        <v>-392.18182429624397</v>
      </c>
      <c r="E18" s="471">
        <v>0.86641367255099999</v>
      </c>
      <c r="F18" s="464">
        <v>3082.3684475722198</v>
      </c>
      <c r="G18" s="465">
        <v>2054.91229838148</v>
      </c>
      <c r="H18" s="467">
        <v>185.15754000000001</v>
      </c>
      <c r="I18" s="464">
        <v>1693.2255500000001</v>
      </c>
      <c r="J18" s="465">
        <v>-361.68674838147899</v>
      </c>
      <c r="K18" s="472">
        <v>0.54932613631299998</v>
      </c>
    </row>
    <row r="19" spans="1:11" ht="14.4" customHeight="1" thickBot="1" x14ac:dyDescent="0.35">
      <c r="A19" s="481" t="s">
        <v>287</v>
      </c>
      <c r="B19" s="459">
        <v>50</v>
      </c>
      <c r="C19" s="459">
        <v>45.537750000000003</v>
      </c>
      <c r="D19" s="460">
        <v>-4.46225</v>
      </c>
      <c r="E19" s="461">
        <v>0.910754999999</v>
      </c>
      <c r="F19" s="459">
        <v>50</v>
      </c>
      <c r="G19" s="460">
        <v>33.333333333333002</v>
      </c>
      <c r="H19" s="462">
        <v>5.7039400000000002</v>
      </c>
      <c r="I19" s="459">
        <v>24.022829999999999</v>
      </c>
      <c r="J19" s="460">
        <v>-9.3105033333329992</v>
      </c>
      <c r="K19" s="463">
        <v>0.48045660000000001</v>
      </c>
    </row>
    <row r="20" spans="1:11" ht="14.4" customHeight="1" thickBot="1" x14ac:dyDescent="0.35">
      <c r="A20" s="481" t="s">
        <v>288</v>
      </c>
      <c r="B20" s="459">
        <v>150</v>
      </c>
      <c r="C20" s="459">
        <v>0</v>
      </c>
      <c r="D20" s="460">
        <v>-150</v>
      </c>
      <c r="E20" s="461">
        <v>0</v>
      </c>
      <c r="F20" s="459">
        <v>100</v>
      </c>
      <c r="G20" s="460">
        <v>66.666666666666003</v>
      </c>
      <c r="H20" s="462">
        <v>4.4356499999999999</v>
      </c>
      <c r="I20" s="459">
        <v>71.392570000000006</v>
      </c>
      <c r="J20" s="460">
        <v>4.7259033333330001</v>
      </c>
      <c r="K20" s="463">
        <v>0.7139257</v>
      </c>
    </row>
    <row r="21" spans="1:11" ht="14.4" customHeight="1" thickBot="1" x14ac:dyDescent="0.35">
      <c r="A21" s="481" t="s">
        <v>289</v>
      </c>
      <c r="B21" s="459">
        <v>1400.31861138764</v>
      </c>
      <c r="C21" s="459">
        <v>1327.4949999999999</v>
      </c>
      <c r="D21" s="460">
        <v>-72.823611387639005</v>
      </c>
      <c r="E21" s="461">
        <v>0.94799497000499999</v>
      </c>
      <c r="F21" s="459">
        <v>1399.8</v>
      </c>
      <c r="G21" s="460">
        <v>933.2</v>
      </c>
      <c r="H21" s="462">
        <v>96.709980000000002</v>
      </c>
      <c r="I21" s="459">
        <v>790.20031000000097</v>
      </c>
      <c r="J21" s="460">
        <v>-142.99968999999899</v>
      </c>
      <c r="K21" s="463">
        <v>0.56450943706199996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20</v>
      </c>
      <c r="G22" s="460">
        <v>13.333333333333</v>
      </c>
      <c r="H22" s="462">
        <v>0</v>
      </c>
      <c r="I22" s="459">
        <v>0</v>
      </c>
      <c r="J22" s="460">
        <v>-13.333333333333</v>
      </c>
      <c r="K22" s="463">
        <v>0</v>
      </c>
    </row>
    <row r="23" spans="1:11" ht="14.4" customHeight="1" thickBot="1" x14ac:dyDescent="0.35">
      <c r="A23" s="481" t="s">
        <v>291</v>
      </c>
      <c r="B23" s="459">
        <v>300.53352512117601</v>
      </c>
      <c r="C23" s="459">
        <v>304.26900999999998</v>
      </c>
      <c r="D23" s="460">
        <v>3.7354848788239998</v>
      </c>
      <c r="E23" s="461">
        <v>1.0124295114070001</v>
      </c>
      <c r="F23" s="459">
        <v>379.77556636346901</v>
      </c>
      <c r="G23" s="460">
        <v>253.18371090897901</v>
      </c>
      <c r="H23" s="462">
        <v>49.81438</v>
      </c>
      <c r="I23" s="459">
        <v>266.35757999999998</v>
      </c>
      <c r="J23" s="460">
        <v>13.17386909102</v>
      </c>
      <c r="K23" s="463">
        <v>0.70135523080200002</v>
      </c>
    </row>
    <row r="24" spans="1:11" ht="14.4" customHeight="1" thickBot="1" x14ac:dyDescent="0.35">
      <c r="A24" s="481" t="s">
        <v>292</v>
      </c>
      <c r="B24" s="459">
        <v>299.86046454809502</v>
      </c>
      <c r="C24" s="459">
        <v>202.32875999999999</v>
      </c>
      <c r="D24" s="460">
        <v>-97.531704548093998</v>
      </c>
      <c r="E24" s="461">
        <v>0.67474303524699997</v>
      </c>
      <c r="F24" s="459">
        <v>325</v>
      </c>
      <c r="G24" s="460">
        <v>216.666666666667</v>
      </c>
      <c r="H24" s="462">
        <v>12.8599</v>
      </c>
      <c r="I24" s="459">
        <v>148.34495000000001</v>
      </c>
      <c r="J24" s="460">
        <v>-68.321716666666006</v>
      </c>
      <c r="K24" s="463">
        <v>0.45644600000000002</v>
      </c>
    </row>
    <row r="25" spans="1:11" ht="14.4" customHeight="1" thickBot="1" x14ac:dyDescent="0.35">
      <c r="A25" s="481" t="s">
        <v>293</v>
      </c>
      <c r="B25" s="459">
        <v>8.0543239333999997E-2</v>
      </c>
      <c r="C25" s="459">
        <v>0</v>
      </c>
      <c r="D25" s="460">
        <v>-8.0543239333999997E-2</v>
      </c>
      <c r="E25" s="461">
        <v>0</v>
      </c>
      <c r="F25" s="459">
        <v>0</v>
      </c>
      <c r="G25" s="460">
        <v>0</v>
      </c>
      <c r="H25" s="462">
        <v>0</v>
      </c>
      <c r="I25" s="459">
        <v>0</v>
      </c>
      <c r="J25" s="460">
        <v>0</v>
      </c>
      <c r="K25" s="463">
        <v>0</v>
      </c>
    </row>
    <row r="26" spans="1:11" ht="14.4" customHeight="1" thickBot="1" x14ac:dyDescent="0.35">
      <c r="A26" s="481" t="s">
        <v>294</v>
      </c>
      <c r="B26" s="459">
        <v>550</v>
      </c>
      <c r="C26" s="459">
        <v>527.78369999999995</v>
      </c>
      <c r="D26" s="460">
        <v>-22.216299999998999</v>
      </c>
      <c r="E26" s="461">
        <v>0.95960672727200003</v>
      </c>
      <c r="F26" s="459">
        <v>611.92012059623505</v>
      </c>
      <c r="G26" s="460">
        <v>407.94674706415702</v>
      </c>
      <c r="H26" s="462">
        <v>10.281689999999999</v>
      </c>
      <c r="I26" s="459">
        <v>302.76832999999999</v>
      </c>
      <c r="J26" s="460">
        <v>-105.17841706415599</v>
      </c>
      <c r="K26" s="463">
        <v>0.494784073622</v>
      </c>
    </row>
    <row r="27" spans="1:11" ht="14.4" customHeight="1" thickBot="1" x14ac:dyDescent="0.35">
      <c r="A27" s="481" t="s">
        <v>295</v>
      </c>
      <c r="B27" s="459">
        <v>5</v>
      </c>
      <c r="C27" s="459">
        <v>2.7320000000000002</v>
      </c>
      <c r="D27" s="460">
        <v>-2.2679999999999998</v>
      </c>
      <c r="E27" s="461">
        <v>0.5464</v>
      </c>
      <c r="F27" s="459">
        <v>5</v>
      </c>
      <c r="G27" s="460">
        <v>3.333333333333</v>
      </c>
      <c r="H27" s="462">
        <v>0.19400000000000001</v>
      </c>
      <c r="I27" s="459">
        <v>1.6435599999999999</v>
      </c>
      <c r="J27" s="460">
        <v>-1.6897733333330001</v>
      </c>
      <c r="K27" s="463">
        <v>0.328712</v>
      </c>
    </row>
    <row r="28" spans="1:11" ht="14.4" customHeight="1" thickBot="1" x14ac:dyDescent="0.35">
      <c r="A28" s="481" t="s">
        <v>296</v>
      </c>
      <c r="B28" s="459">
        <v>60</v>
      </c>
      <c r="C28" s="459">
        <v>35.591999999999999</v>
      </c>
      <c r="D28" s="460">
        <v>-24.408000000000001</v>
      </c>
      <c r="E28" s="461">
        <v>0.59319999999999995</v>
      </c>
      <c r="F28" s="459">
        <v>59.872760612515997</v>
      </c>
      <c r="G28" s="460">
        <v>39.915173741677002</v>
      </c>
      <c r="H28" s="462">
        <v>5.1580000000000004</v>
      </c>
      <c r="I28" s="459">
        <v>30.496839999999999</v>
      </c>
      <c r="J28" s="460">
        <v>-9.4183337416769994</v>
      </c>
      <c r="K28" s="463">
        <v>0.509360846034</v>
      </c>
    </row>
    <row r="29" spans="1:11" ht="14.4" customHeight="1" thickBot="1" x14ac:dyDescent="0.35">
      <c r="A29" s="481" t="s">
        <v>297</v>
      </c>
      <c r="B29" s="459">
        <v>0</v>
      </c>
      <c r="C29" s="459">
        <v>0.91830000000000001</v>
      </c>
      <c r="D29" s="460">
        <v>0.91830000000000001</v>
      </c>
      <c r="E29" s="469" t="s">
        <v>283</v>
      </c>
      <c r="F29" s="459">
        <v>1</v>
      </c>
      <c r="G29" s="460">
        <v>0.66666666666600005</v>
      </c>
      <c r="H29" s="462">
        <v>0</v>
      </c>
      <c r="I29" s="459">
        <v>0</v>
      </c>
      <c r="J29" s="460">
        <v>-0.66666666666600005</v>
      </c>
      <c r="K29" s="463">
        <v>0</v>
      </c>
    </row>
    <row r="30" spans="1:11" ht="14.4" customHeight="1" thickBot="1" x14ac:dyDescent="0.35">
      <c r="A30" s="481" t="s">
        <v>298</v>
      </c>
      <c r="B30" s="459">
        <v>100</v>
      </c>
      <c r="C30" s="459">
        <v>96.954800000000006</v>
      </c>
      <c r="D30" s="460">
        <v>-3.0451999999999999</v>
      </c>
      <c r="E30" s="461">
        <v>0.96954799999999997</v>
      </c>
      <c r="F30" s="459">
        <v>130</v>
      </c>
      <c r="G30" s="460">
        <v>86.666666666666003</v>
      </c>
      <c r="H30" s="462">
        <v>0</v>
      </c>
      <c r="I30" s="459">
        <v>57.998579999999997</v>
      </c>
      <c r="J30" s="460">
        <v>-28.668086666665999</v>
      </c>
      <c r="K30" s="463">
        <v>0.44614292307600001</v>
      </c>
    </row>
    <row r="31" spans="1:11" ht="14.4" customHeight="1" thickBot="1" x14ac:dyDescent="0.35">
      <c r="A31" s="480" t="s">
        <v>299</v>
      </c>
      <c r="B31" s="464">
        <v>77.927605006484001</v>
      </c>
      <c r="C31" s="464">
        <v>73.053079999999994</v>
      </c>
      <c r="D31" s="465">
        <v>-4.8745250064840002</v>
      </c>
      <c r="E31" s="471">
        <v>0.93744803261800003</v>
      </c>
      <c r="F31" s="464">
        <v>94.771899209132997</v>
      </c>
      <c r="G31" s="465">
        <v>63.181266139422</v>
      </c>
      <c r="H31" s="467">
        <v>17.5273</v>
      </c>
      <c r="I31" s="464">
        <v>64.457949999999997</v>
      </c>
      <c r="J31" s="465">
        <v>1.2766838605769999</v>
      </c>
      <c r="K31" s="472">
        <v>0.68013778913199996</v>
      </c>
    </row>
    <row r="32" spans="1:11" ht="14.4" customHeight="1" thickBot="1" x14ac:dyDescent="0.35">
      <c r="A32" s="481" t="s">
        <v>300</v>
      </c>
      <c r="B32" s="459">
        <v>0</v>
      </c>
      <c r="C32" s="459">
        <v>0.98009999999999997</v>
      </c>
      <c r="D32" s="460">
        <v>0.98009999999999997</v>
      </c>
      <c r="E32" s="469" t="s">
        <v>271</v>
      </c>
      <c r="F32" s="459">
        <v>0</v>
      </c>
      <c r="G32" s="460">
        <v>0</v>
      </c>
      <c r="H32" s="462">
        <v>3.63</v>
      </c>
      <c r="I32" s="459">
        <v>3.63</v>
      </c>
      <c r="J32" s="460">
        <v>3.63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6</v>
      </c>
      <c r="C33" s="459">
        <v>5.1773800000000003</v>
      </c>
      <c r="D33" s="460">
        <v>-0.82261999999900004</v>
      </c>
      <c r="E33" s="461">
        <v>0.86289666666599996</v>
      </c>
      <c r="F33" s="459">
        <v>8.1125040834039996</v>
      </c>
      <c r="G33" s="460">
        <v>5.4083360556019997</v>
      </c>
      <c r="H33" s="462">
        <v>0.75722</v>
      </c>
      <c r="I33" s="459">
        <v>2.8854600000000001</v>
      </c>
      <c r="J33" s="460">
        <v>-2.522876055602</v>
      </c>
      <c r="K33" s="463">
        <v>0.35568056056800001</v>
      </c>
    </row>
    <row r="34" spans="1:11" ht="14.4" customHeight="1" thickBot="1" x14ac:dyDescent="0.35">
      <c r="A34" s="481" t="s">
        <v>302</v>
      </c>
      <c r="B34" s="459">
        <v>22.260726759490002</v>
      </c>
      <c r="C34" s="459">
        <v>19.54316</v>
      </c>
      <c r="D34" s="460">
        <v>-2.7175667594899999</v>
      </c>
      <c r="E34" s="461">
        <v>0.877921022577</v>
      </c>
      <c r="F34" s="459">
        <v>17.753222510653</v>
      </c>
      <c r="G34" s="460">
        <v>11.835481673768999</v>
      </c>
      <c r="H34" s="462">
        <v>1.7079200000000001</v>
      </c>
      <c r="I34" s="459">
        <v>15.2814</v>
      </c>
      <c r="J34" s="460">
        <v>3.4459183262300002</v>
      </c>
      <c r="K34" s="463">
        <v>0.86076767137999999</v>
      </c>
    </row>
    <row r="35" spans="1:11" ht="14.4" customHeight="1" thickBot="1" x14ac:dyDescent="0.35">
      <c r="A35" s="481" t="s">
        <v>303</v>
      </c>
      <c r="B35" s="459">
        <v>14.584531894743</v>
      </c>
      <c r="C35" s="459">
        <v>12.69036</v>
      </c>
      <c r="D35" s="460">
        <v>-1.894171894743</v>
      </c>
      <c r="E35" s="461">
        <v>0.87012460129500002</v>
      </c>
      <c r="F35" s="459">
        <v>19.705703448417999</v>
      </c>
      <c r="G35" s="460">
        <v>13.137135632278</v>
      </c>
      <c r="H35" s="462">
        <v>2.3726799999999999</v>
      </c>
      <c r="I35" s="459">
        <v>11.15893</v>
      </c>
      <c r="J35" s="460">
        <v>-1.9782056322779999</v>
      </c>
      <c r="K35" s="463">
        <v>0.56627920080100003</v>
      </c>
    </row>
    <row r="36" spans="1:11" ht="14.4" customHeight="1" thickBot="1" x14ac:dyDescent="0.35">
      <c r="A36" s="481" t="s">
        <v>304</v>
      </c>
      <c r="B36" s="459">
        <v>0.46949893019200001</v>
      </c>
      <c r="C36" s="459">
        <v>1.1797</v>
      </c>
      <c r="D36" s="460">
        <v>0.71020106980700004</v>
      </c>
      <c r="E36" s="461">
        <v>2.5126787818579999</v>
      </c>
      <c r="F36" s="459">
        <v>1.3500614145050001</v>
      </c>
      <c r="G36" s="460">
        <v>0.90004094300299997</v>
      </c>
      <c r="H36" s="462">
        <v>0.498</v>
      </c>
      <c r="I36" s="459">
        <v>1.38453</v>
      </c>
      <c r="J36" s="460">
        <v>0.48448905699599998</v>
      </c>
      <c r="K36" s="463">
        <v>1.0255311240830001</v>
      </c>
    </row>
    <row r="37" spans="1:11" ht="14.4" customHeight="1" thickBot="1" x14ac:dyDescent="0.35">
      <c r="A37" s="481" t="s">
        <v>305</v>
      </c>
      <c r="B37" s="459">
        <v>0</v>
      </c>
      <c r="C37" s="459">
        <v>1.0483199999999999</v>
      </c>
      <c r="D37" s="460">
        <v>1.0483199999999999</v>
      </c>
      <c r="E37" s="469" t="s">
        <v>283</v>
      </c>
      <c r="F37" s="459">
        <v>0</v>
      </c>
      <c r="G37" s="460">
        <v>0</v>
      </c>
      <c r="H37" s="462">
        <v>0</v>
      </c>
      <c r="I37" s="459">
        <v>0.51734999999999998</v>
      </c>
      <c r="J37" s="460">
        <v>0.51734999999999998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</v>
      </c>
      <c r="C38" s="459">
        <v>1.3775999999999999</v>
      </c>
      <c r="D38" s="460">
        <v>-0.62239999999999995</v>
      </c>
      <c r="E38" s="461">
        <v>0.68879999999899999</v>
      </c>
      <c r="F38" s="459">
        <v>2.0800275082219999</v>
      </c>
      <c r="G38" s="460">
        <v>1.386685005481</v>
      </c>
      <c r="H38" s="462">
        <v>1.67717</v>
      </c>
      <c r="I38" s="459">
        <v>2.7972199999999998</v>
      </c>
      <c r="J38" s="460">
        <v>1.4105349945179999</v>
      </c>
      <c r="K38" s="463">
        <v>1.3447995225739999</v>
      </c>
    </row>
    <row r="39" spans="1:11" ht="14.4" customHeight="1" thickBot="1" x14ac:dyDescent="0.35">
      <c r="A39" s="481" t="s">
        <v>307</v>
      </c>
      <c r="B39" s="459">
        <v>20.612847422058</v>
      </c>
      <c r="C39" s="459">
        <v>20.59234</v>
      </c>
      <c r="D39" s="460">
        <v>-2.0507422058000001E-2</v>
      </c>
      <c r="E39" s="461">
        <v>0.99900511454600005</v>
      </c>
      <c r="F39" s="459">
        <v>21.152795208257999</v>
      </c>
      <c r="G39" s="460">
        <v>14.101863472172001</v>
      </c>
      <c r="H39" s="462">
        <v>3.4705400000000002</v>
      </c>
      <c r="I39" s="459">
        <v>13.57429</v>
      </c>
      <c r="J39" s="460">
        <v>-0.52757347217200001</v>
      </c>
      <c r="K39" s="463">
        <v>0.64172559070099999</v>
      </c>
    </row>
    <row r="40" spans="1:11" ht="14.4" customHeight="1" thickBot="1" x14ac:dyDescent="0.35">
      <c r="A40" s="481" t="s">
        <v>308</v>
      </c>
      <c r="B40" s="459">
        <v>12</v>
      </c>
      <c r="C40" s="459">
        <v>10.464119999999999</v>
      </c>
      <c r="D40" s="460">
        <v>-1.535879999999</v>
      </c>
      <c r="E40" s="461">
        <v>0.87200999999999995</v>
      </c>
      <c r="F40" s="459">
        <v>24.61758503567</v>
      </c>
      <c r="G40" s="460">
        <v>16.411723357113001</v>
      </c>
      <c r="H40" s="462">
        <v>3.41377</v>
      </c>
      <c r="I40" s="459">
        <v>13.228770000000001</v>
      </c>
      <c r="J40" s="460">
        <v>-3.182953357113</v>
      </c>
      <c r="K40" s="463">
        <v>0.53737074456400002</v>
      </c>
    </row>
    <row r="41" spans="1:11" ht="14.4" customHeight="1" thickBot="1" x14ac:dyDescent="0.35">
      <c r="A41" s="480" t="s">
        <v>309</v>
      </c>
      <c r="B41" s="464">
        <v>7.6893166261139996</v>
      </c>
      <c r="C41" s="464">
        <v>53.436369999999997</v>
      </c>
      <c r="D41" s="465">
        <v>45.747053373885002</v>
      </c>
      <c r="E41" s="471">
        <v>6.9494303067869998</v>
      </c>
      <c r="F41" s="464">
        <v>53.493535937459001</v>
      </c>
      <c r="G41" s="465">
        <v>35.662357291638997</v>
      </c>
      <c r="H41" s="467">
        <v>0.1648</v>
      </c>
      <c r="I41" s="464">
        <v>12.363670000000001</v>
      </c>
      <c r="J41" s="465">
        <v>-23.298687291638998</v>
      </c>
      <c r="K41" s="472">
        <v>0.23112456081499999</v>
      </c>
    </row>
    <row r="42" spans="1:11" ht="14.4" customHeight="1" thickBot="1" x14ac:dyDescent="0.35">
      <c r="A42" s="481" t="s">
        <v>310</v>
      </c>
      <c r="B42" s="459">
        <v>4.4751180308030003</v>
      </c>
      <c r="C42" s="459">
        <v>2.1102400000000001</v>
      </c>
      <c r="D42" s="460">
        <v>-2.3648780308030002</v>
      </c>
      <c r="E42" s="461">
        <v>0.47154957377000001</v>
      </c>
      <c r="F42" s="459">
        <v>1.9557846475859999</v>
      </c>
      <c r="G42" s="460">
        <v>1.303856431724</v>
      </c>
      <c r="H42" s="462">
        <v>0</v>
      </c>
      <c r="I42" s="459">
        <v>0</v>
      </c>
      <c r="J42" s="460">
        <v>-1.303856431724</v>
      </c>
      <c r="K42" s="463">
        <v>0</v>
      </c>
    </row>
    <row r="43" spans="1:11" ht="14.4" customHeight="1" thickBot="1" x14ac:dyDescent="0.35">
      <c r="A43" s="481" t="s">
        <v>311</v>
      </c>
      <c r="B43" s="459">
        <v>2.0912854156749998</v>
      </c>
      <c r="C43" s="459">
        <v>48.947960000000002</v>
      </c>
      <c r="D43" s="460">
        <v>46.856674584324999</v>
      </c>
      <c r="E43" s="461">
        <v>23.405681325521002</v>
      </c>
      <c r="F43" s="459">
        <v>50.099836730259</v>
      </c>
      <c r="G43" s="460">
        <v>33.399891153505997</v>
      </c>
      <c r="H43" s="462">
        <v>0</v>
      </c>
      <c r="I43" s="459">
        <v>6.15</v>
      </c>
      <c r="J43" s="460">
        <v>-27.249891153505999</v>
      </c>
      <c r="K43" s="463">
        <v>0.122754891061</v>
      </c>
    </row>
    <row r="44" spans="1:11" ht="14.4" customHeight="1" thickBot="1" x14ac:dyDescent="0.35">
      <c r="A44" s="481" t="s">
        <v>312</v>
      </c>
      <c r="B44" s="459">
        <v>0</v>
      </c>
      <c r="C44" s="459">
        <v>0.82929999999899995</v>
      </c>
      <c r="D44" s="460">
        <v>0.82929999999899995</v>
      </c>
      <c r="E44" s="469" t="s">
        <v>271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" customHeight="1" thickBot="1" x14ac:dyDescent="0.35">
      <c r="A45" s="481" t="s">
        <v>313</v>
      </c>
      <c r="B45" s="459">
        <v>1.122913179635</v>
      </c>
      <c r="C45" s="459">
        <v>1.54887</v>
      </c>
      <c r="D45" s="460">
        <v>0.42595682036400001</v>
      </c>
      <c r="E45" s="461">
        <v>1.37933192707</v>
      </c>
      <c r="F45" s="459">
        <v>1.4379145596130001</v>
      </c>
      <c r="G45" s="460">
        <v>0.95860970640900001</v>
      </c>
      <c r="H45" s="462">
        <v>0.1648</v>
      </c>
      <c r="I45" s="459">
        <v>6.2136699999999996</v>
      </c>
      <c r="J45" s="460">
        <v>5.2550602935899997</v>
      </c>
      <c r="K45" s="463">
        <v>4.3213068248419999</v>
      </c>
    </row>
    <row r="46" spans="1:11" ht="14.4" customHeight="1" thickBot="1" x14ac:dyDescent="0.35">
      <c r="A46" s="480" t="s">
        <v>314</v>
      </c>
      <c r="B46" s="464">
        <v>128.002415475861</v>
      </c>
      <c r="C46" s="464">
        <v>117.24533</v>
      </c>
      <c r="D46" s="465">
        <v>-10.757085475861</v>
      </c>
      <c r="E46" s="471">
        <v>0.91596185559499999</v>
      </c>
      <c r="F46" s="464">
        <v>125.78472953268199</v>
      </c>
      <c r="G46" s="465">
        <v>83.856486355121007</v>
      </c>
      <c r="H46" s="467">
        <v>10.369300000000001</v>
      </c>
      <c r="I46" s="464">
        <v>83.76</v>
      </c>
      <c r="J46" s="465">
        <v>-9.6486355120999998E-2</v>
      </c>
      <c r="K46" s="472">
        <v>0.66589959139800003</v>
      </c>
    </row>
    <row r="47" spans="1:11" ht="14.4" customHeight="1" thickBot="1" x14ac:dyDescent="0.35">
      <c r="A47" s="481" t="s">
        <v>315</v>
      </c>
      <c r="B47" s="459">
        <v>1</v>
      </c>
      <c r="C47" s="459">
        <v>0</v>
      </c>
      <c r="D47" s="460">
        <v>-1</v>
      </c>
      <c r="E47" s="461">
        <v>0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63">
        <v>0</v>
      </c>
    </row>
    <row r="48" spans="1:11" ht="14.4" customHeight="1" thickBot="1" x14ac:dyDescent="0.35">
      <c r="A48" s="481" t="s">
        <v>316</v>
      </c>
      <c r="B48" s="459">
        <v>10</v>
      </c>
      <c r="C48" s="459">
        <v>9.6418800000000005</v>
      </c>
      <c r="D48" s="460">
        <v>-0.35811999999999999</v>
      </c>
      <c r="E48" s="461">
        <v>0.96418799999899996</v>
      </c>
      <c r="F48" s="459">
        <v>10.784729532681</v>
      </c>
      <c r="G48" s="460">
        <v>7.1898196884540004</v>
      </c>
      <c r="H48" s="462">
        <v>1.0744800000000001</v>
      </c>
      <c r="I48" s="459">
        <v>3.31419</v>
      </c>
      <c r="J48" s="460">
        <v>-3.875629688454</v>
      </c>
      <c r="K48" s="463">
        <v>0.30730395138299998</v>
      </c>
    </row>
    <row r="49" spans="1:11" ht="14.4" customHeight="1" thickBot="1" x14ac:dyDescent="0.35">
      <c r="A49" s="481" t="s">
        <v>317</v>
      </c>
      <c r="B49" s="459">
        <v>20</v>
      </c>
      <c r="C49" s="459">
        <v>26.543949999999999</v>
      </c>
      <c r="D49" s="460">
        <v>6.5439499999999997</v>
      </c>
      <c r="E49" s="461">
        <v>1.3271975</v>
      </c>
      <c r="F49" s="459">
        <v>30</v>
      </c>
      <c r="G49" s="460">
        <v>20</v>
      </c>
      <c r="H49" s="462">
        <v>3.8437199999999998</v>
      </c>
      <c r="I49" s="459">
        <v>22.577249999999999</v>
      </c>
      <c r="J49" s="460">
        <v>2.5772499999999998</v>
      </c>
      <c r="K49" s="463">
        <v>0.75257499999999999</v>
      </c>
    </row>
    <row r="50" spans="1:11" ht="14.4" customHeight="1" thickBot="1" x14ac:dyDescent="0.35">
      <c r="A50" s="481" t="s">
        <v>318</v>
      </c>
      <c r="B50" s="459">
        <v>75.143561304626999</v>
      </c>
      <c r="C50" s="459">
        <v>61.558669999999999</v>
      </c>
      <c r="D50" s="460">
        <v>-13.584891304627</v>
      </c>
      <c r="E50" s="461">
        <v>0.81921416727100005</v>
      </c>
      <c r="F50" s="459">
        <v>65</v>
      </c>
      <c r="G50" s="460">
        <v>43.333333333333002</v>
      </c>
      <c r="H50" s="462">
        <v>3.5114700000000001</v>
      </c>
      <c r="I50" s="459">
        <v>43.000770000000003</v>
      </c>
      <c r="J50" s="460">
        <v>-0.33256333333299998</v>
      </c>
      <c r="K50" s="463">
        <v>0.66155030769199996</v>
      </c>
    </row>
    <row r="51" spans="1:11" ht="14.4" customHeight="1" thickBot="1" x14ac:dyDescent="0.35">
      <c r="A51" s="481" t="s">
        <v>319</v>
      </c>
      <c r="B51" s="459">
        <v>21.858854171234</v>
      </c>
      <c r="C51" s="459">
        <v>19.500830000000001</v>
      </c>
      <c r="D51" s="460">
        <v>-2.3580241712340002</v>
      </c>
      <c r="E51" s="461">
        <v>0.89212498730400003</v>
      </c>
      <c r="F51" s="459">
        <v>20</v>
      </c>
      <c r="G51" s="460">
        <v>13.333333333333</v>
      </c>
      <c r="H51" s="462">
        <v>1.93963</v>
      </c>
      <c r="I51" s="459">
        <v>14.867789999999999</v>
      </c>
      <c r="J51" s="460">
        <v>1.534456666666</v>
      </c>
      <c r="K51" s="463">
        <v>0.74338950000000004</v>
      </c>
    </row>
    <row r="52" spans="1:11" ht="14.4" customHeight="1" thickBot="1" x14ac:dyDescent="0.35">
      <c r="A52" s="480" t="s">
        <v>320</v>
      </c>
      <c r="B52" s="464">
        <v>0</v>
      </c>
      <c r="C52" s="464">
        <v>1.17</v>
      </c>
      <c r="D52" s="465">
        <v>1.17</v>
      </c>
      <c r="E52" s="466" t="s">
        <v>271</v>
      </c>
      <c r="F52" s="464">
        <v>0</v>
      </c>
      <c r="G52" s="465">
        <v>0</v>
      </c>
      <c r="H52" s="467">
        <v>0</v>
      </c>
      <c r="I52" s="464">
        <v>10.150449999999999</v>
      </c>
      <c r="J52" s="465">
        <v>10.150449999999999</v>
      </c>
      <c r="K52" s="468" t="s">
        <v>271</v>
      </c>
    </row>
    <row r="53" spans="1:11" ht="14.4" customHeight="1" thickBot="1" x14ac:dyDescent="0.35">
      <c r="A53" s="481" t="s">
        <v>321</v>
      </c>
      <c r="B53" s="459">
        <v>0</v>
      </c>
      <c r="C53" s="459">
        <v>1.17</v>
      </c>
      <c r="D53" s="460">
        <v>1.17</v>
      </c>
      <c r="E53" s="469" t="s">
        <v>271</v>
      </c>
      <c r="F53" s="459">
        <v>0</v>
      </c>
      <c r="G53" s="460">
        <v>0</v>
      </c>
      <c r="H53" s="462">
        <v>0</v>
      </c>
      <c r="I53" s="459">
        <v>10.150449999999999</v>
      </c>
      <c r="J53" s="460">
        <v>10.150449999999999</v>
      </c>
      <c r="K53" s="470" t="s">
        <v>271</v>
      </c>
    </row>
    <row r="54" spans="1:11" ht="14.4" customHeight="1" thickBot="1" x14ac:dyDescent="0.35">
      <c r="A54" s="479" t="s">
        <v>42</v>
      </c>
      <c r="B54" s="459">
        <v>375.69456477854197</v>
      </c>
      <c r="C54" s="459">
        <v>356.64299999999997</v>
      </c>
      <c r="D54" s="460">
        <v>-19.051564778542001</v>
      </c>
      <c r="E54" s="461">
        <v>0.949289751397</v>
      </c>
      <c r="F54" s="459">
        <v>365.475316692435</v>
      </c>
      <c r="G54" s="460">
        <v>243.65021112829001</v>
      </c>
      <c r="H54" s="462">
        <v>28.634</v>
      </c>
      <c r="I54" s="459">
        <v>248.78</v>
      </c>
      <c r="J54" s="460">
        <v>5.1297888717099998</v>
      </c>
      <c r="K54" s="463">
        <v>0.68070260462800003</v>
      </c>
    </row>
    <row r="55" spans="1:11" ht="14.4" customHeight="1" thickBot="1" x14ac:dyDescent="0.35">
      <c r="A55" s="480" t="s">
        <v>322</v>
      </c>
      <c r="B55" s="464">
        <v>375.69456477854197</v>
      </c>
      <c r="C55" s="464">
        <v>356.64299999999997</v>
      </c>
      <c r="D55" s="465">
        <v>-19.051564778542001</v>
      </c>
      <c r="E55" s="471">
        <v>0.949289751397</v>
      </c>
      <c r="F55" s="464">
        <v>365.475316692435</v>
      </c>
      <c r="G55" s="465">
        <v>243.65021112829001</v>
      </c>
      <c r="H55" s="467">
        <v>28.634</v>
      </c>
      <c r="I55" s="464">
        <v>248.78</v>
      </c>
      <c r="J55" s="465">
        <v>5.1297888717099998</v>
      </c>
      <c r="K55" s="472">
        <v>0.68070260462800003</v>
      </c>
    </row>
    <row r="56" spans="1:11" ht="14.4" customHeight="1" thickBot="1" x14ac:dyDescent="0.35">
      <c r="A56" s="481" t="s">
        <v>323</v>
      </c>
      <c r="B56" s="459">
        <v>99.999999999999005</v>
      </c>
      <c r="C56" s="459">
        <v>100.9</v>
      </c>
      <c r="D56" s="460">
        <v>0.9</v>
      </c>
      <c r="E56" s="461">
        <v>1.0089999999999999</v>
      </c>
      <c r="F56" s="459">
        <v>99.750271689683998</v>
      </c>
      <c r="G56" s="460">
        <v>66.500181126455999</v>
      </c>
      <c r="H56" s="462">
        <v>9.2880000000000003</v>
      </c>
      <c r="I56" s="459">
        <v>68.37</v>
      </c>
      <c r="J56" s="460">
        <v>1.8698188735429999</v>
      </c>
      <c r="K56" s="463">
        <v>0.68541166697400002</v>
      </c>
    </row>
    <row r="57" spans="1:11" ht="14.4" customHeight="1" thickBot="1" x14ac:dyDescent="0.35">
      <c r="A57" s="481" t="s">
        <v>324</v>
      </c>
      <c r="B57" s="459">
        <v>196.694564778543</v>
      </c>
      <c r="C57" s="459">
        <v>178.99199999999999</v>
      </c>
      <c r="D57" s="460">
        <v>-17.702564778542001</v>
      </c>
      <c r="E57" s="461">
        <v>0.90999972572400001</v>
      </c>
      <c r="F57" s="459">
        <v>190.33343698238301</v>
      </c>
      <c r="G57" s="460">
        <v>126.888957988255</v>
      </c>
      <c r="H57" s="462">
        <v>16.992999999999999</v>
      </c>
      <c r="I57" s="459">
        <v>135.88399999999999</v>
      </c>
      <c r="J57" s="460">
        <v>8.9950420117439993</v>
      </c>
      <c r="K57" s="463">
        <v>0.71392605605299997</v>
      </c>
    </row>
    <row r="58" spans="1:11" ht="14.4" customHeight="1" thickBot="1" x14ac:dyDescent="0.35">
      <c r="A58" s="481" t="s">
        <v>325</v>
      </c>
      <c r="B58" s="459">
        <v>78.999999999999005</v>
      </c>
      <c r="C58" s="459">
        <v>76.751000000000005</v>
      </c>
      <c r="D58" s="460">
        <v>-2.248999999999</v>
      </c>
      <c r="E58" s="461">
        <v>0.97153164556899996</v>
      </c>
      <c r="F58" s="459">
        <v>75.391608020365993</v>
      </c>
      <c r="G58" s="460">
        <v>50.261072013576999</v>
      </c>
      <c r="H58" s="462">
        <v>2.3530000000000002</v>
      </c>
      <c r="I58" s="459">
        <v>44.526000000000003</v>
      </c>
      <c r="J58" s="460">
        <v>-5.7350720135769997</v>
      </c>
      <c r="K58" s="463">
        <v>0.59059623702300001</v>
      </c>
    </row>
    <row r="59" spans="1:11" ht="14.4" customHeight="1" thickBot="1" x14ac:dyDescent="0.35">
      <c r="A59" s="482" t="s">
        <v>326</v>
      </c>
      <c r="B59" s="464">
        <v>439.63548609097597</v>
      </c>
      <c r="C59" s="464">
        <v>480.54730999999998</v>
      </c>
      <c r="D59" s="465">
        <v>40.911823909024001</v>
      </c>
      <c r="E59" s="471">
        <v>1.093058511433</v>
      </c>
      <c r="F59" s="464">
        <v>492.675596956113</v>
      </c>
      <c r="G59" s="465">
        <v>328.45039797074202</v>
      </c>
      <c r="H59" s="467">
        <v>53.861109999999996</v>
      </c>
      <c r="I59" s="464">
        <v>367.46102999999999</v>
      </c>
      <c r="J59" s="465">
        <v>39.010632029257998</v>
      </c>
      <c r="K59" s="472">
        <v>0.74584784038399998</v>
      </c>
    </row>
    <row r="60" spans="1:11" ht="14.4" customHeight="1" thickBot="1" x14ac:dyDescent="0.35">
      <c r="A60" s="479" t="s">
        <v>45</v>
      </c>
      <c r="B60" s="459">
        <v>35.216407281179002</v>
      </c>
      <c r="C60" s="459">
        <v>45.66131</v>
      </c>
      <c r="D60" s="460">
        <v>10.44490271882</v>
      </c>
      <c r="E60" s="461">
        <v>1.2965919446409999</v>
      </c>
      <c r="F60" s="459">
        <v>59.342015182098002</v>
      </c>
      <c r="G60" s="460">
        <v>39.561343454731997</v>
      </c>
      <c r="H60" s="462">
        <v>8.2364700000000006</v>
      </c>
      <c r="I60" s="459">
        <v>36.080860000000001</v>
      </c>
      <c r="J60" s="460">
        <v>-3.480483454732</v>
      </c>
      <c r="K60" s="463">
        <v>0.60801541520400004</v>
      </c>
    </row>
    <row r="61" spans="1:11" ht="14.4" customHeight="1" thickBot="1" x14ac:dyDescent="0.35">
      <c r="A61" s="483" t="s">
        <v>327</v>
      </c>
      <c r="B61" s="459">
        <v>35.216407281179002</v>
      </c>
      <c r="C61" s="459">
        <v>45.66131</v>
      </c>
      <c r="D61" s="460">
        <v>10.44490271882</v>
      </c>
      <c r="E61" s="461">
        <v>1.2965919446409999</v>
      </c>
      <c r="F61" s="459">
        <v>59.342015182098002</v>
      </c>
      <c r="G61" s="460">
        <v>39.561343454731997</v>
      </c>
      <c r="H61" s="462">
        <v>8.2364700000000006</v>
      </c>
      <c r="I61" s="459">
        <v>36.080860000000001</v>
      </c>
      <c r="J61" s="460">
        <v>-3.480483454732</v>
      </c>
      <c r="K61" s="463">
        <v>0.60801541520400004</v>
      </c>
    </row>
    <row r="62" spans="1:11" ht="14.4" customHeight="1" thickBot="1" x14ac:dyDescent="0.35">
      <c r="A62" s="481" t="s">
        <v>328</v>
      </c>
      <c r="B62" s="459">
        <v>18.650548549578001</v>
      </c>
      <c r="C62" s="459">
        <v>11.747030000000001</v>
      </c>
      <c r="D62" s="460">
        <v>-6.903518549578</v>
      </c>
      <c r="E62" s="461">
        <v>0.629849034669</v>
      </c>
      <c r="F62" s="459">
        <v>15.353430361119001</v>
      </c>
      <c r="G62" s="460">
        <v>10.235620240746</v>
      </c>
      <c r="H62" s="462">
        <v>0.91839000000000004</v>
      </c>
      <c r="I62" s="459">
        <v>9.0786300000000004</v>
      </c>
      <c r="J62" s="460">
        <v>-1.156990240746</v>
      </c>
      <c r="K62" s="463">
        <v>0.59130955014300002</v>
      </c>
    </row>
    <row r="63" spans="1:11" ht="14.4" customHeight="1" thickBot="1" x14ac:dyDescent="0.35">
      <c r="A63" s="481" t="s">
        <v>329</v>
      </c>
      <c r="B63" s="459">
        <v>4.2367732643130003</v>
      </c>
      <c r="C63" s="459">
        <v>17.953220000000002</v>
      </c>
      <c r="D63" s="460">
        <v>13.716446735686</v>
      </c>
      <c r="E63" s="461">
        <v>4.2374748139619998</v>
      </c>
      <c r="F63" s="459">
        <v>14.75117823623</v>
      </c>
      <c r="G63" s="460">
        <v>9.8341188241530002</v>
      </c>
      <c r="H63" s="462">
        <v>0</v>
      </c>
      <c r="I63" s="459">
        <v>1.36612</v>
      </c>
      <c r="J63" s="460">
        <v>-8.4679988241529998</v>
      </c>
      <c r="K63" s="463">
        <v>9.2610907285999994E-2</v>
      </c>
    </row>
    <row r="64" spans="1:11" ht="14.4" customHeight="1" thickBot="1" x14ac:dyDescent="0.35">
      <c r="A64" s="481" t="s">
        <v>330</v>
      </c>
      <c r="B64" s="459">
        <v>7.3290854672860002</v>
      </c>
      <c r="C64" s="459">
        <v>11.07255</v>
      </c>
      <c r="D64" s="460">
        <v>3.7434645327129998</v>
      </c>
      <c r="E64" s="461">
        <v>1.510768301096</v>
      </c>
      <c r="F64" s="459">
        <v>24.949671178854999</v>
      </c>
      <c r="G64" s="460">
        <v>16.633114119236001</v>
      </c>
      <c r="H64" s="462">
        <v>7.3180800000000001</v>
      </c>
      <c r="I64" s="459">
        <v>25.3996</v>
      </c>
      <c r="J64" s="460">
        <v>8.7664858807629997</v>
      </c>
      <c r="K64" s="463">
        <v>1.01803345695</v>
      </c>
    </row>
    <row r="65" spans="1:11" ht="14.4" customHeight="1" thickBot="1" x14ac:dyDescent="0.35">
      <c r="A65" s="481" t="s">
        <v>331</v>
      </c>
      <c r="B65" s="459">
        <v>4.9999999999989999</v>
      </c>
      <c r="C65" s="459">
        <v>4.8885100000000001</v>
      </c>
      <c r="D65" s="460">
        <v>-0.111489999999</v>
      </c>
      <c r="E65" s="461">
        <v>0.97770199999999996</v>
      </c>
      <c r="F65" s="459">
        <v>4.2877354058929997</v>
      </c>
      <c r="G65" s="460">
        <v>2.8584902705949999</v>
      </c>
      <c r="H65" s="462">
        <v>0</v>
      </c>
      <c r="I65" s="459">
        <v>0.23651</v>
      </c>
      <c r="J65" s="460">
        <v>-2.6219802705949999</v>
      </c>
      <c r="K65" s="463">
        <v>5.5159653665000002E-2</v>
      </c>
    </row>
    <row r="66" spans="1:11" ht="14.4" customHeight="1" thickBot="1" x14ac:dyDescent="0.35">
      <c r="A66" s="484" t="s">
        <v>46</v>
      </c>
      <c r="B66" s="464">
        <v>0</v>
      </c>
      <c r="C66" s="464">
        <v>43.682000000000002</v>
      </c>
      <c r="D66" s="465">
        <v>43.682000000000002</v>
      </c>
      <c r="E66" s="466" t="s">
        <v>271</v>
      </c>
      <c r="F66" s="464">
        <v>0</v>
      </c>
      <c r="G66" s="465">
        <v>0</v>
      </c>
      <c r="H66" s="467">
        <v>0</v>
      </c>
      <c r="I66" s="464">
        <v>8.859</v>
      </c>
      <c r="J66" s="465">
        <v>8.859</v>
      </c>
      <c r="K66" s="468" t="s">
        <v>271</v>
      </c>
    </row>
    <row r="67" spans="1:11" ht="14.4" customHeight="1" thickBot="1" x14ac:dyDescent="0.35">
      <c r="A67" s="480" t="s">
        <v>332</v>
      </c>
      <c r="B67" s="464">
        <v>0</v>
      </c>
      <c r="C67" s="464">
        <v>43.682000000000002</v>
      </c>
      <c r="D67" s="465">
        <v>43.682000000000002</v>
      </c>
      <c r="E67" s="466" t="s">
        <v>271</v>
      </c>
      <c r="F67" s="464">
        <v>0</v>
      </c>
      <c r="G67" s="465">
        <v>0</v>
      </c>
      <c r="H67" s="467">
        <v>0</v>
      </c>
      <c r="I67" s="464">
        <v>8.859</v>
      </c>
      <c r="J67" s="465">
        <v>8.859</v>
      </c>
      <c r="K67" s="468" t="s">
        <v>271</v>
      </c>
    </row>
    <row r="68" spans="1:11" ht="14.4" customHeight="1" thickBot="1" x14ac:dyDescent="0.35">
      <c r="A68" s="481" t="s">
        <v>333</v>
      </c>
      <c r="B68" s="459">
        <v>0</v>
      </c>
      <c r="C68" s="459">
        <v>27.332000000000001</v>
      </c>
      <c r="D68" s="460">
        <v>27.332000000000001</v>
      </c>
      <c r="E68" s="469" t="s">
        <v>271</v>
      </c>
      <c r="F68" s="459">
        <v>0</v>
      </c>
      <c r="G68" s="460">
        <v>0</v>
      </c>
      <c r="H68" s="462">
        <v>0</v>
      </c>
      <c r="I68" s="459">
        <v>8.859</v>
      </c>
      <c r="J68" s="460">
        <v>8.859</v>
      </c>
      <c r="K68" s="470" t="s">
        <v>271</v>
      </c>
    </row>
    <row r="69" spans="1:11" ht="14.4" customHeight="1" thickBot="1" x14ac:dyDescent="0.35">
      <c r="A69" s="481" t="s">
        <v>334</v>
      </c>
      <c r="B69" s="459">
        <v>0</v>
      </c>
      <c r="C69" s="459">
        <v>16.350000000000001</v>
      </c>
      <c r="D69" s="460">
        <v>16.350000000000001</v>
      </c>
      <c r="E69" s="469" t="s">
        <v>271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70" t="s">
        <v>271</v>
      </c>
    </row>
    <row r="70" spans="1:11" ht="14.4" customHeight="1" thickBot="1" x14ac:dyDescent="0.35">
      <c r="A70" s="479" t="s">
        <v>47</v>
      </c>
      <c r="B70" s="459">
        <v>404.41907880979699</v>
      </c>
      <c r="C70" s="459">
        <v>391.20400000000001</v>
      </c>
      <c r="D70" s="460">
        <v>-13.215078809795999</v>
      </c>
      <c r="E70" s="461">
        <v>0.96732330519900001</v>
      </c>
      <c r="F70" s="459">
        <v>433.33358177401402</v>
      </c>
      <c r="G70" s="460">
        <v>288.88905451600999</v>
      </c>
      <c r="H70" s="462">
        <v>45.624639999999999</v>
      </c>
      <c r="I70" s="459">
        <v>322.52116999999998</v>
      </c>
      <c r="J70" s="460">
        <v>33.632115483989999</v>
      </c>
      <c r="K70" s="463">
        <v>0.744279196363</v>
      </c>
    </row>
    <row r="71" spans="1:11" ht="14.4" customHeight="1" thickBot="1" x14ac:dyDescent="0.35">
      <c r="A71" s="480" t="s">
        <v>335</v>
      </c>
      <c r="B71" s="464">
        <v>14.135207413543</v>
      </c>
      <c r="C71" s="464">
        <v>13.106949999999999</v>
      </c>
      <c r="D71" s="465">
        <v>-1.028257413543</v>
      </c>
      <c r="E71" s="471">
        <v>0.92725558363100002</v>
      </c>
      <c r="F71" s="464">
        <v>13.483184487788</v>
      </c>
      <c r="G71" s="465">
        <v>8.9887896585250004</v>
      </c>
      <c r="H71" s="467">
        <v>1.6879299999999999</v>
      </c>
      <c r="I71" s="464">
        <v>14.612159999999999</v>
      </c>
      <c r="J71" s="465">
        <v>5.6233703414739997</v>
      </c>
      <c r="K71" s="472">
        <v>1.0837321118929999</v>
      </c>
    </row>
    <row r="72" spans="1:11" ht="14.4" customHeight="1" thickBot="1" x14ac:dyDescent="0.35">
      <c r="A72" s="481" t="s">
        <v>336</v>
      </c>
      <c r="B72" s="459">
        <v>4.3892654714950003</v>
      </c>
      <c r="C72" s="459">
        <v>4.2290000000000001</v>
      </c>
      <c r="D72" s="460">
        <v>-0.16026547149500001</v>
      </c>
      <c r="E72" s="461">
        <v>0.96348694957299996</v>
      </c>
      <c r="F72" s="459">
        <v>4.3530176018719997</v>
      </c>
      <c r="G72" s="460">
        <v>2.9020117345809999</v>
      </c>
      <c r="H72" s="462">
        <v>0.37109999999999999</v>
      </c>
      <c r="I72" s="459">
        <v>3.0669</v>
      </c>
      <c r="J72" s="460">
        <v>0.164888265418</v>
      </c>
      <c r="K72" s="463">
        <v>0.70454573826599998</v>
      </c>
    </row>
    <row r="73" spans="1:11" ht="14.4" customHeight="1" thickBot="1" x14ac:dyDescent="0.35">
      <c r="A73" s="481" t="s">
        <v>337</v>
      </c>
      <c r="B73" s="459">
        <v>9.7459419420470006</v>
      </c>
      <c r="C73" s="459">
        <v>8.8779500000000002</v>
      </c>
      <c r="D73" s="460">
        <v>-0.86799194204700003</v>
      </c>
      <c r="E73" s="461">
        <v>0.91093811688899995</v>
      </c>
      <c r="F73" s="459">
        <v>9.1301668859149991</v>
      </c>
      <c r="G73" s="460">
        <v>6.086777923943</v>
      </c>
      <c r="H73" s="462">
        <v>1.3168299999999999</v>
      </c>
      <c r="I73" s="459">
        <v>11.545260000000001</v>
      </c>
      <c r="J73" s="460">
        <v>5.4584820760559998</v>
      </c>
      <c r="K73" s="463">
        <v>1.2645179594480001</v>
      </c>
    </row>
    <row r="74" spans="1:11" ht="14.4" customHeight="1" thickBot="1" x14ac:dyDescent="0.35">
      <c r="A74" s="480" t="s">
        <v>338</v>
      </c>
      <c r="B74" s="464">
        <v>13</v>
      </c>
      <c r="C74" s="464">
        <v>13.5</v>
      </c>
      <c r="D74" s="465">
        <v>0.49999999999900002</v>
      </c>
      <c r="E74" s="471">
        <v>1.0384615384610001</v>
      </c>
      <c r="F74" s="464">
        <v>14.197183098590999</v>
      </c>
      <c r="G74" s="465">
        <v>9.4647887323940001</v>
      </c>
      <c r="H74" s="467">
        <v>0</v>
      </c>
      <c r="I74" s="464">
        <v>10.125</v>
      </c>
      <c r="J74" s="465">
        <v>0.66021126760500004</v>
      </c>
      <c r="K74" s="472">
        <v>0.71316964285700002</v>
      </c>
    </row>
    <row r="75" spans="1:11" ht="14.4" customHeight="1" thickBot="1" x14ac:dyDescent="0.35">
      <c r="A75" s="481" t="s">
        <v>339</v>
      </c>
      <c r="B75" s="459">
        <v>13</v>
      </c>
      <c r="C75" s="459">
        <v>13.5</v>
      </c>
      <c r="D75" s="460">
        <v>0.49999999999900002</v>
      </c>
      <c r="E75" s="461">
        <v>1.0384615384610001</v>
      </c>
      <c r="F75" s="459">
        <v>14.197183098590999</v>
      </c>
      <c r="G75" s="460">
        <v>9.4647887323940001</v>
      </c>
      <c r="H75" s="462">
        <v>0</v>
      </c>
      <c r="I75" s="459">
        <v>10.125</v>
      </c>
      <c r="J75" s="460">
        <v>0.66021126760500004</v>
      </c>
      <c r="K75" s="463">
        <v>0.71316964285700002</v>
      </c>
    </row>
    <row r="76" spans="1:11" ht="14.4" customHeight="1" thickBot="1" x14ac:dyDescent="0.35">
      <c r="A76" s="480" t="s">
        <v>340</v>
      </c>
      <c r="B76" s="464">
        <v>300.94547585786302</v>
      </c>
      <c r="C76" s="464">
        <v>301.14537000000001</v>
      </c>
      <c r="D76" s="465">
        <v>0.19989414213699999</v>
      </c>
      <c r="E76" s="471">
        <v>1.0006642204589999</v>
      </c>
      <c r="F76" s="464">
        <v>337.54773992377602</v>
      </c>
      <c r="G76" s="465">
        <v>225.031826615851</v>
      </c>
      <c r="H76" s="467">
        <v>30.15212</v>
      </c>
      <c r="I76" s="464">
        <v>233.07319000000001</v>
      </c>
      <c r="J76" s="465">
        <v>8.0413633841489993</v>
      </c>
      <c r="K76" s="472">
        <v>0.690489558758</v>
      </c>
    </row>
    <row r="77" spans="1:11" ht="14.4" customHeight="1" thickBot="1" x14ac:dyDescent="0.35">
      <c r="A77" s="481" t="s">
        <v>341</v>
      </c>
      <c r="B77" s="459">
        <v>241</v>
      </c>
      <c r="C77" s="459">
        <v>246.10867999999999</v>
      </c>
      <c r="D77" s="460">
        <v>5.1086799999989996</v>
      </c>
      <c r="E77" s="461">
        <v>1.0211978423229999</v>
      </c>
      <c r="F77" s="459">
        <v>281.83634588711902</v>
      </c>
      <c r="G77" s="460">
        <v>187.89089725807901</v>
      </c>
      <c r="H77" s="462">
        <v>25.83745</v>
      </c>
      <c r="I77" s="459">
        <v>194.60164</v>
      </c>
      <c r="J77" s="460">
        <v>6.7107427419199999</v>
      </c>
      <c r="K77" s="463">
        <v>0.69047744494200003</v>
      </c>
    </row>
    <row r="78" spans="1:11" ht="14.4" customHeight="1" thickBot="1" x14ac:dyDescent="0.35">
      <c r="A78" s="481" t="s">
        <v>342</v>
      </c>
      <c r="B78" s="459">
        <v>0</v>
      </c>
      <c r="C78" s="459">
        <v>0.60499999999999998</v>
      </c>
      <c r="D78" s="460">
        <v>0.60499999999999998</v>
      </c>
      <c r="E78" s="469" t="s">
        <v>283</v>
      </c>
      <c r="F78" s="459">
        <v>0.60875979414299997</v>
      </c>
      <c r="G78" s="460">
        <v>0.40583986276200001</v>
      </c>
      <c r="H78" s="462">
        <v>0</v>
      </c>
      <c r="I78" s="459">
        <v>2.8071999999999999</v>
      </c>
      <c r="J78" s="460">
        <v>2.4013601372369999</v>
      </c>
      <c r="K78" s="463">
        <v>4.611342646153</v>
      </c>
    </row>
    <row r="79" spans="1:11" ht="14.4" customHeight="1" thickBot="1" x14ac:dyDescent="0.35">
      <c r="A79" s="481" t="s">
        <v>343</v>
      </c>
      <c r="B79" s="459">
        <v>59.945475857862</v>
      </c>
      <c r="C79" s="459">
        <v>54.431690000000003</v>
      </c>
      <c r="D79" s="460">
        <v>-5.5137858578619996</v>
      </c>
      <c r="E79" s="461">
        <v>0.90801998351000002</v>
      </c>
      <c r="F79" s="459">
        <v>55.102634242512003</v>
      </c>
      <c r="G79" s="460">
        <v>36.735089495007998</v>
      </c>
      <c r="H79" s="462">
        <v>4.3146699999999996</v>
      </c>
      <c r="I79" s="459">
        <v>35.664349999999999</v>
      </c>
      <c r="J79" s="460">
        <v>-1.070739495008</v>
      </c>
      <c r="K79" s="463">
        <v>0.64723493695400003</v>
      </c>
    </row>
    <row r="80" spans="1:11" ht="14.4" customHeight="1" thickBot="1" x14ac:dyDescent="0.35">
      <c r="A80" s="480" t="s">
        <v>344</v>
      </c>
      <c r="B80" s="464">
        <v>76.338395538390003</v>
      </c>
      <c r="C80" s="464">
        <v>63.451680000000003</v>
      </c>
      <c r="D80" s="465">
        <v>-12.88671553839</v>
      </c>
      <c r="E80" s="471">
        <v>0.83118959407600002</v>
      </c>
      <c r="F80" s="464">
        <v>68.105474263858</v>
      </c>
      <c r="G80" s="465">
        <v>45.403649509239003</v>
      </c>
      <c r="H80" s="467">
        <v>13.78459</v>
      </c>
      <c r="I80" s="464">
        <v>64.710819999999998</v>
      </c>
      <c r="J80" s="465">
        <v>19.307170490760999</v>
      </c>
      <c r="K80" s="472">
        <v>0.950155926516</v>
      </c>
    </row>
    <row r="81" spans="1:11" ht="14.4" customHeight="1" thickBot="1" x14ac:dyDescent="0.35">
      <c r="A81" s="481" t="s">
        <v>345</v>
      </c>
      <c r="B81" s="459">
        <v>71.841031473781001</v>
      </c>
      <c r="C81" s="459">
        <v>62.694220000000001</v>
      </c>
      <c r="D81" s="460">
        <v>-9.1468114737799997</v>
      </c>
      <c r="E81" s="461">
        <v>0.87267984206000004</v>
      </c>
      <c r="F81" s="459">
        <v>68.105474263858</v>
      </c>
      <c r="G81" s="460">
        <v>45.403649509239003</v>
      </c>
      <c r="H81" s="462">
        <v>13.78459</v>
      </c>
      <c r="I81" s="459">
        <v>64.117919999999998</v>
      </c>
      <c r="J81" s="460">
        <v>18.714270490760999</v>
      </c>
      <c r="K81" s="463">
        <v>0.94145031207899998</v>
      </c>
    </row>
    <row r="82" spans="1:11" ht="14.4" customHeight="1" thickBot="1" x14ac:dyDescent="0.35">
      <c r="A82" s="481" t="s">
        <v>346</v>
      </c>
      <c r="B82" s="459">
        <v>1.1631901966889999</v>
      </c>
      <c r="C82" s="459">
        <v>0.19359999999999999</v>
      </c>
      <c r="D82" s="460">
        <v>-0.96959019668900004</v>
      </c>
      <c r="E82" s="461">
        <v>0.166438816756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63">
        <v>0</v>
      </c>
    </row>
    <row r="83" spans="1:11" ht="14.4" customHeight="1" thickBot="1" x14ac:dyDescent="0.35">
      <c r="A83" s="481" t="s">
        <v>347</v>
      </c>
      <c r="B83" s="459">
        <v>3.3341738679200001</v>
      </c>
      <c r="C83" s="459">
        <v>0.56385999999900005</v>
      </c>
      <c r="D83" s="460">
        <v>-2.7703138679200001</v>
      </c>
      <c r="E83" s="461">
        <v>0.169115355808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63">
        <v>0</v>
      </c>
    </row>
    <row r="84" spans="1:11" ht="14.4" customHeight="1" thickBot="1" x14ac:dyDescent="0.35">
      <c r="A84" s="481" t="s">
        <v>348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0</v>
      </c>
      <c r="I84" s="459">
        <v>0.59289999999999998</v>
      </c>
      <c r="J84" s="460">
        <v>0.59289999999999998</v>
      </c>
      <c r="K84" s="470" t="s">
        <v>283</v>
      </c>
    </row>
    <row r="85" spans="1:11" ht="14.4" customHeight="1" thickBot="1" x14ac:dyDescent="0.35">
      <c r="A85" s="478" t="s">
        <v>48</v>
      </c>
      <c r="B85" s="459">
        <v>12338</v>
      </c>
      <c r="C85" s="459">
        <v>13649.62745</v>
      </c>
      <c r="D85" s="460">
        <v>1311.62745</v>
      </c>
      <c r="E85" s="461">
        <v>1.1063079469929999</v>
      </c>
      <c r="F85" s="459">
        <v>13450.961857373401</v>
      </c>
      <c r="G85" s="460">
        <v>8967.3079049155804</v>
      </c>
      <c r="H85" s="462">
        <v>991.27071000000001</v>
      </c>
      <c r="I85" s="459">
        <v>8516.1846900000091</v>
      </c>
      <c r="J85" s="460">
        <v>-451.123214915571</v>
      </c>
      <c r="K85" s="463">
        <v>0.63312830564</v>
      </c>
    </row>
    <row r="86" spans="1:11" ht="14.4" customHeight="1" thickBot="1" x14ac:dyDescent="0.35">
      <c r="A86" s="484" t="s">
        <v>349</v>
      </c>
      <c r="B86" s="464">
        <v>9078.0000000000091</v>
      </c>
      <c r="C86" s="464">
        <v>10156.445</v>
      </c>
      <c r="D86" s="465">
        <v>1078.4449999999899</v>
      </c>
      <c r="E86" s="471">
        <v>1.1187976426520001</v>
      </c>
      <c r="F86" s="464">
        <v>9910.0018573733705</v>
      </c>
      <c r="G86" s="465">
        <v>6606.66790491558</v>
      </c>
      <c r="H86" s="467">
        <v>728.87699999999995</v>
      </c>
      <c r="I86" s="464">
        <v>6263.1357600000101</v>
      </c>
      <c r="J86" s="465">
        <v>-343.53214491557299</v>
      </c>
      <c r="K86" s="472">
        <v>0.63200147186</v>
      </c>
    </row>
    <row r="87" spans="1:11" ht="14.4" customHeight="1" thickBot="1" x14ac:dyDescent="0.35">
      <c r="A87" s="480" t="s">
        <v>350</v>
      </c>
      <c r="B87" s="464">
        <v>9053.0000000000091</v>
      </c>
      <c r="C87" s="464">
        <v>10102.882</v>
      </c>
      <c r="D87" s="465">
        <v>1049.8820000000001</v>
      </c>
      <c r="E87" s="471">
        <v>1.1159706174740001</v>
      </c>
      <c r="F87" s="464">
        <v>9835.9999999999709</v>
      </c>
      <c r="G87" s="465">
        <v>6557.3333333333103</v>
      </c>
      <c r="H87" s="467">
        <v>728.87699999999995</v>
      </c>
      <c r="I87" s="464">
        <v>6183.9090000000097</v>
      </c>
      <c r="J87" s="465">
        <v>-373.42433333330803</v>
      </c>
      <c r="K87" s="472">
        <v>0.62870160634399996</v>
      </c>
    </row>
    <row r="88" spans="1:11" ht="14.4" customHeight="1" thickBot="1" x14ac:dyDescent="0.35">
      <c r="A88" s="481" t="s">
        <v>351</v>
      </c>
      <c r="B88" s="459">
        <v>9053.0000000000091</v>
      </c>
      <c r="C88" s="459">
        <v>10102.882</v>
      </c>
      <c r="D88" s="460">
        <v>1049.8820000000001</v>
      </c>
      <c r="E88" s="461">
        <v>1.1159706174740001</v>
      </c>
      <c r="F88" s="459">
        <v>9835.9999999999709</v>
      </c>
      <c r="G88" s="460">
        <v>6557.3333333333103</v>
      </c>
      <c r="H88" s="462">
        <v>728.87699999999995</v>
      </c>
      <c r="I88" s="459">
        <v>6183.9090000000097</v>
      </c>
      <c r="J88" s="460">
        <v>-373.42433333330803</v>
      </c>
      <c r="K88" s="463">
        <v>0.62870160634399996</v>
      </c>
    </row>
    <row r="89" spans="1:11" ht="14.4" customHeight="1" thickBot="1" x14ac:dyDescent="0.35">
      <c r="A89" s="480" t="s">
        <v>352</v>
      </c>
      <c r="B89" s="464">
        <v>0</v>
      </c>
      <c r="C89" s="464">
        <v>7.1829999999999998</v>
      </c>
      <c r="D89" s="465">
        <v>7.1829999999999998</v>
      </c>
      <c r="E89" s="466" t="s">
        <v>271</v>
      </c>
      <c r="F89" s="464">
        <v>0</v>
      </c>
      <c r="G89" s="465">
        <v>0</v>
      </c>
      <c r="H89" s="467">
        <v>0</v>
      </c>
      <c r="I89" s="464">
        <v>0.65800000000000003</v>
      </c>
      <c r="J89" s="465">
        <v>0.65800000000000003</v>
      </c>
      <c r="K89" s="468" t="s">
        <v>271</v>
      </c>
    </row>
    <row r="90" spans="1:11" ht="14.4" customHeight="1" thickBot="1" x14ac:dyDescent="0.35">
      <c r="A90" s="481" t="s">
        <v>353</v>
      </c>
      <c r="B90" s="459">
        <v>0</v>
      </c>
      <c r="C90" s="459">
        <v>7.1829999999999998</v>
      </c>
      <c r="D90" s="460">
        <v>7.1829999999999998</v>
      </c>
      <c r="E90" s="469" t="s">
        <v>271</v>
      </c>
      <c r="F90" s="459">
        <v>0</v>
      </c>
      <c r="G90" s="460">
        <v>0</v>
      </c>
      <c r="H90" s="462">
        <v>0</v>
      </c>
      <c r="I90" s="459">
        <v>0.65800000000000003</v>
      </c>
      <c r="J90" s="460">
        <v>0.65800000000000003</v>
      </c>
      <c r="K90" s="470" t="s">
        <v>271</v>
      </c>
    </row>
    <row r="91" spans="1:11" ht="14.4" customHeight="1" thickBot="1" x14ac:dyDescent="0.35">
      <c r="A91" s="480" t="s">
        <v>354</v>
      </c>
      <c r="B91" s="464">
        <v>0</v>
      </c>
      <c r="C91" s="464">
        <v>0</v>
      </c>
      <c r="D91" s="465">
        <v>0</v>
      </c>
      <c r="E91" s="471">
        <v>1</v>
      </c>
      <c r="F91" s="464">
        <v>0</v>
      </c>
      <c r="G91" s="465">
        <v>0</v>
      </c>
      <c r="H91" s="467">
        <v>0</v>
      </c>
      <c r="I91" s="464">
        <v>-4.4022399999999999</v>
      </c>
      <c r="J91" s="465">
        <v>-4.4022399999999999</v>
      </c>
      <c r="K91" s="468" t="s">
        <v>283</v>
      </c>
    </row>
    <row r="92" spans="1:11" ht="14.4" customHeight="1" thickBot="1" x14ac:dyDescent="0.35">
      <c r="A92" s="481" t="s">
        <v>355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</v>
      </c>
      <c r="I92" s="459">
        <v>-4.4022399999999999</v>
      </c>
      <c r="J92" s="460">
        <v>-4.4022399999999999</v>
      </c>
      <c r="K92" s="470" t="s">
        <v>283</v>
      </c>
    </row>
    <row r="93" spans="1:11" ht="14.4" customHeight="1" thickBot="1" x14ac:dyDescent="0.35">
      <c r="A93" s="480" t="s">
        <v>356</v>
      </c>
      <c r="B93" s="464">
        <v>0</v>
      </c>
      <c r="C93" s="464">
        <v>46.38</v>
      </c>
      <c r="D93" s="465">
        <v>46.38</v>
      </c>
      <c r="E93" s="466" t="s">
        <v>283</v>
      </c>
      <c r="F93" s="464">
        <v>50.559857373398003</v>
      </c>
      <c r="G93" s="465">
        <v>33.706571582264999</v>
      </c>
      <c r="H93" s="467">
        <v>0</v>
      </c>
      <c r="I93" s="464">
        <v>50.470999999999997</v>
      </c>
      <c r="J93" s="465">
        <v>16.764428417733999</v>
      </c>
      <c r="K93" s="472">
        <v>0.99824253116899997</v>
      </c>
    </row>
    <row r="94" spans="1:11" ht="14.4" customHeight="1" thickBot="1" x14ac:dyDescent="0.35">
      <c r="A94" s="481" t="s">
        <v>357</v>
      </c>
      <c r="B94" s="459">
        <v>0</v>
      </c>
      <c r="C94" s="459">
        <v>46.38</v>
      </c>
      <c r="D94" s="460">
        <v>46.38</v>
      </c>
      <c r="E94" s="469" t="s">
        <v>283</v>
      </c>
      <c r="F94" s="459">
        <v>50.559857373398003</v>
      </c>
      <c r="G94" s="460">
        <v>33.706571582264999</v>
      </c>
      <c r="H94" s="462">
        <v>0</v>
      </c>
      <c r="I94" s="459">
        <v>50.470999999999997</v>
      </c>
      <c r="J94" s="460">
        <v>16.764428417733999</v>
      </c>
      <c r="K94" s="463">
        <v>0.99824253116899997</v>
      </c>
    </row>
    <row r="95" spans="1:11" ht="14.4" customHeight="1" thickBot="1" x14ac:dyDescent="0.35">
      <c r="A95" s="480" t="s">
        <v>358</v>
      </c>
      <c r="B95" s="464">
        <v>25</v>
      </c>
      <c r="C95" s="464">
        <v>0</v>
      </c>
      <c r="D95" s="465">
        <v>-25</v>
      </c>
      <c r="E95" s="471">
        <v>0</v>
      </c>
      <c r="F95" s="464">
        <v>23.442</v>
      </c>
      <c r="G95" s="465">
        <v>15.628</v>
      </c>
      <c r="H95" s="467">
        <v>0</v>
      </c>
      <c r="I95" s="464">
        <v>0</v>
      </c>
      <c r="J95" s="465">
        <v>-15.628</v>
      </c>
      <c r="K95" s="472">
        <v>0</v>
      </c>
    </row>
    <row r="96" spans="1:11" ht="14.4" customHeight="1" thickBot="1" x14ac:dyDescent="0.35">
      <c r="A96" s="481" t="s">
        <v>359</v>
      </c>
      <c r="B96" s="459">
        <v>25</v>
      </c>
      <c r="C96" s="459">
        <v>0</v>
      </c>
      <c r="D96" s="460">
        <v>-25</v>
      </c>
      <c r="E96" s="461">
        <v>0</v>
      </c>
      <c r="F96" s="459">
        <v>23.442</v>
      </c>
      <c r="G96" s="460">
        <v>15.628</v>
      </c>
      <c r="H96" s="462">
        <v>0</v>
      </c>
      <c r="I96" s="459">
        <v>0</v>
      </c>
      <c r="J96" s="460">
        <v>-15.628</v>
      </c>
      <c r="K96" s="463">
        <v>0</v>
      </c>
    </row>
    <row r="97" spans="1:11" ht="14.4" customHeight="1" thickBot="1" x14ac:dyDescent="0.35">
      <c r="A97" s="483" t="s">
        <v>360</v>
      </c>
      <c r="B97" s="459">
        <v>0</v>
      </c>
      <c r="C97" s="459">
        <v>0</v>
      </c>
      <c r="D97" s="460">
        <v>0</v>
      </c>
      <c r="E97" s="461">
        <v>1</v>
      </c>
      <c r="F97" s="459">
        <v>0</v>
      </c>
      <c r="G97" s="460">
        <v>0</v>
      </c>
      <c r="H97" s="462">
        <v>0</v>
      </c>
      <c r="I97" s="459">
        <v>32.5</v>
      </c>
      <c r="J97" s="460">
        <v>32.5</v>
      </c>
      <c r="K97" s="470" t="s">
        <v>283</v>
      </c>
    </row>
    <row r="98" spans="1:11" ht="14.4" customHeight="1" thickBot="1" x14ac:dyDescent="0.35">
      <c r="A98" s="481" t="s">
        <v>361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</v>
      </c>
      <c r="I98" s="459">
        <v>32.5</v>
      </c>
      <c r="J98" s="460">
        <v>32.5</v>
      </c>
      <c r="K98" s="470" t="s">
        <v>283</v>
      </c>
    </row>
    <row r="99" spans="1:11" ht="14.4" customHeight="1" thickBot="1" x14ac:dyDescent="0.35">
      <c r="A99" s="479" t="s">
        <v>362</v>
      </c>
      <c r="B99" s="459">
        <v>3079</v>
      </c>
      <c r="C99" s="459">
        <v>3291.1297199999999</v>
      </c>
      <c r="D99" s="460">
        <v>212.129720000004</v>
      </c>
      <c r="E99" s="461">
        <v>1.0688956544329999</v>
      </c>
      <c r="F99" s="459">
        <v>3344.24</v>
      </c>
      <c r="G99" s="460">
        <v>2229.4933333333302</v>
      </c>
      <c r="H99" s="462">
        <v>247.81476000000001</v>
      </c>
      <c r="I99" s="459">
        <v>2129.4596999999999</v>
      </c>
      <c r="J99" s="460">
        <v>-100.03363333333</v>
      </c>
      <c r="K99" s="463">
        <v>0.63675444944100001</v>
      </c>
    </row>
    <row r="100" spans="1:11" ht="14.4" customHeight="1" thickBot="1" x14ac:dyDescent="0.35">
      <c r="A100" s="480" t="s">
        <v>363</v>
      </c>
      <c r="B100" s="464">
        <v>814.99999999999704</v>
      </c>
      <c r="C100" s="464">
        <v>914.07024000000001</v>
      </c>
      <c r="D100" s="465">
        <v>99.070240000002997</v>
      </c>
      <c r="E100" s="471">
        <v>1.121558576687</v>
      </c>
      <c r="F100" s="464">
        <v>885.24000000000206</v>
      </c>
      <c r="G100" s="465">
        <v>590.16000000000099</v>
      </c>
      <c r="H100" s="467">
        <v>65.595510000000004</v>
      </c>
      <c r="I100" s="464">
        <v>564.07196999999996</v>
      </c>
      <c r="J100" s="465">
        <v>-26.08803</v>
      </c>
      <c r="K100" s="472">
        <v>0.637196658533</v>
      </c>
    </row>
    <row r="101" spans="1:11" ht="14.4" customHeight="1" thickBot="1" x14ac:dyDescent="0.35">
      <c r="A101" s="481" t="s">
        <v>364</v>
      </c>
      <c r="B101" s="459">
        <v>814.99999999999704</v>
      </c>
      <c r="C101" s="459">
        <v>914.07024000000001</v>
      </c>
      <c r="D101" s="460">
        <v>99.070240000002997</v>
      </c>
      <c r="E101" s="461">
        <v>1.121558576687</v>
      </c>
      <c r="F101" s="459">
        <v>885.24000000000206</v>
      </c>
      <c r="G101" s="460">
        <v>590.16000000000099</v>
      </c>
      <c r="H101" s="462">
        <v>65.595510000000004</v>
      </c>
      <c r="I101" s="459">
        <v>564.07196999999996</v>
      </c>
      <c r="J101" s="460">
        <v>-26.08803</v>
      </c>
      <c r="K101" s="463">
        <v>0.637196658533</v>
      </c>
    </row>
    <row r="102" spans="1:11" ht="14.4" customHeight="1" thickBot="1" x14ac:dyDescent="0.35">
      <c r="A102" s="480" t="s">
        <v>365</v>
      </c>
      <c r="B102" s="464">
        <v>2264</v>
      </c>
      <c r="C102" s="464">
        <v>2377.0594799999999</v>
      </c>
      <c r="D102" s="465">
        <v>113.059480000001</v>
      </c>
      <c r="E102" s="471">
        <v>1.049937932862</v>
      </c>
      <c r="F102" s="464">
        <v>2459</v>
      </c>
      <c r="G102" s="465">
        <v>1639.3333333333301</v>
      </c>
      <c r="H102" s="467">
        <v>182.21924999999999</v>
      </c>
      <c r="I102" s="464">
        <v>1566.8844899999999</v>
      </c>
      <c r="J102" s="465">
        <v>-72.448843333328995</v>
      </c>
      <c r="K102" s="472">
        <v>0.63720394062600005</v>
      </c>
    </row>
    <row r="103" spans="1:11" ht="14.4" customHeight="1" thickBot="1" x14ac:dyDescent="0.35">
      <c r="A103" s="481" t="s">
        <v>366</v>
      </c>
      <c r="B103" s="459">
        <v>2264</v>
      </c>
      <c r="C103" s="459">
        <v>2377.0594799999999</v>
      </c>
      <c r="D103" s="460">
        <v>113.059480000001</v>
      </c>
      <c r="E103" s="461">
        <v>1.049937932862</v>
      </c>
      <c r="F103" s="459">
        <v>2459</v>
      </c>
      <c r="G103" s="460">
        <v>1639.3333333333301</v>
      </c>
      <c r="H103" s="462">
        <v>182.21924999999999</v>
      </c>
      <c r="I103" s="459">
        <v>1566.8844899999999</v>
      </c>
      <c r="J103" s="460">
        <v>-72.448843333328995</v>
      </c>
      <c r="K103" s="463">
        <v>0.63720394062600005</v>
      </c>
    </row>
    <row r="104" spans="1:11" ht="14.4" customHeight="1" thickBot="1" x14ac:dyDescent="0.35">
      <c r="A104" s="480" t="s">
        <v>367</v>
      </c>
      <c r="B104" s="464">
        <v>0</v>
      </c>
      <c r="C104" s="464">
        <v>0</v>
      </c>
      <c r="D104" s="465">
        <v>0</v>
      </c>
      <c r="E104" s="471">
        <v>1</v>
      </c>
      <c r="F104" s="464">
        <v>0</v>
      </c>
      <c r="G104" s="465">
        <v>0</v>
      </c>
      <c r="H104" s="467">
        <v>0</v>
      </c>
      <c r="I104" s="464">
        <v>-0.3962</v>
      </c>
      <c r="J104" s="465">
        <v>-0.3962</v>
      </c>
      <c r="K104" s="468" t="s">
        <v>283</v>
      </c>
    </row>
    <row r="105" spans="1:11" ht="14.4" customHeight="1" thickBot="1" x14ac:dyDescent="0.35">
      <c r="A105" s="481" t="s">
        <v>368</v>
      </c>
      <c r="B105" s="459">
        <v>0</v>
      </c>
      <c r="C105" s="459">
        <v>0</v>
      </c>
      <c r="D105" s="460">
        <v>0</v>
      </c>
      <c r="E105" s="461">
        <v>1</v>
      </c>
      <c r="F105" s="459">
        <v>0</v>
      </c>
      <c r="G105" s="460">
        <v>0</v>
      </c>
      <c r="H105" s="462">
        <v>0</v>
      </c>
      <c r="I105" s="459">
        <v>-0.3962</v>
      </c>
      <c r="J105" s="460">
        <v>-0.3962</v>
      </c>
      <c r="K105" s="470" t="s">
        <v>283</v>
      </c>
    </row>
    <row r="106" spans="1:11" ht="14.4" customHeight="1" thickBot="1" x14ac:dyDescent="0.35">
      <c r="A106" s="480" t="s">
        <v>369</v>
      </c>
      <c r="B106" s="464">
        <v>0</v>
      </c>
      <c r="C106" s="464">
        <v>0</v>
      </c>
      <c r="D106" s="465">
        <v>0</v>
      </c>
      <c r="E106" s="471">
        <v>1</v>
      </c>
      <c r="F106" s="464">
        <v>0</v>
      </c>
      <c r="G106" s="465">
        <v>0</v>
      </c>
      <c r="H106" s="467">
        <v>0</v>
      </c>
      <c r="I106" s="464">
        <v>-1.10056</v>
      </c>
      <c r="J106" s="465">
        <v>-1.10056</v>
      </c>
      <c r="K106" s="468" t="s">
        <v>283</v>
      </c>
    </row>
    <row r="107" spans="1:11" ht="14.4" customHeight="1" thickBot="1" x14ac:dyDescent="0.35">
      <c r="A107" s="481" t="s">
        <v>370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-1.10056</v>
      </c>
      <c r="J107" s="460">
        <v>-1.10056</v>
      </c>
      <c r="K107" s="470" t="s">
        <v>283</v>
      </c>
    </row>
    <row r="108" spans="1:11" ht="14.4" customHeight="1" thickBot="1" x14ac:dyDescent="0.35">
      <c r="A108" s="479" t="s">
        <v>371</v>
      </c>
      <c r="B108" s="459">
        <v>181</v>
      </c>
      <c r="C108" s="459">
        <v>202.05273</v>
      </c>
      <c r="D108" s="460">
        <v>21.052729999998999</v>
      </c>
      <c r="E108" s="461">
        <v>1.1163134254139999</v>
      </c>
      <c r="F108" s="459">
        <v>196.72000000000099</v>
      </c>
      <c r="G108" s="460">
        <v>131.14666666666699</v>
      </c>
      <c r="H108" s="462">
        <v>14.578950000000001</v>
      </c>
      <c r="I108" s="459">
        <v>123.58923</v>
      </c>
      <c r="J108" s="460">
        <v>-7.5574366666669999</v>
      </c>
      <c r="K108" s="463">
        <v>0.62824944082900003</v>
      </c>
    </row>
    <row r="109" spans="1:11" ht="14.4" customHeight="1" thickBot="1" x14ac:dyDescent="0.35">
      <c r="A109" s="480" t="s">
        <v>372</v>
      </c>
      <c r="B109" s="464">
        <v>181</v>
      </c>
      <c r="C109" s="464">
        <v>202.05273</v>
      </c>
      <c r="D109" s="465">
        <v>21.052729999998999</v>
      </c>
      <c r="E109" s="471">
        <v>1.1163134254139999</v>
      </c>
      <c r="F109" s="464">
        <v>196.72000000000099</v>
      </c>
      <c r="G109" s="465">
        <v>131.14666666666699</v>
      </c>
      <c r="H109" s="467">
        <v>14.578950000000001</v>
      </c>
      <c r="I109" s="464">
        <v>123.58923</v>
      </c>
      <c r="J109" s="465">
        <v>-7.5574366666669999</v>
      </c>
      <c r="K109" s="472">
        <v>0.62824944082900003</v>
      </c>
    </row>
    <row r="110" spans="1:11" ht="14.4" customHeight="1" thickBot="1" x14ac:dyDescent="0.35">
      <c r="A110" s="481" t="s">
        <v>373</v>
      </c>
      <c r="B110" s="459">
        <v>181</v>
      </c>
      <c r="C110" s="459">
        <v>202.05273</v>
      </c>
      <c r="D110" s="460">
        <v>21.052729999998999</v>
      </c>
      <c r="E110" s="461">
        <v>1.1163134254139999</v>
      </c>
      <c r="F110" s="459">
        <v>196.72000000000099</v>
      </c>
      <c r="G110" s="460">
        <v>131.14666666666699</v>
      </c>
      <c r="H110" s="462">
        <v>14.578950000000001</v>
      </c>
      <c r="I110" s="459">
        <v>123.58923</v>
      </c>
      <c r="J110" s="460">
        <v>-7.5574366666669999</v>
      </c>
      <c r="K110" s="463">
        <v>0.62824944082900003</v>
      </c>
    </row>
    <row r="111" spans="1:11" ht="14.4" customHeight="1" thickBot="1" x14ac:dyDescent="0.35">
      <c r="A111" s="478" t="s">
        <v>374</v>
      </c>
      <c r="B111" s="459">
        <v>0</v>
      </c>
      <c r="C111" s="459">
        <v>43.3095</v>
      </c>
      <c r="D111" s="460">
        <v>43.3095</v>
      </c>
      <c r="E111" s="469" t="s">
        <v>271</v>
      </c>
      <c r="F111" s="459">
        <v>18.423591703264002</v>
      </c>
      <c r="G111" s="460">
        <v>12.282394468842</v>
      </c>
      <c r="H111" s="462">
        <v>11.398199999999999</v>
      </c>
      <c r="I111" s="459">
        <v>10.604200000000001</v>
      </c>
      <c r="J111" s="460">
        <v>-1.6781944688420001</v>
      </c>
      <c r="K111" s="463">
        <v>0.57557723655500004</v>
      </c>
    </row>
    <row r="112" spans="1:11" ht="14.4" customHeight="1" thickBot="1" x14ac:dyDescent="0.35">
      <c r="A112" s="479" t="s">
        <v>375</v>
      </c>
      <c r="B112" s="459">
        <v>0</v>
      </c>
      <c r="C112" s="459">
        <v>43.3095</v>
      </c>
      <c r="D112" s="460">
        <v>43.3095</v>
      </c>
      <c r="E112" s="469" t="s">
        <v>271</v>
      </c>
      <c r="F112" s="459">
        <v>18.423591703264002</v>
      </c>
      <c r="G112" s="460">
        <v>12.282394468842</v>
      </c>
      <c r="H112" s="462">
        <v>11.398199999999999</v>
      </c>
      <c r="I112" s="459">
        <v>10.604200000000001</v>
      </c>
      <c r="J112" s="460">
        <v>-1.6781944688420001</v>
      </c>
      <c r="K112" s="463">
        <v>0.57557723655500004</v>
      </c>
    </row>
    <row r="113" spans="1:11" ht="14.4" customHeight="1" thickBot="1" x14ac:dyDescent="0.35">
      <c r="A113" s="480" t="s">
        <v>376</v>
      </c>
      <c r="B113" s="464">
        <v>0</v>
      </c>
      <c r="C113" s="464">
        <v>24.159500000000001</v>
      </c>
      <c r="D113" s="465">
        <v>24.159500000000001</v>
      </c>
      <c r="E113" s="466" t="s">
        <v>271</v>
      </c>
      <c r="F113" s="464">
        <v>0</v>
      </c>
      <c r="G113" s="465">
        <v>0</v>
      </c>
      <c r="H113" s="467">
        <v>11.398199999999999</v>
      </c>
      <c r="I113" s="464">
        <v>7.5141999999999998</v>
      </c>
      <c r="J113" s="465">
        <v>7.5141999999999998</v>
      </c>
      <c r="K113" s="468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5.9499999998999999E-2</v>
      </c>
      <c r="D114" s="460">
        <v>5.9499999998999999E-2</v>
      </c>
      <c r="E114" s="469" t="s">
        <v>271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0</v>
      </c>
    </row>
    <row r="115" spans="1:11" ht="14.4" customHeight="1" thickBot="1" x14ac:dyDescent="0.35">
      <c r="A115" s="481" t="s">
        <v>378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0</v>
      </c>
      <c r="I115" s="459">
        <v>-3.8839999999999999</v>
      </c>
      <c r="J115" s="460">
        <v>-3.8839999999999999</v>
      </c>
      <c r="K115" s="470" t="s">
        <v>283</v>
      </c>
    </row>
    <row r="116" spans="1:11" ht="14.4" customHeight="1" thickBot="1" x14ac:dyDescent="0.35">
      <c r="A116" s="481" t="s">
        <v>379</v>
      </c>
      <c r="B116" s="459">
        <v>0</v>
      </c>
      <c r="C116" s="459">
        <v>7.75</v>
      </c>
      <c r="D116" s="460">
        <v>7.75</v>
      </c>
      <c r="E116" s="469" t="s">
        <v>271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" customHeight="1" thickBot="1" x14ac:dyDescent="0.35">
      <c r="A117" s="481" t="s">
        <v>380</v>
      </c>
      <c r="B117" s="459">
        <v>0</v>
      </c>
      <c r="C117" s="459">
        <v>16.350000000000001</v>
      </c>
      <c r="D117" s="460">
        <v>16.350000000000001</v>
      </c>
      <c r="E117" s="469" t="s">
        <v>283</v>
      </c>
      <c r="F117" s="459">
        <v>0</v>
      </c>
      <c r="G117" s="460">
        <v>0</v>
      </c>
      <c r="H117" s="462">
        <v>11.398199999999999</v>
      </c>
      <c r="I117" s="459">
        <v>11.398199999999999</v>
      </c>
      <c r="J117" s="460">
        <v>11.398199999999999</v>
      </c>
      <c r="K117" s="470" t="s">
        <v>271</v>
      </c>
    </row>
    <row r="118" spans="1:11" ht="14.4" customHeight="1" thickBot="1" x14ac:dyDescent="0.35">
      <c r="A118" s="483" t="s">
        <v>381</v>
      </c>
      <c r="B118" s="459">
        <v>0</v>
      </c>
      <c r="C118" s="459">
        <v>19.149999999999999</v>
      </c>
      <c r="D118" s="460">
        <v>19.149999999999999</v>
      </c>
      <c r="E118" s="469" t="s">
        <v>271</v>
      </c>
      <c r="F118" s="459">
        <v>18.423591703264002</v>
      </c>
      <c r="G118" s="460">
        <v>12.282394468842</v>
      </c>
      <c r="H118" s="462">
        <v>0</v>
      </c>
      <c r="I118" s="459">
        <v>3.09</v>
      </c>
      <c r="J118" s="460">
        <v>-9.1923944688420001</v>
      </c>
      <c r="K118" s="463">
        <v>0.167719739438</v>
      </c>
    </row>
    <row r="119" spans="1:11" ht="14.4" customHeight="1" thickBot="1" x14ac:dyDescent="0.35">
      <c r="A119" s="481" t="s">
        <v>382</v>
      </c>
      <c r="B119" s="459">
        <v>0</v>
      </c>
      <c r="C119" s="459">
        <v>19.149999999999999</v>
      </c>
      <c r="D119" s="460">
        <v>19.149999999999999</v>
      </c>
      <c r="E119" s="469" t="s">
        <v>271</v>
      </c>
      <c r="F119" s="459">
        <v>18.423591703264002</v>
      </c>
      <c r="G119" s="460">
        <v>12.282394468842</v>
      </c>
      <c r="H119" s="462">
        <v>0</v>
      </c>
      <c r="I119" s="459">
        <v>3.09</v>
      </c>
      <c r="J119" s="460">
        <v>-9.1923944688420001</v>
      </c>
      <c r="K119" s="463">
        <v>0.167719739438</v>
      </c>
    </row>
    <row r="120" spans="1:11" ht="14.4" customHeight="1" thickBot="1" x14ac:dyDescent="0.35">
      <c r="A120" s="478" t="s">
        <v>383</v>
      </c>
      <c r="B120" s="459">
        <v>495.00000000000102</v>
      </c>
      <c r="C120" s="459">
        <v>553.73692000000005</v>
      </c>
      <c r="D120" s="460">
        <v>58.736919999999003</v>
      </c>
      <c r="E120" s="461">
        <v>1.118660444444</v>
      </c>
      <c r="F120" s="459">
        <v>512.645865276888</v>
      </c>
      <c r="G120" s="460">
        <v>341.76391018459202</v>
      </c>
      <c r="H120" s="462">
        <v>47.66</v>
      </c>
      <c r="I120" s="459">
        <v>364.7697</v>
      </c>
      <c r="J120" s="460">
        <v>23.005789815408001</v>
      </c>
      <c r="K120" s="463">
        <v>0.71154324009400005</v>
      </c>
    </row>
    <row r="121" spans="1:11" ht="14.4" customHeight="1" thickBot="1" x14ac:dyDescent="0.35">
      <c r="A121" s="479" t="s">
        <v>384</v>
      </c>
      <c r="B121" s="459">
        <v>483.00000000000102</v>
      </c>
      <c r="C121" s="459">
        <v>482.43400000000003</v>
      </c>
      <c r="D121" s="460">
        <v>-0.56599999999999995</v>
      </c>
      <c r="E121" s="461">
        <v>0.99882815734899999</v>
      </c>
      <c r="F121" s="459">
        <v>512.645865276888</v>
      </c>
      <c r="G121" s="460">
        <v>341.76391018459202</v>
      </c>
      <c r="H121" s="462">
        <v>37.738</v>
      </c>
      <c r="I121" s="459">
        <v>325.30099999999999</v>
      </c>
      <c r="J121" s="460">
        <v>-16.462910184590999</v>
      </c>
      <c r="K121" s="463">
        <v>0.63455305510799997</v>
      </c>
    </row>
    <row r="122" spans="1:11" ht="14.4" customHeight="1" thickBot="1" x14ac:dyDescent="0.35">
      <c r="A122" s="480" t="s">
        <v>385</v>
      </c>
      <c r="B122" s="464">
        <v>483.00000000000102</v>
      </c>
      <c r="C122" s="464">
        <v>482.43400000000003</v>
      </c>
      <c r="D122" s="465">
        <v>-0.56599999999999995</v>
      </c>
      <c r="E122" s="471">
        <v>0.99882815734899999</v>
      </c>
      <c r="F122" s="464">
        <v>512.645865276888</v>
      </c>
      <c r="G122" s="465">
        <v>341.76391018459202</v>
      </c>
      <c r="H122" s="467">
        <v>37.738</v>
      </c>
      <c r="I122" s="464">
        <v>304.30099999999999</v>
      </c>
      <c r="J122" s="465">
        <v>-37.462910184591003</v>
      </c>
      <c r="K122" s="472">
        <v>0.59358910431400003</v>
      </c>
    </row>
    <row r="123" spans="1:11" ht="14.4" customHeight="1" thickBot="1" x14ac:dyDescent="0.35">
      <c r="A123" s="481" t="s">
        <v>386</v>
      </c>
      <c r="B123" s="459">
        <v>40</v>
      </c>
      <c r="C123" s="459">
        <v>40.512</v>
      </c>
      <c r="D123" s="460">
        <v>0.51199999999900003</v>
      </c>
      <c r="E123" s="461">
        <v>1.0127999999999999</v>
      </c>
      <c r="F123" s="459">
        <v>43.001233484460997</v>
      </c>
      <c r="G123" s="460">
        <v>28.667488989639999</v>
      </c>
      <c r="H123" s="462">
        <v>3.843</v>
      </c>
      <c r="I123" s="459">
        <v>30.739000000000001</v>
      </c>
      <c r="J123" s="460">
        <v>2.071511010359</v>
      </c>
      <c r="K123" s="463">
        <v>0.71483995944199996</v>
      </c>
    </row>
    <row r="124" spans="1:11" ht="14.4" customHeight="1" thickBot="1" x14ac:dyDescent="0.35">
      <c r="A124" s="481" t="s">
        <v>387</v>
      </c>
      <c r="B124" s="459">
        <v>115</v>
      </c>
      <c r="C124" s="459">
        <v>114.76900000000001</v>
      </c>
      <c r="D124" s="460">
        <v>-0.23100000000000001</v>
      </c>
      <c r="E124" s="461">
        <v>0.99799130434700001</v>
      </c>
      <c r="F124" s="459">
        <v>121.97144396663801</v>
      </c>
      <c r="G124" s="460">
        <v>81.314295977757993</v>
      </c>
      <c r="H124" s="462">
        <v>8.76</v>
      </c>
      <c r="I124" s="459">
        <v>72.492000000000004</v>
      </c>
      <c r="J124" s="460">
        <v>-8.8222959777579995</v>
      </c>
      <c r="K124" s="463">
        <v>0.59433583503200005</v>
      </c>
    </row>
    <row r="125" spans="1:11" ht="14.4" customHeight="1" thickBot="1" x14ac:dyDescent="0.35">
      <c r="A125" s="481" t="s">
        <v>388</v>
      </c>
      <c r="B125" s="459">
        <v>13</v>
      </c>
      <c r="C125" s="459">
        <v>12.576000000000001</v>
      </c>
      <c r="D125" s="460">
        <v>-0.42399999999999999</v>
      </c>
      <c r="E125" s="461">
        <v>0.967384615384</v>
      </c>
      <c r="F125" s="459">
        <v>13.365219522035</v>
      </c>
      <c r="G125" s="460">
        <v>8.9101463480229999</v>
      </c>
      <c r="H125" s="462">
        <v>1.048</v>
      </c>
      <c r="I125" s="459">
        <v>8.3840000000000003</v>
      </c>
      <c r="J125" s="460">
        <v>-0.52614634802299998</v>
      </c>
      <c r="K125" s="463">
        <v>0.62729983493100006</v>
      </c>
    </row>
    <row r="126" spans="1:11" ht="14.4" customHeight="1" thickBot="1" x14ac:dyDescent="0.35">
      <c r="A126" s="481" t="s">
        <v>389</v>
      </c>
      <c r="B126" s="459">
        <v>285</v>
      </c>
      <c r="C126" s="459">
        <v>284.56099999999998</v>
      </c>
      <c r="D126" s="460">
        <v>-0.439</v>
      </c>
      <c r="E126" s="461">
        <v>0.99845964912200003</v>
      </c>
      <c r="F126" s="459">
        <v>302.40828405014298</v>
      </c>
      <c r="G126" s="460">
        <v>201.60552270009501</v>
      </c>
      <c r="H126" s="462">
        <v>23.838999999999999</v>
      </c>
      <c r="I126" s="459">
        <v>190.702</v>
      </c>
      <c r="J126" s="460">
        <v>-10.903522700094999</v>
      </c>
      <c r="K126" s="463">
        <v>0.63061103170099997</v>
      </c>
    </row>
    <row r="127" spans="1:11" ht="14.4" customHeight="1" thickBot="1" x14ac:dyDescent="0.35">
      <c r="A127" s="481" t="s">
        <v>390</v>
      </c>
      <c r="B127" s="459">
        <v>27</v>
      </c>
      <c r="C127" s="459">
        <v>27.04</v>
      </c>
      <c r="D127" s="460">
        <v>3.9999999999000002E-2</v>
      </c>
      <c r="E127" s="461">
        <v>1.001481481481</v>
      </c>
      <c r="F127" s="459">
        <v>28.736922381983</v>
      </c>
      <c r="G127" s="460">
        <v>19.157948254655</v>
      </c>
      <c r="H127" s="462">
        <v>0</v>
      </c>
      <c r="I127" s="459">
        <v>0</v>
      </c>
      <c r="J127" s="460">
        <v>-19.157948254655</v>
      </c>
      <c r="K127" s="463">
        <v>0</v>
      </c>
    </row>
    <row r="128" spans="1:11" ht="14.4" customHeight="1" thickBot="1" x14ac:dyDescent="0.35">
      <c r="A128" s="481" t="s">
        <v>391</v>
      </c>
      <c r="B128" s="459">
        <v>3</v>
      </c>
      <c r="C128" s="459">
        <v>2.976</v>
      </c>
      <c r="D128" s="460">
        <v>-2.4E-2</v>
      </c>
      <c r="E128" s="461">
        <v>0.99199999999900002</v>
      </c>
      <c r="F128" s="459">
        <v>3.162761871626</v>
      </c>
      <c r="G128" s="460">
        <v>2.1085079144169998</v>
      </c>
      <c r="H128" s="462">
        <v>0.248</v>
      </c>
      <c r="I128" s="459">
        <v>1.984</v>
      </c>
      <c r="J128" s="460">
        <v>-0.124507914417</v>
      </c>
      <c r="K128" s="463">
        <v>0.62729983493100006</v>
      </c>
    </row>
    <row r="129" spans="1:11" ht="14.4" customHeight="1" thickBot="1" x14ac:dyDescent="0.35">
      <c r="A129" s="480" t="s">
        <v>392</v>
      </c>
      <c r="B129" s="464">
        <v>0</v>
      </c>
      <c r="C129" s="464">
        <v>0</v>
      </c>
      <c r="D129" s="465">
        <v>0</v>
      </c>
      <c r="E129" s="471">
        <v>1</v>
      </c>
      <c r="F129" s="464">
        <v>0</v>
      </c>
      <c r="G129" s="465">
        <v>0</v>
      </c>
      <c r="H129" s="467">
        <v>0</v>
      </c>
      <c r="I129" s="464">
        <v>21</v>
      </c>
      <c r="J129" s="465">
        <v>21</v>
      </c>
      <c r="K129" s="468" t="s">
        <v>283</v>
      </c>
    </row>
    <row r="130" spans="1:11" ht="14.4" customHeight="1" thickBot="1" x14ac:dyDescent="0.35">
      <c r="A130" s="481" t="s">
        <v>393</v>
      </c>
      <c r="B130" s="459">
        <v>0</v>
      </c>
      <c r="C130" s="459">
        <v>0</v>
      </c>
      <c r="D130" s="460">
        <v>0</v>
      </c>
      <c r="E130" s="461">
        <v>1</v>
      </c>
      <c r="F130" s="459">
        <v>0</v>
      </c>
      <c r="G130" s="460">
        <v>0</v>
      </c>
      <c r="H130" s="462">
        <v>0</v>
      </c>
      <c r="I130" s="459">
        <v>21</v>
      </c>
      <c r="J130" s="460">
        <v>21</v>
      </c>
      <c r="K130" s="470" t="s">
        <v>283</v>
      </c>
    </row>
    <row r="131" spans="1:11" ht="14.4" customHeight="1" thickBot="1" x14ac:dyDescent="0.35">
      <c r="A131" s="479" t="s">
        <v>394</v>
      </c>
      <c r="B131" s="459">
        <v>12</v>
      </c>
      <c r="C131" s="459">
        <v>71.30292</v>
      </c>
      <c r="D131" s="460">
        <v>59.30292</v>
      </c>
      <c r="E131" s="461">
        <v>5.94191</v>
      </c>
      <c r="F131" s="459">
        <v>0</v>
      </c>
      <c r="G131" s="460">
        <v>0</v>
      </c>
      <c r="H131" s="462">
        <v>9.9220000000000006</v>
      </c>
      <c r="I131" s="459">
        <v>39.468699999999998</v>
      </c>
      <c r="J131" s="460">
        <v>39.468699999999998</v>
      </c>
      <c r="K131" s="470" t="s">
        <v>271</v>
      </c>
    </row>
    <row r="132" spans="1:11" ht="14.4" customHeight="1" thickBot="1" x14ac:dyDescent="0.35">
      <c r="A132" s="480" t="s">
        <v>395</v>
      </c>
      <c r="B132" s="464">
        <v>12</v>
      </c>
      <c r="C132" s="464">
        <v>10.769</v>
      </c>
      <c r="D132" s="465">
        <v>-1.2310000000000001</v>
      </c>
      <c r="E132" s="471">
        <v>0.89741666666599995</v>
      </c>
      <c r="F132" s="464">
        <v>0</v>
      </c>
      <c r="G132" s="465">
        <v>0</v>
      </c>
      <c r="H132" s="467">
        <v>9.9220000000000006</v>
      </c>
      <c r="I132" s="464">
        <v>29.922000000000001</v>
      </c>
      <c r="J132" s="465">
        <v>29.922000000000001</v>
      </c>
      <c r="K132" s="468" t="s">
        <v>283</v>
      </c>
    </row>
    <row r="133" spans="1:11" ht="14.4" customHeight="1" thickBot="1" x14ac:dyDescent="0.35">
      <c r="A133" s="481" t="s">
        <v>396</v>
      </c>
      <c r="B133" s="459">
        <v>12</v>
      </c>
      <c r="C133" s="459">
        <v>10.769</v>
      </c>
      <c r="D133" s="460">
        <v>-1.2310000000000001</v>
      </c>
      <c r="E133" s="461">
        <v>0.89741666666599995</v>
      </c>
      <c r="F133" s="459">
        <v>0</v>
      </c>
      <c r="G133" s="460">
        <v>0</v>
      </c>
      <c r="H133" s="462">
        <v>9.9220000000000006</v>
      </c>
      <c r="I133" s="459">
        <v>29.922000000000001</v>
      </c>
      <c r="J133" s="460">
        <v>29.922000000000001</v>
      </c>
      <c r="K133" s="470" t="s">
        <v>283</v>
      </c>
    </row>
    <row r="134" spans="1:11" ht="14.4" customHeight="1" thickBot="1" x14ac:dyDescent="0.35">
      <c r="A134" s="480" t="s">
        <v>397</v>
      </c>
      <c r="B134" s="464">
        <v>0</v>
      </c>
      <c r="C134" s="464">
        <v>26.269179999999999</v>
      </c>
      <c r="D134" s="465">
        <v>26.269179999999999</v>
      </c>
      <c r="E134" s="466" t="s">
        <v>283</v>
      </c>
      <c r="F134" s="464">
        <v>0</v>
      </c>
      <c r="G134" s="465">
        <v>0</v>
      </c>
      <c r="H134" s="467">
        <v>0</v>
      </c>
      <c r="I134" s="464">
        <v>4.9850000000000003</v>
      </c>
      <c r="J134" s="465">
        <v>4.9850000000000003</v>
      </c>
      <c r="K134" s="468" t="s">
        <v>271</v>
      </c>
    </row>
    <row r="135" spans="1:11" ht="14.4" customHeight="1" thickBot="1" x14ac:dyDescent="0.3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4.9850000000000003</v>
      </c>
      <c r="J135" s="460">
        <v>4.9850000000000003</v>
      </c>
      <c r="K135" s="470" t="s">
        <v>283</v>
      </c>
    </row>
    <row r="136" spans="1:11" ht="14.4" customHeight="1" thickBot="1" x14ac:dyDescent="0.35">
      <c r="A136" s="481" t="s">
        <v>399</v>
      </c>
      <c r="B136" s="459">
        <v>0</v>
      </c>
      <c r="C136" s="459">
        <v>14.46918</v>
      </c>
      <c r="D136" s="460">
        <v>14.46918</v>
      </c>
      <c r="E136" s="469" t="s">
        <v>283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" customHeight="1" thickBot="1" x14ac:dyDescent="0.35">
      <c r="A137" s="481" t="s">
        <v>400</v>
      </c>
      <c r="B137" s="459">
        <v>0</v>
      </c>
      <c r="C137" s="459">
        <v>11.8</v>
      </c>
      <c r="D137" s="460">
        <v>11.8</v>
      </c>
      <c r="E137" s="469" t="s">
        <v>283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401</v>
      </c>
      <c r="B138" s="464">
        <v>0</v>
      </c>
      <c r="C138" s="464">
        <v>9.1233999999990001</v>
      </c>
      <c r="D138" s="465">
        <v>9.1233999999990001</v>
      </c>
      <c r="E138" s="466" t="s">
        <v>271</v>
      </c>
      <c r="F138" s="464">
        <v>0</v>
      </c>
      <c r="G138" s="465">
        <v>0</v>
      </c>
      <c r="H138" s="467">
        <v>0</v>
      </c>
      <c r="I138" s="464">
        <v>4.5617000000000001</v>
      </c>
      <c r="J138" s="465">
        <v>4.5617000000000001</v>
      </c>
      <c r="K138" s="468" t="s">
        <v>271</v>
      </c>
    </row>
    <row r="139" spans="1:11" ht="14.4" customHeight="1" thickBot="1" x14ac:dyDescent="0.35">
      <c r="A139" s="481" t="s">
        <v>402</v>
      </c>
      <c r="B139" s="459">
        <v>0</v>
      </c>
      <c r="C139" s="459">
        <v>9.1233999999990001</v>
      </c>
      <c r="D139" s="460">
        <v>9.1233999999990001</v>
      </c>
      <c r="E139" s="469" t="s">
        <v>271</v>
      </c>
      <c r="F139" s="459">
        <v>0</v>
      </c>
      <c r="G139" s="460">
        <v>0</v>
      </c>
      <c r="H139" s="462">
        <v>0</v>
      </c>
      <c r="I139" s="459">
        <v>4.5617000000000001</v>
      </c>
      <c r="J139" s="460">
        <v>4.5617000000000001</v>
      </c>
      <c r="K139" s="470" t="s">
        <v>271</v>
      </c>
    </row>
    <row r="140" spans="1:11" ht="14.4" customHeight="1" thickBot="1" x14ac:dyDescent="0.35">
      <c r="A140" s="480" t="s">
        <v>403</v>
      </c>
      <c r="B140" s="464">
        <v>0</v>
      </c>
      <c r="C140" s="464">
        <v>25.14134</v>
      </c>
      <c r="D140" s="465">
        <v>25.14134</v>
      </c>
      <c r="E140" s="466" t="s">
        <v>271</v>
      </c>
      <c r="F140" s="464">
        <v>0</v>
      </c>
      <c r="G140" s="465">
        <v>0</v>
      </c>
      <c r="H140" s="467">
        <v>0</v>
      </c>
      <c r="I140" s="464">
        <v>0</v>
      </c>
      <c r="J140" s="465">
        <v>0</v>
      </c>
      <c r="K140" s="468" t="s">
        <v>271</v>
      </c>
    </row>
    <row r="141" spans="1:11" ht="14.4" customHeight="1" thickBot="1" x14ac:dyDescent="0.35">
      <c r="A141" s="481" t="s">
        <v>404</v>
      </c>
      <c r="B141" s="459">
        <v>0</v>
      </c>
      <c r="C141" s="459">
        <v>25.14134</v>
      </c>
      <c r="D141" s="460">
        <v>25.14134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" customHeight="1" thickBot="1" x14ac:dyDescent="0.35">
      <c r="A142" s="477" t="s">
        <v>405</v>
      </c>
      <c r="B142" s="459">
        <v>6070.50300127638</v>
      </c>
      <c r="C142" s="459">
        <v>4165.9602500000001</v>
      </c>
      <c r="D142" s="460">
        <v>-1904.5427512763799</v>
      </c>
      <c r="E142" s="461">
        <v>0.68626277742099995</v>
      </c>
      <c r="F142" s="459">
        <v>4287.2348040202196</v>
      </c>
      <c r="G142" s="460">
        <v>2858.15653601348</v>
      </c>
      <c r="H142" s="462">
        <v>359.03208000000001</v>
      </c>
      <c r="I142" s="459">
        <v>3162.52106</v>
      </c>
      <c r="J142" s="460">
        <v>304.36452398651699</v>
      </c>
      <c r="K142" s="463">
        <v>0.73765986808799999</v>
      </c>
    </row>
    <row r="143" spans="1:11" ht="14.4" customHeight="1" thickBot="1" x14ac:dyDescent="0.35">
      <c r="A143" s="478" t="s">
        <v>406</v>
      </c>
      <c r="B143" s="459">
        <v>6026.5063867797198</v>
      </c>
      <c r="C143" s="459">
        <v>4069.8442500000001</v>
      </c>
      <c r="D143" s="460">
        <v>-1956.66213677972</v>
      </c>
      <c r="E143" s="461">
        <v>0.67532397525099996</v>
      </c>
      <c r="F143" s="459">
        <v>4242.9509787319503</v>
      </c>
      <c r="G143" s="460">
        <v>2828.6339858213</v>
      </c>
      <c r="H143" s="462">
        <v>357.98428000000001</v>
      </c>
      <c r="I143" s="459">
        <v>3078.4143399999998</v>
      </c>
      <c r="J143" s="460">
        <v>249.780354178702</v>
      </c>
      <c r="K143" s="463">
        <v>0.72553615524399995</v>
      </c>
    </row>
    <row r="144" spans="1:11" ht="14.4" customHeight="1" thickBot="1" x14ac:dyDescent="0.35">
      <c r="A144" s="479" t="s">
        <v>407</v>
      </c>
      <c r="B144" s="459">
        <v>6026.5063867797198</v>
      </c>
      <c r="C144" s="459">
        <v>4069.8442500000001</v>
      </c>
      <c r="D144" s="460">
        <v>-1956.66213677972</v>
      </c>
      <c r="E144" s="461">
        <v>0.67532397525099996</v>
      </c>
      <c r="F144" s="459">
        <v>4242.9509787319503</v>
      </c>
      <c r="G144" s="460">
        <v>2828.6339858213</v>
      </c>
      <c r="H144" s="462">
        <v>357.98428000000001</v>
      </c>
      <c r="I144" s="459">
        <v>3078.4143399999998</v>
      </c>
      <c r="J144" s="460">
        <v>249.780354178702</v>
      </c>
      <c r="K144" s="463">
        <v>0.72553615524399995</v>
      </c>
    </row>
    <row r="145" spans="1:11" ht="14.4" customHeight="1" thickBot="1" x14ac:dyDescent="0.35">
      <c r="A145" s="480" t="s">
        <v>408</v>
      </c>
      <c r="B145" s="464">
        <v>846</v>
      </c>
      <c r="C145" s="464">
        <v>789.94893999999999</v>
      </c>
      <c r="D145" s="465">
        <v>-56.05106</v>
      </c>
      <c r="E145" s="471">
        <v>0.93374579196200003</v>
      </c>
      <c r="F145" s="464">
        <v>918.73698924035398</v>
      </c>
      <c r="G145" s="465">
        <v>612.49132616023599</v>
      </c>
      <c r="H145" s="467">
        <v>36.709130000000002</v>
      </c>
      <c r="I145" s="464">
        <v>457.51166000000001</v>
      </c>
      <c r="J145" s="465">
        <v>-154.97966616023601</v>
      </c>
      <c r="K145" s="472">
        <v>0.49797892689399997</v>
      </c>
    </row>
    <row r="146" spans="1:11" ht="14.4" customHeight="1" thickBot="1" x14ac:dyDescent="0.35">
      <c r="A146" s="481" t="s">
        <v>409</v>
      </c>
      <c r="B146" s="459">
        <v>4</v>
      </c>
      <c r="C146" s="459">
        <v>21.04017</v>
      </c>
      <c r="D146" s="460">
        <v>17.04017</v>
      </c>
      <c r="E146" s="461">
        <v>5.2600425</v>
      </c>
      <c r="F146" s="459">
        <v>21.239278047498999</v>
      </c>
      <c r="G146" s="460">
        <v>14.159518698332</v>
      </c>
      <c r="H146" s="462">
        <v>4.4625599999999999</v>
      </c>
      <c r="I146" s="459">
        <v>16.032160000000001</v>
      </c>
      <c r="J146" s="460">
        <v>1.872641301667</v>
      </c>
      <c r="K146" s="463">
        <v>0.75483544987399998</v>
      </c>
    </row>
    <row r="147" spans="1:11" ht="14.4" customHeight="1" thickBot="1" x14ac:dyDescent="0.35">
      <c r="A147" s="481" t="s">
        <v>410</v>
      </c>
      <c r="B147" s="459">
        <v>2</v>
      </c>
      <c r="C147" s="459">
        <v>0</v>
      </c>
      <c r="D147" s="460">
        <v>-2</v>
      </c>
      <c r="E147" s="461">
        <v>0</v>
      </c>
      <c r="F147" s="459">
        <v>0</v>
      </c>
      <c r="G147" s="460">
        <v>0</v>
      </c>
      <c r="H147" s="462">
        <v>0</v>
      </c>
      <c r="I147" s="459">
        <v>0.625</v>
      </c>
      <c r="J147" s="460">
        <v>0.625</v>
      </c>
      <c r="K147" s="470" t="s">
        <v>283</v>
      </c>
    </row>
    <row r="148" spans="1:11" ht="14.4" customHeight="1" thickBot="1" x14ac:dyDescent="0.35">
      <c r="A148" s="481" t="s">
        <v>411</v>
      </c>
      <c r="B148" s="459">
        <v>40</v>
      </c>
      <c r="C148" s="459">
        <v>67.494110000000006</v>
      </c>
      <c r="D148" s="460">
        <v>27.494109999999999</v>
      </c>
      <c r="E148" s="461">
        <v>1.6873527500000001</v>
      </c>
      <c r="F148" s="459">
        <v>70.468219359778004</v>
      </c>
      <c r="G148" s="460">
        <v>46.978812906518002</v>
      </c>
      <c r="H148" s="462">
        <v>24.098400000000002</v>
      </c>
      <c r="I148" s="459">
        <v>28.440519999999999</v>
      </c>
      <c r="J148" s="460">
        <v>-18.538292906517999</v>
      </c>
      <c r="K148" s="463">
        <v>0.40359356683600001</v>
      </c>
    </row>
    <row r="149" spans="1:11" ht="14.4" customHeight="1" thickBot="1" x14ac:dyDescent="0.35">
      <c r="A149" s="481" t="s">
        <v>412</v>
      </c>
      <c r="B149" s="459">
        <v>800</v>
      </c>
      <c r="C149" s="459">
        <v>701.41466000000003</v>
      </c>
      <c r="D149" s="460">
        <v>-98.585340000000002</v>
      </c>
      <c r="E149" s="461">
        <v>0.87676832500000002</v>
      </c>
      <c r="F149" s="459">
        <v>827.02949183307703</v>
      </c>
      <c r="G149" s="460">
        <v>551.35299455538404</v>
      </c>
      <c r="H149" s="462">
        <v>8.1481700000000004</v>
      </c>
      <c r="I149" s="459">
        <v>412.41397999999998</v>
      </c>
      <c r="J149" s="460">
        <v>-138.93901455538401</v>
      </c>
      <c r="K149" s="463">
        <v>0.49866901249899998</v>
      </c>
    </row>
    <row r="150" spans="1:11" ht="14.4" customHeight="1" thickBot="1" x14ac:dyDescent="0.35">
      <c r="A150" s="480" t="s">
        <v>413</v>
      </c>
      <c r="B150" s="464">
        <v>20.718069574428998</v>
      </c>
      <c r="C150" s="464">
        <v>8.6762999999999995</v>
      </c>
      <c r="D150" s="465">
        <v>-12.041769574429001</v>
      </c>
      <c r="E150" s="471">
        <v>0.41877936401499999</v>
      </c>
      <c r="F150" s="464">
        <v>9.7635556832100008</v>
      </c>
      <c r="G150" s="465">
        <v>6.5090371221399996</v>
      </c>
      <c r="H150" s="467">
        <v>4.1293499999999996</v>
      </c>
      <c r="I150" s="464">
        <v>13.38336</v>
      </c>
      <c r="J150" s="465">
        <v>6.874322877859</v>
      </c>
      <c r="K150" s="472">
        <v>1.3707465225</v>
      </c>
    </row>
    <row r="151" spans="1:11" ht="14.4" customHeight="1" thickBot="1" x14ac:dyDescent="0.35">
      <c r="A151" s="481" t="s">
        <v>414</v>
      </c>
      <c r="B151" s="459">
        <v>20.718069574428998</v>
      </c>
      <c r="C151" s="459">
        <v>8.6762999999999995</v>
      </c>
      <c r="D151" s="460">
        <v>-12.041769574429001</v>
      </c>
      <c r="E151" s="461">
        <v>0.41877936401499999</v>
      </c>
      <c r="F151" s="459">
        <v>9.7635556832100008</v>
      </c>
      <c r="G151" s="460">
        <v>6.5090371221399996</v>
      </c>
      <c r="H151" s="462">
        <v>4.1293499999999996</v>
      </c>
      <c r="I151" s="459">
        <v>13.38336</v>
      </c>
      <c r="J151" s="460">
        <v>6.874322877859</v>
      </c>
      <c r="K151" s="463">
        <v>1.3707465225</v>
      </c>
    </row>
    <row r="152" spans="1:11" ht="14.4" customHeight="1" thickBot="1" x14ac:dyDescent="0.35">
      <c r="A152" s="480" t="s">
        <v>415</v>
      </c>
      <c r="B152" s="464">
        <v>22.698186585218998</v>
      </c>
      <c r="C152" s="464">
        <v>4.64703</v>
      </c>
      <c r="D152" s="465">
        <v>-18.051156585219001</v>
      </c>
      <c r="E152" s="471">
        <v>0.204731333164</v>
      </c>
      <c r="F152" s="464">
        <v>4.6476992471239997</v>
      </c>
      <c r="G152" s="465">
        <v>3.0984661647489999</v>
      </c>
      <c r="H152" s="467">
        <v>0.17985999999999999</v>
      </c>
      <c r="I152" s="464">
        <v>0.17985999999999999</v>
      </c>
      <c r="J152" s="465">
        <v>-2.9186061647489998</v>
      </c>
      <c r="K152" s="472">
        <v>3.8698717458999998E-2</v>
      </c>
    </row>
    <row r="153" spans="1:11" ht="14.4" customHeight="1" thickBot="1" x14ac:dyDescent="0.35">
      <c r="A153" s="481" t="s">
        <v>416</v>
      </c>
      <c r="B153" s="459">
        <v>0.69818658521900001</v>
      </c>
      <c r="C153" s="459">
        <v>0</v>
      </c>
      <c r="D153" s="460">
        <v>-0.69818658521900001</v>
      </c>
      <c r="E153" s="461">
        <v>0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0</v>
      </c>
    </row>
    <row r="154" spans="1:11" ht="14.4" customHeight="1" thickBot="1" x14ac:dyDescent="0.35">
      <c r="A154" s="481" t="s">
        <v>417</v>
      </c>
      <c r="B154" s="459">
        <v>22</v>
      </c>
      <c r="C154" s="459">
        <v>4.64703</v>
      </c>
      <c r="D154" s="460">
        <v>-17.352969999999999</v>
      </c>
      <c r="E154" s="461">
        <v>0.21122863636299999</v>
      </c>
      <c r="F154" s="459">
        <v>4.6476992471239997</v>
      </c>
      <c r="G154" s="460">
        <v>3.0984661647489999</v>
      </c>
      <c r="H154" s="462">
        <v>0.17985999999999999</v>
      </c>
      <c r="I154" s="459">
        <v>0.17985999999999999</v>
      </c>
      <c r="J154" s="460">
        <v>-2.9186061647489998</v>
      </c>
      <c r="K154" s="463">
        <v>3.8698717458999998E-2</v>
      </c>
    </row>
    <row r="155" spans="1:11" ht="14.4" customHeight="1" thickBot="1" x14ac:dyDescent="0.35">
      <c r="A155" s="480" t="s">
        <v>418</v>
      </c>
      <c r="B155" s="464">
        <v>9.0130620066999997E-2</v>
      </c>
      <c r="C155" s="464">
        <v>0</v>
      </c>
      <c r="D155" s="465">
        <v>-9.0130620066999997E-2</v>
      </c>
      <c r="E155" s="471">
        <v>0</v>
      </c>
      <c r="F155" s="464">
        <v>0</v>
      </c>
      <c r="G155" s="465">
        <v>0</v>
      </c>
      <c r="H155" s="467">
        <v>0</v>
      </c>
      <c r="I155" s="464">
        <v>0</v>
      </c>
      <c r="J155" s="465">
        <v>0</v>
      </c>
      <c r="K155" s="472">
        <v>0</v>
      </c>
    </row>
    <row r="156" spans="1:11" ht="14.4" customHeight="1" thickBot="1" x14ac:dyDescent="0.35">
      <c r="A156" s="481" t="s">
        <v>419</v>
      </c>
      <c r="B156" s="459">
        <v>9.0130620066999997E-2</v>
      </c>
      <c r="C156" s="459">
        <v>0</v>
      </c>
      <c r="D156" s="460">
        <v>-9.0130620066999997E-2</v>
      </c>
      <c r="E156" s="461">
        <v>0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63">
        <v>0</v>
      </c>
    </row>
    <row r="157" spans="1:11" ht="14.4" customHeight="1" thickBot="1" x14ac:dyDescent="0.35">
      <c r="A157" s="480" t="s">
        <v>420</v>
      </c>
      <c r="B157" s="464">
        <v>5137</v>
      </c>
      <c r="C157" s="464">
        <v>3200.3920400000002</v>
      </c>
      <c r="D157" s="465">
        <v>-1936.60796</v>
      </c>
      <c r="E157" s="471">
        <v>0.62300798909800004</v>
      </c>
      <c r="F157" s="464">
        <v>3309.80273456126</v>
      </c>
      <c r="G157" s="465">
        <v>2206.5351563741701</v>
      </c>
      <c r="H157" s="467">
        <v>292.94454999999999</v>
      </c>
      <c r="I157" s="464">
        <v>2487.73533</v>
      </c>
      <c r="J157" s="465">
        <v>281.20017362582797</v>
      </c>
      <c r="K157" s="472">
        <v>0.75162646523300003</v>
      </c>
    </row>
    <row r="158" spans="1:11" ht="14.4" customHeight="1" thickBot="1" x14ac:dyDescent="0.35">
      <c r="A158" s="481" t="s">
        <v>421</v>
      </c>
      <c r="B158" s="459">
        <v>2199</v>
      </c>
      <c r="C158" s="459">
        <v>1097.4776899999999</v>
      </c>
      <c r="D158" s="460">
        <v>-1101.5223100000001</v>
      </c>
      <c r="E158" s="461">
        <v>0.49908035015899999</v>
      </c>
      <c r="F158" s="459">
        <v>1173.0688429440299</v>
      </c>
      <c r="G158" s="460">
        <v>782.04589529602094</v>
      </c>
      <c r="H158" s="462">
        <v>101.25394</v>
      </c>
      <c r="I158" s="459">
        <v>808.83855000000005</v>
      </c>
      <c r="J158" s="460">
        <v>26.792654703979</v>
      </c>
      <c r="K158" s="463">
        <v>0.689506464062</v>
      </c>
    </row>
    <row r="159" spans="1:11" ht="14.4" customHeight="1" thickBot="1" x14ac:dyDescent="0.35">
      <c r="A159" s="481" t="s">
        <v>422</v>
      </c>
      <c r="B159" s="459">
        <v>2938</v>
      </c>
      <c r="C159" s="459">
        <v>2102.91435</v>
      </c>
      <c r="D159" s="460">
        <v>-835.08565000000101</v>
      </c>
      <c r="E159" s="461">
        <v>0.71576390401599999</v>
      </c>
      <c r="F159" s="459">
        <v>2136.7338916172298</v>
      </c>
      <c r="G159" s="460">
        <v>1424.4892610781501</v>
      </c>
      <c r="H159" s="462">
        <v>191.69060999999999</v>
      </c>
      <c r="I159" s="459">
        <v>1678.89678</v>
      </c>
      <c r="J159" s="460">
        <v>254.40751892184801</v>
      </c>
      <c r="K159" s="463">
        <v>0.78573040217400003</v>
      </c>
    </row>
    <row r="160" spans="1:11" ht="14.4" customHeight="1" thickBot="1" x14ac:dyDescent="0.35">
      <c r="A160" s="480" t="s">
        <v>423</v>
      </c>
      <c r="B160" s="464">
        <v>0</v>
      </c>
      <c r="C160" s="464">
        <v>66.179940000000002</v>
      </c>
      <c r="D160" s="465">
        <v>66.179940000000002</v>
      </c>
      <c r="E160" s="466" t="s">
        <v>271</v>
      </c>
      <c r="F160" s="464">
        <v>0</v>
      </c>
      <c r="G160" s="465">
        <v>0</v>
      </c>
      <c r="H160" s="467">
        <v>24.02139</v>
      </c>
      <c r="I160" s="464">
        <v>119.60413</v>
      </c>
      <c r="J160" s="465">
        <v>119.60413</v>
      </c>
      <c r="K160" s="468" t="s">
        <v>271</v>
      </c>
    </row>
    <row r="161" spans="1:11" ht="14.4" customHeight="1" thickBot="1" x14ac:dyDescent="0.35">
      <c r="A161" s="481" t="s">
        <v>424</v>
      </c>
      <c r="B161" s="459">
        <v>0</v>
      </c>
      <c r="C161" s="459">
        <v>51.572330000000001</v>
      </c>
      <c r="D161" s="460">
        <v>51.572330000000001</v>
      </c>
      <c r="E161" s="469" t="s">
        <v>271</v>
      </c>
      <c r="F161" s="459">
        <v>0</v>
      </c>
      <c r="G161" s="460">
        <v>0</v>
      </c>
      <c r="H161" s="462">
        <v>24.02139</v>
      </c>
      <c r="I161" s="459">
        <v>57.095269999999999</v>
      </c>
      <c r="J161" s="460">
        <v>57.095269999999999</v>
      </c>
      <c r="K161" s="470" t="s">
        <v>271</v>
      </c>
    </row>
    <row r="162" spans="1:11" ht="14.4" customHeight="1" thickBot="1" x14ac:dyDescent="0.35">
      <c r="A162" s="481" t="s">
        <v>425</v>
      </c>
      <c r="B162" s="459">
        <v>0</v>
      </c>
      <c r="C162" s="459">
        <v>14.607609999999999</v>
      </c>
      <c r="D162" s="460">
        <v>14.607609999999999</v>
      </c>
      <c r="E162" s="469" t="s">
        <v>271</v>
      </c>
      <c r="F162" s="459">
        <v>0</v>
      </c>
      <c r="G162" s="460">
        <v>0</v>
      </c>
      <c r="H162" s="462">
        <v>0</v>
      </c>
      <c r="I162" s="459">
        <v>62.508859999999999</v>
      </c>
      <c r="J162" s="460">
        <v>62.508859999999999</v>
      </c>
      <c r="K162" s="470" t="s">
        <v>271</v>
      </c>
    </row>
    <row r="163" spans="1:11" ht="14.4" customHeight="1" thickBot="1" x14ac:dyDescent="0.35">
      <c r="A163" s="478" t="s">
        <v>426</v>
      </c>
      <c r="B163" s="459">
        <v>43.996614496657998</v>
      </c>
      <c r="C163" s="459">
        <v>83.525329999999997</v>
      </c>
      <c r="D163" s="460">
        <v>39.528715503340997</v>
      </c>
      <c r="E163" s="461">
        <v>1.8984490273979999</v>
      </c>
      <c r="F163" s="459">
        <v>44.283825288275999</v>
      </c>
      <c r="G163" s="460">
        <v>29.522550192183999</v>
      </c>
      <c r="H163" s="462">
        <v>-2.0000000000000001E-4</v>
      </c>
      <c r="I163" s="459">
        <v>75.722719999999995</v>
      </c>
      <c r="J163" s="460">
        <v>46.200169807815001</v>
      </c>
      <c r="K163" s="463">
        <v>1.7099408081180001</v>
      </c>
    </row>
    <row r="164" spans="1:11" ht="14.4" customHeight="1" thickBot="1" x14ac:dyDescent="0.35">
      <c r="A164" s="479" t="s">
        <v>427</v>
      </c>
      <c r="B164" s="459">
        <v>0</v>
      </c>
      <c r="C164" s="459">
        <v>38.111339999999998</v>
      </c>
      <c r="D164" s="460">
        <v>38.111339999999998</v>
      </c>
      <c r="E164" s="469" t="s">
        <v>271</v>
      </c>
      <c r="F164" s="459">
        <v>0</v>
      </c>
      <c r="G164" s="460">
        <v>0</v>
      </c>
      <c r="H164" s="462">
        <v>0</v>
      </c>
      <c r="I164" s="459">
        <v>42.650449999999999</v>
      </c>
      <c r="J164" s="460">
        <v>42.650449999999999</v>
      </c>
      <c r="K164" s="470" t="s">
        <v>271</v>
      </c>
    </row>
    <row r="165" spans="1:11" ht="14.4" customHeight="1" thickBot="1" x14ac:dyDescent="0.35">
      <c r="A165" s="480" t="s">
        <v>428</v>
      </c>
      <c r="B165" s="464">
        <v>0</v>
      </c>
      <c r="C165" s="464">
        <v>38.111339999999998</v>
      </c>
      <c r="D165" s="465">
        <v>38.111339999999998</v>
      </c>
      <c r="E165" s="466" t="s">
        <v>271</v>
      </c>
      <c r="F165" s="464">
        <v>0</v>
      </c>
      <c r="G165" s="465">
        <v>0</v>
      </c>
      <c r="H165" s="467">
        <v>0</v>
      </c>
      <c r="I165" s="464">
        <v>10.150449999999999</v>
      </c>
      <c r="J165" s="465">
        <v>10.150449999999999</v>
      </c>
      <c r="K165" s="468" t="s">
        <v>271</v>
      </c>
    </row>
    <row r="166" spans="1:11" ht="14.4" customHeight="1" thickBot="1" x14ac:dyDescent="0.35">
      <c r="A166" s="481" t="s">
        <v>429</v>
      </c>
      <c r="B166" s="459">
        <v>0</v>
      </c>
      <c r="C166" s="459">
        <v>38.111339999999998</v>
      </c>
      <c r="D166" s="460">
        <v>38.111339999999998</v>
      </c>
      <c r="E166" s="469" t="s">
        <v>271</v>
      </c>
      <c r="F166" s="459">
        <v>0</v>
      </c>
      <c r="G166" s="460">
        <v>0</v>
      </c>
      <c r="H166" s="462">
        <v>0</v>
      </c>
      <c r="I166" s="459">
        <v>10.150449999999999</v>
      </c>
      <c r="J166" s="460">
        <v>10.150449999999999</v>
      </c>
      <c r="K166" s="470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0</v>
      </c>
      <c r="D167" s="465">
        <v>0</v>
      </c>
      <c r="E167" s="471">
        <v>1</v>
      </c>
      <c r="F167" s="464">
        <v>0</v>
      </c>
      <c r="G167" s="465">
        <v>0</v>
      </c>
      <c r="H167" s="467">
        <v>0</v>
      </c>
      <c r="I167" s="464">
        <v>32.5</v>
      </c>
      <c r="J167" s="465">
        <v>32.5</v>
      </c>
      <c r="K167" s="468" t="s">
        <v>271</v>
      </c>
    </row>
    <row r="168" spans="1:11" ht="14.4" customHeight="1" thickBot="1" x14ac:dyDescent="0.35">
      <c r="A168" s="481" t="s">
        <v>431</v>
      </c>
      <c r="B168" s="459">
        <v>0</v>
      </c>
      <c r="C168" s="459">
        <v>0</v>
      </c>
      <c r="D168" s="460">
        <v>0</v>
      </c>
      <c r="E168" s="461">
        <v>1</v>
      </c>
      <c r="F168" s="459">
        <v>0</v>
      </c>
      <c r="G168" s="460">
        <v>0</v>
      </c>
      <c r="H168" s="462">
        <v>0</v>
      </c>
      <c r="I168" s="459">
        <v>32.5</v>
      </c>
      <c r="J168" s="460">
        <v>32.5</v>
      </c>
      <c r="K168" s="470" t="s">
        <v>271</v>
      </c>
    </row>
    <row r="169" spans="1:11" ht="14.4" customHeight="1" thickBot="1" x14ac:dyDescent="0.35">
      <c r="A169" s="484" t="s">
        <v>432</v>
      </c>
      <c r="B169" s="464">
        <v>43.996614496657998</v>
      </c>
      <c r="C169" s="464">
        <v>45.413989999999998</v>
      </c>
      <c r="D169" s="465">
        <v>1.417375503341</v>
      </c>
      <c r="E169" s="471">
        <v>1.032215558391</v>
      </c>
      <c r="F169" s="464">
        <v>44.283825288275999</v>
      </c>
      <c r="G169" s="465">
        <v>29.522550192183999</v>
      </c>
      <c r="H169" s="467">
        <v>-2.0000000000000001E-4</v>
      </c>
      <c r="I169" s="464">
        <v>33.072270000000003</v>
      </c>
      <c r="J169" s="465">
        <v>3.5497198078149999</v>
      </c>
      <c r="K169" s="472">
        <v>0.74682504920699999</v>
      </c>
    </row>
    <row r="170" spans="1:11" ht="14.4" customHeight="1" thickBot="1" x14ac:dyDescent="0.35">
      <c r="A170" s="480" t="s">
        <v>433</v>
      </c>
      <c r="B170" s="464">
        <v>0</v>
      </c>
      <c r="C170" s="464">
        <v>0</v>
      </c>
      <c r="D170" s="465">
        <v>0</v>
      </c>
      <c r="E170" s="471">
        <v>1</v>
      </c>
      <c r="F170" s="464">
        <v>0</v>
      </c>
      <c r="G170" s="465">
        <v>0</v>
      </c>
      <c r="H170" s="467">
        <v>0</v>
      </c>
      <c r="I170" s="464">
        <v>4.4096000000000002</v>
      </c>
      <c r="J170" s="465">
        <v>4.4096000000000002</v>
      </c>
      <c r="K170" s="468" t="s">
        <v>283</v>
      </c>
    </row>
    <row r="171" spans="1:11" ht="14.4" customHeight="1" thickBot="1" x14ac:dyDescent="0.35">
      <c r="A171" s="481" t="s">
        <v>434</v>
      </c>
      <c r="B171" s="459">
        <v>0</v>
      </c>
      <c r="C171" s="459">
        <v>0</v>
      </c>
      <c r="D171" s="460">
        <v>0</v>
      </c>
      <c r="E171" s="461">
        <v>1</v>
      </c>
      <c r="F171" s="459">
        <v>0</v>
      </c>
      <c r="G171" s="460">
        <v>0</v>
      </c>
      <c r="H171" s="462">
        <v>0</v>
      </c>
      <c r="I171" s="459">
        <v>4.4096000000000002</v>
      </c>
      <c r="J171" s="460">
        <v>4.4096000000000002</v>
      </c>
      <c r="K171" s="470" t="s">
        <v>283</v>
      </c>
    </row>
    <row r="172" spans="1:11" ht="14.4" customHeight="1" thickBot="1" x14ac:dyDescent="0.35">
      <c r="A172" s="480" t="s">
        <v>435</v>
      </c>
      <c r="B172" s="464">
        <v>0</v>
      </c>
      <c r="C172" s="464">
        <v>8.0000000000000004E-4</v>
      </c>
      <c r="D172" s="465">
        <v>8.0000000000000004E-4</v>
      </c>
      <c r="E172" s="466" t="s">
        <v>271</v>
      </c>
      <c r="F172" s="464">
        <v>0</v>
      </c>
      <c r="G172" s="465">
        <v>0</v>
      </c>
      <c r="H172" s="467">
        <v>-2.0000000000000001E-4</v>
      </c>
      <c r="I172" s="464">
        <v>20.000610000000002</v>
      </c>
      <c r="J172" s="465">
        <v>20.000610000000002</v>
      </c>
      <c r="K172" s="468" t="s">
        <v>271</v>
      </c>
    </row>
    <row r="173" spans="1:11" ht="14.4" customHeight="1" thickBot="1" x14ac:dyDescent="0.35">
      <c r="A173" s="481" t="s">
        <v>436</v>
      </c>
      <c r="B173" s="459">
        <v>0</v>
      </c>
      <c r="C173" s="459">
        <v>8.0000000000000004E-4</v>
      </c>
      <c r="D173" s="460">
        <v>8.0000000000000004E-4</v>
      </c>
      <c r="E173" s="469" t="s">
        <v>271</v>
      </c>
      <c r="F173" s="459">
        <v>0</v>
      </c>
      <c r="G173" s="460">
        <v>0</v>
      </c>
      <c r="H173" s="462">
        <v>-2.0000000000000001E-4</v>
      </c>
      <c r="I173" s="459">
        <v>6.0999999999999997E-4</v>
      </c>
      <c r="J173" s="460">
        <v>6.0999999999999997E-4</v>
      </c>
      <c r="K173" s="470" t="s">
        <v>271</v>
      </c>
    </row>
    <row r="174" spans="1:11" ht="14.4" customHeight="1" thickBot="1" x14ac:dyDescent="0.35">
      <c r="A174" s="481" t="s">
        <v>437</v>
      </c>
      <c r="B174" s="459">
        <v>0</v>
      </c>
      <c r="C174" s="459">
        <v>0</v>
      </c>
      <c r="D174" s="460">
        <v>0</v>
      </c>
      <c r="E174" s="461">
        <v>1</v>
      </c>
      <c r="F174" s="459">
        <v>0</v>
      </c>
      <c r="G174" s="460">
        <v>0</v>
      </c>
      <c r="H174" s="462">
        <v>0</v>
      </c>
      <c r="I174" s="459">
        <v>20</v>
      </c>
      <c r="J174" s="460">
        <v>20</v>
      </c>
      <c r="K174" s="470" t="s">
        <v>283</v>
      </c>
    </row>
    <row r="175" spans="1:11" ht="14.4" customHeight="1" thickBot="1" x14ac:dyDescent="0.35">
      <c r="A175" s="480" t="s">
        <v>438</v>
      </c>
      <c r="B175" s="464">
        <v>43.996614496657998</v>
      </c>
      <c r="C175" s="464">
        <v>45.41319</v>
      </c>
      <c r="D175" s="465">
        <v>1.4165755033409999</v>
      </c>
      <c r="E175" s="471">
        <v>1.0321973751739999</v>
      </c>
      <c r="F175" s="464">
        <v>44.283825288275999</v>
      </c>
      <c r="G175" s="465">
        <v>29.522550192183999</v>
      </c>
      <c r="H175" s="467">
        <v>0</v>
      </c>
      <c r="I175" s="464">
        <v>8.6620600000000003</v>
      </c>
      <c r="J175" s="465">
        <v>-20.860490192183999</v>
      </c>
      <c r="K175" s="472">
        <v>0.195603246639</v>
      </c>
    </row>
    <row r="176" spans="1:11" ht="14.4" customHeight="1" thickBot="1" x14ac:dyDescent="0.35">
      <c r="A176" s="481" t="s">
        <v>439</v>
      </c>
      <c r="B176" s="459">
        <v>17.325146393154998</v>
      </c>
      <c r="C176" s="459">
        <v>0</v>
      </c>
      <c r="D176" s="460">
        <v>-17.325146393154998</v>
      </c>
      <c r="E176" s="461">
        <v>0</v>
      </c>
      <c r="F176" s="459">
        <v>0</v>
      </c>
      <c r="G176" s="460">
        <v>0</v>
      </c>
      <c r="H176" s="462">
        <v>0</v>
      </c>
      <c r="I176" s="459">
        <v>0.35</v>
      </c>
      <c r="J176" s="460">
        <v>0.35</v>
      </c>
      <c r="K176" s="470" t="s">
        <v>283</v>
      </c>
    </row>
    <row r="177" spans="1:11" ht="14.4" customHeight="1" thickBot="1" x14ac:dyDescent="0.35">
      <c r="A177" s="481" t="s">
        <v>440</v>
      </c>
      <c r="B177" s="459">
        <v>0</v>
      </c>
      <c r="C177" s="459">
        <v>0</v>
      </c>
      <c r="D177" s="460">
        <v>0</v>
      </c>
      <c r="E177" s="461">
        <v>1</v>
      </c>
      <c r="F177" s="459">
        <v>0</v>
      </c>
      <c r="G177" s="460">
        <v>0</v>
      </c>
      <c r="H177" s="462">
        <v>0</v>
      </c>
      <c r="I177" s="459">
        <v>4.7600000000000003E-2</v>
      </c>
      <c r="J177" s="460">
        <v>4.7600000000000003E-2</v>
      </c>
      <c r="K177" s="470" t="s">
        <v>283</v>
      </c>
    </row>
    <row r="178" spans="1:11" ht="14.4" customHeight="1" thickBot="1" x14ac:dyDescent="0.35">
      <c r="A178" s="481" t="s">
        <v>441</v>
      </c>
      <c r="B178" s="459">
        <v>26.671468103502999</v>
      </c>
      <c r="C178" s="459">
        <v>45.41319</v>
      </c>
      <c r="D178" s="460">
        <v>18.741721896495999</v>
      </c>
      <c r="E178" s="461">
        <v>1.702688049407</v>
      </c>
      <c r="F178" s="459">
        <v>44.283825288275999</v>
      </c>
      <c r="G178" s="460">
        <v>29.522550192183999</v>
      </c>
      <c r="H178" s="462">
        <v>0</v>
      </c>
      <c r="I178" s="459">
        <v>8.2644599999999997</v>
      </c>
      <c r="J178" s="460">
        <v>-21.258090192184</v>
      </c>
      <c r="K178" s="463">
        <v>0.18662479914899999</v>
      </c>
    </row>
    <row r="179" spans="1:11" ht="14.4" customHeight="1" thickBot="1" x14ac:dyDescent="0.35">
      <c r="A179" s="478" t="s">
        <v>442</v>
      </c>
      <c r="B179" s="459">
        <v>0</v>
      </c>
      <c r="C179" s="459">
        <v>1.4670000000000001E-2</v>
      </c>
      <c r="D179" s="460">
        <v>1.4670000000000001E-2</v>
      </c>
      <c r="E179" s="469" t="s">
        <v>283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271</v>
      </c>
    </row>
    <row r="180" spans="1:11" ht="14.4" customHeight="1" thickBot="1" x14ac:dyDescent="0.35">
      <c r="A180" s="484" t="s">
        <v>443</v>
      </c>
      <c r="B180" s="464">
        <v>0</v>
      </c>
      <c r="C180" s="464">
        <v>1.4670000000000001E-2</v>
      </c>
      <c r="D180" s="465">
        <v>1.4670000000000001E-2</v>
      </c>
      <c r="E180" s="466" t="s">
        <v>283</v>
      </c>
      <c r="F180" s="464">
        <v>0</v>
      </c>
      <c r="G180" s="465">
        <v>0</v>
      </c>
      <c r="H180" s="467">
        <v>0</v>
      </c>
      <c r="I180" s="464">
        <v>0</v>
      </c>
      <c r="J180" s="465">
        <v>0</v>
      </c>
      <c r="K180" s="468" t="s">
        <v>271</v>
      </c>
    </row>
    <row r="181" spans="1:11" ht="14.4" customHeight="1" thickBot="1" x14ac:dyDescent="0.35">
      <c r="A181" s="480" t="s">
        <v>444</v>
      </c>
      <c r="B181" s="464">
        <v>0</v>
      </c>
      <c r="C181" s="464">
        <v>1.4670000000000001E-2</v>
      </c>
      <c r="D181" s="465">
        <v>1.4670000000000001E-2</v>
      </c>
      <c r="E181" s="466" t="s">
        <v>283</v>
      </c>
      <c r="F181" s="464">
        <v>0</v>
      </c>
      <c r="G181" s="465">
        <v>0</v>
      </c>
      <c r="H181" s="467">
        <v>0</v>
      </c>
      <c r="I181" s="464">
        <v>0</v>
      </c>
      <c r="J181" s="465">
        <v>0</v>
      </c>
      <c r="K181" s="468" t="s">
        <v>271</v>
      </c>
    </row>
    <row r="182" spans="1:11" ht="14.4" customHeight="1" thickBot="1" x14ac:dyDescent="0.35">
      <c r="A182" s="481" t="s">
        <v>445</v>
      </c>
      <c r="B182" s="459">
        <v>0</v>
      </c>
      <c r="C182" s="459">
        <v>1.4670000000000001E-2</v>
      </c>
      <c r="D182" s="460">
        <v>1.4670000000000001E-2</v>
      </c>
      <c r="E182" s="469" t="s">
        <v>283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" customHeight="1" thickBot="1" x14ac:dyDescent="0.35">
      <c r="A183" s="478" t="s">
        <v>446</v>
      </c>
      <c r="B183" s="459">
        <v>0</v>
      </c>
      <c r="C183" s="459">
        <v>12.576000000000001</v>
      </c>
      <c r="D183" s="460">
        <v>12.576000000000001</v>
      </c>
      <c r="E183" s="469" t="s">
        <v>271</v>
      </c>
      <c r="F183" s="459">
        <v>0</v>
      </c>
      <c r="G183" s="460">
        <v>0</v>
      </c>
      <c r="H183" s="462">
        <v>1.048</v>
      </c>
      <c r="I183" s="459">
        <v>8.3840000000000003</v>
      </c>
      <c r="J183" s="460">
        <v>8.3840000000000003</v>
      </c>
      <c r="K183" s="470" t="s">
        <v>271</v>
      </c>
    </row>
    <row r="184" spans="1:11" ht="14.4" customHeight="1" thickBot="1" x14ac:dyDescent="0.35">
      <c r="A184" s="484" t="s">
        <v>447</v>
      </c>
      <c r="B184" s="464">
        <v>0</v>
      </c>
      <c r="C184" s="464">
        <v>12.576000000000001</v>
      </c>
      <c r="D184" s="465">
        <v>12.576000000000001</v>
      </c>
      <c r="E184" s="466" t="s">
        <v>271</v>
      </c>
      <c r="F184" s="464">
        <v>0</v>
      </c>
      <c r="G184" s="465">
        <v>0</v>
      </c>
      <c r="H184" s="467">
        <v>1.048</v>
      </c>
      <c r="I184" s="464">
        <v>8.3840000000000003</v>
      </c>
      <c r="J184" s="465">
        <v>8.3840000000000003</v>
      </c>
      <c r="K184" s="468" t="s">
        <v>271</v>
      </c>
    </row>
    <row r="185" spans="1:11" ht="14.4" customHeight="1" thickBot="1" x14ac:dyDescent="0.35">
      <c r="A185" s="483" t="s">
        <v>448</v>
      </c>
      <c r="B185" s="459">
        <v>0</v>
      </c>
      <c r="C185" s="459">
        <v>12.576000000000001</v>
      </c>
      <c r="D185" s="460">
        <v>12.576000000000001</v>
      </c>
      <c r="E185" s="469" t="s">
        <v>271</v>
      </c>
      <c r="F185" s="459">
        <v>0</v>
      </c>
      <c r="G185" s="460">
        <v>0</v>
      </c>
      <c r="H185" s="462">
        <v>1.048</v>
      </c>
      <c r="I185" s="459">
        <v>8.3840000000000003</v>
      </c>
      <c r="J185" s="460">
        <v>8.3840000000000003</v>
      </c>
      <c r="K185" s="470" t="s">
        <v>271</v>
      </c>
    </row>
    <row r="186" spans="1:11" ht="14.4" customHeight="1" thickBot="1" x14ac:dyDescent="0.35">
      <c r="A186" s="481" t="s">
        <v>449</v>
      </c>
      <c r="B186" s="459">
        <v>0</v>
      </c>
      <c r="C186" s="459">
        <v>12.576000000000001</v>
      </c>
      <c r="D186" s="460">
        <v>12.576000000000001</v>
      </c>
      <c r="E186" s="469" t="s">
        <v>271</v>
      </c>
      <c r="F186" s="459">
        <v>0</v>
      </c>
      <c r="G186" s="460">
        <v>0</v>
      </c>
      <c r="H186" s="462">
        <v>1.048</v>
      </c>
      <c r="I186" s="459">
        <v>8.3840000000000003</v>
      </c>
      <c r="J186" s="460">
        <v>8.3840000000000003</v>
      </c>
      <c r="K186" s="470" t="s">
        <v>271</v>
      </c>
    </row>
    <row r="187" spans="1:11" ht="14.4" customHeight="1" thickBot="1" x14ac:dyDescent="0.35">
      <c r="A187" s="477" t="s">
        <v>450</v>
      </c>
      <c r="B187" s="459">
        <v>1639.6056374198799</v>
      </c>
      <c r="C187" s="459">
        <v>1823.90302</v>
      </c>
      <c r="D187" s="460">
        <v>184.29738258011801</v>
      </c>
      <c r="E187" s="461">
        <v>1.1124034818940001</v>
      </c>
      <c r="F187" s="459">
        <v>1637.94770719649</v>
      </c>
      <c r="G187" s="460">
        <v>1091.96513813099</v>
      </c>
      <c r="H187" s="462">
        <v>118.03954</v>
      </c>
      <c r="I187" s="459">
        <v>1135.2996599999999</v>
      </c>
      <c r="J187" s="460">
        <v>43.334521869005997</v>
      </c>
      <c r="K187" s="463">
        <v>0.69312326334399998</v>
      </c>
    </row>
    <row r="188" spans="1:11" ht="14.4" customHeight="1" thickBot="1" x14ac:dyDescent="0.35">
      <c r="A188" s="482" t="s">
        <v>451</v>
      </c>
      <c r="B188" s="464">
        <v>1639.6056374198799</v>
      </c>
      <c r="C188" s="464">
        <v>1823.90302</v>
      </c>
      <c r="D188" s="465">
        <v>184.29738258011801</v>
      </c>
      <c r="E188" s="471">
        <v>1.1124034818940001</v>
      </c>
      <c r="F188" s="464">
        <v>1637.94770719649</v>
      </c>
      <c r="G188" s="465">
        <v>1091.96513813099</v>
      </c>
      <c r="H188" s="467">
        <v>118.03954</v>
      </c>
      <c r="I188" s="464">
        <v>1135.2996599999999</v>
      </c>
      <c r="J188" s="465">
        <v>43.334521869005997</v>
      </c>
      <c r="K188" s="472">
        <v>0.69312326334399998</v>
      </c>
    </row>
    <row r="189" spans="1:11" ht="14.4" customHeight="1" thickBot="1" x14ac:dyDescent="0.35">
      <c r="A189" s="484" t="s">
        <v>54</v>
      </c>
      <c r="B189" s="464">
        <v>1639.6056374198799</v>
      </c>
      <c r="C189" s="464">
        <v>1823.90302</v>
      </c>
      <c r="D189" s="465">
        <v>184.29738258011801</v>
      </c>
      <c r="E189" s="471">
        <v>1.1124034818940001</v>
      </c>
      <c r="F189" s="464">
        <v>1637.94770719649</v>
      </c>
      <c r="G189" s="465">
        <v>1091.96513813099</v>
      </c>
      <c r="H189" s="467">
        <v>118.03954</v>
      </c>
      <c r="I189" s="464">
        <v>1135.2996599999999</v>
      </c>
      <c r="J189" s="465">
        <v>43.334521869005997</v>
      </c>
      <c r="K189" s="472">
        <v>0.69312326334399998</v>
      </c>
    </row>
    <row r="190" spans="1:11" ht="14.4" customHeight="1" thickBot="1" x14ac:dyDescent="0.35">
      <c r="A190" s="483" t="s">
        <v>452</v>
      </c>
      <c r="B190" s="459">
        <v>5.9748673202880003</v>
      </c>
      <c r="C190" s="459">
        <v>9.7835699999999992</v>
      </c>
      <c r="D190" s="460">
        <v>3.8087026797110002</v>
      </c>
      <c r="E190" s="461">
        <v>1.6374539342109999</v>
      </c>
      <c r="F190" s="459">
        <v>0</v>
      </c>
      <c r="G190" s="460">
        <v>0</v>
      </c>
      <c r="H190" s="462">
        <v>0.44621</v>
      </c>
      <c r="I190" s="459">
        <v>5.4810299999999996</v>
      </c>
      <c r="J190" s="460">
        <v>5.4810299999999996</v>
      </c>
      <c r="K190" s="470" t="s">
        <v>283</v>
      </c>
    </row>
    <row r="191" spans="1:11" ht="14.4" customHeight="1" thickBot="1" x14ac:dyDescent="0.35">
      <c r="A191" s="481" t="s">
        <v>453</v>
      </c>
      <c r="B191" s="459">
        <v>5.9748673202880003</v>
      </c>
      <c r="C191" s="459">
        <v>9.7835699999999992</v>
      </c>
      <c r="D191" s="460">
        <v>3.8087026797110002</v>
      </c>
      <c r="E191" s="461">
        <v>1.6374539342109999</v>
      </c>
      <c r="F191" s="459">
        <v>0</v>
      </c>
      <c r="G191" s="460">
        <v>0</v>
      </c>
      <c r="H191" s="462">
        <v>0.44621</v>
      </c>
      <c r="I191" s="459">
        <v>5.4810299999999996</v>
      </c>
      <c r="J191" s="460">
        <v>5.4810299999999996</v>
      </c>
      <c r="K191" s="470" t="s">
        <v>283</v>
      </c>
    </row>
    <row r="192" spans="1:11" ht="14.4" customHeight="1" thickBot="1" x14ac:dyDescent="0.35">
      <c r="A192" s="480" t="s">
        <v>454</v>
      </c>
      <c r="B192" s="464">
        <v>21.855403184793001</v>
      </c>
      <c r="C192" s="464">
        <v>21.302</v>
      </c>
      <c r="D192" s="465">
        <v>-0.55340318479299999</v>
      </c>
      <c r="E192" s="471">
        <v>0.97467888466200003</v>
      </c>
      <c r="F192" s="464">
        <v>42.984882417191997</v>
      </c>
      <c r="G192" s="465">
        <v>28.656588278128002</v>
      </c>
      <c r="H192" s="467">
        <v>1.05</v>
      </c>
      <c r="I192" s="464">
        <v>14.579499999999999</v>
      </c>
      <c r="J192" s="465">
        <v>-14.077088278128</v>
      </c>
      <c r="K192" s="472">
        <v>0.33917738470199998</v>
      </c>
    </row>
    <row r="193" spans="1:11" ht="14.4" customHeight="1" thickBot="1" x14ac:dyDescent="0.35">
      <c r="A193" s="481" t="s">
        <v>455</v>
      </c>
      <c r="B193" s="459">
        <v>21.855403184793001</v>
      </c>
      <c r="C193" s="459">
        <v>21.302</v>
      </c>
      <c r="D193" s="460">
        <v>-0.55340318479299999</v>
      </c>
      <c r="E193" s="461">
        <v>0.97467888466200003</v>
      </c>
      <c r="F193" s="459">
        <v>42.984882417191997</v>
      </c>
      <c r="G193" s="460">
        <v>28.656588278128002</v>
      </c>
      <c r="H193" s="462">
        <v>1.05</v>
      </c>
      <c r="I193" s="459">
        <v>14.579499999999999</v>
      </c>
      <c r="J193" s="460">
        <v>-14.077088278128</v>
      </c>
      <c r="K193" s="463">
        <v>0.33917738470199998</v>
      </c>
    </row>
    <row r="194" spans="1:11" ht="14.4" customHeight="1" thickBot="1" x14ac:dyDescent="0.35">
      <c r="A194" s="480" t="s">
        <v>456</v>
      </c>
      <c r="B194" s="464">
        <v>13.644279462278</v>
      </c>
      <c r="C194" s="464">
        <v>6.9874999999999998</v>
      </c>
      <c r="D194" s="465">
        <v>-6.6567794622780001</v>
      </c>
      <c r="E194" s="471">
        <v>0.51211938448700001</v>
      </c>
      <c r="F194" s="464">
        <v>10.604344150660999</v>
      </c>
      <c r="G194" s="465">
        <v>7.0695627671069996</v>
      </c>
      <c r="H194" s="467">
        <v>0.29399999999999998</v>
      </c>
      <c r="I194" s="464">
        <v>4.633</v>
      </c>
      <c r="J194" s="465">
        <v>-2.436562767107</v>
      </c>
      <c r="K194" s="472">
        <v>0.43689642038900001</v>
      </c>
    </row>
    <row r="195" spans="1:11" ht="14.4" customHeight="1" thickBot="1" x14ac:dyDescent="0.35">
      <c r="A195" s="481" t="s">
        <v>457</v>
      </c>
      <c r="B195" s="459">
        <v>5.6177836778049999</v>
      </c>
      <c r="C195" s="459">
        <v>0.74</v>
      </c>
      <c r="D195" s="460">
        <v>-4.8777836778049997</v>
      </c>
      <c r="E195" s="461">
        <v>0.13172454520099999</v>
      </c>
      <c r="F195" s="459">
        <v>0</v>
      </c>
      <c r="G195" s="460">
        <v>0</v>
      </c>
      <c r="H195" s="462">
        <v>0</v>
      </c>
      <c r="I195" s="459">
        <v>0.37</v>
      </c>
      <c r="J195" s="460">
        <v>0.37</v>
      </c>
      <c r="K195" s="470" t="s">
        <v>283</v>
      </c>
    </row>
    <row r="196" spans="1:11" ht="14.4" customHeight="1" thickBot="1" x14ac:dyDescent="0.35">
      <c r="A196" s="481" t="s">
        <v>458</v>
      </c>
      <c r="B196" s="459">
        <v>8.0264957844720008</v>
      </c>
      <c r="C196" s="459">
        <v>6.2474999999999996</v>
      </c>
      <c r="D196" s="460">
        <v>-1.7789957844719999</v>
      </c>
      <c r="E196" s="461">
        <v>0.77835959399400001</v>
      </c>
      <c r="F196" s="459">
        <v>10.604344150660999</v>
      </c>
      <c r="G196" s="460">
        <v>7.0695627671069996</v>
      </c>
      <c r="H196" s="462">
        <v>0.29399999999999998</v>
      </c>
      <c r="I196" s="459">
        <v>4.2629999999999999</v>
      </c>
      <c r="J196" s="460">
        <v>-2.8065627671070001</v>
      </c>
      <c r="K196" s="463">
        <v>0.40200505938199999</v>
      </c>
    </row>
    <row r="197" spans="1:11" ht="14.4" customHeight="1" thickBot="1" x14ac:dyDescent="0.35">
      <c r="A197" s="480" t="s">
        <v>459</v>
      </c>
      <c r="B197" s="464">
        <v>30.567811047635999</v>
      </c>
      <c r="C197" s="464">
        <v>26.94378</v>
      </c>
      <c r="D197" s="465">
        <v>-3.624031047636</v>
      </c>
      <c r="E197" s="471">
        <v>0.88144289945999998</v>
      </c>
      <c r="F197" s="464">
        <v>29.645122798298999</v>
      </c>
      <c r="G197" s="465">
        <v>19.763415198865999</v>
      </c>
      <c r="H197" s="467">
        <v>1.8183</v>
      </c>
      <c r="I197" s="464">
        <v>19.034210000000002</v>
      </c>
      <c r="J197" s="465">
        <v>-0.72920519886599999</v>
      </c>
      <c r="K197" s="472">
        <v>0.64206885326399998</v>
      </c>
    </row>
    <row r="198" spans="1:11" ht="14.4" customHeight="1" thickBot="1" x14ac:dyDescent="0.35">
      <c r="A198" s="481" t="s">
        <v>460</v>
      </c>
      <c r="B198" s="459">
        <v>30.567811047635999</v>
      </c>
      <c r="C198" s="459">
        <v>26.94378</v>
      </c>
      <c r="D198" s="460">
        <v>-3.624031047636</v>
      </c>
      <c r="E198" s="461">
        <v>0.88144289945999998</v>
      </c>
      <c r="F198" s="459">
        <v>29.645122798298999</v>
      </c>
      <c r="G198" s="460">
        <v>19.763415198865999</v>
      </c>
      <c r="H198" s="462">
        <v>1.8183</v>
      </c>
      <c r="I198" s="459">
        <v>19.034210000000002</v>
      </c>
      <c r="J198" s="460">
        <v>-0.72920519886599999</v>
      </c>
      <c r="K198" s="463">
        <v>0.64206885326399998</v>
      </c>
    </row>
    <row r="199" spans="1:11" ht="14.4" customHeight="1" thickBot="1" x14ac:dyDescent="0.35">
      <c r="A199" s="480" t="s">
        <v>461</v>
      </c>
      <c r="B199" s="464">
        <v>0</v>
      </c>
      <c r="C199" s="464">
        <v>2.0779999999999998</v>
      </c>
      <c r="D199" s="465">
        <v>2.0779999999999998</v>
      </c>
      <c r="E199" s="466" t="s">
        <v>283</v>
      </c>
      <c r="F199" s="464">
        <v>0</v>
      </c>
      <c r="G199" s="465">
        <v>0</v>
      </c>
      <c r="H199" s="467">
        <v>7.1999999999999995E-2</v>
      </c>
      <c r="I199" s="464">
        <v>1.054</v>
      </c>
      <c r="J199" s="465">
        <v>1.054</v>
      </c>
      <c r="K199" s="468" t="s">
        <v>283</v>
      </c>
    </row>
    <row r="200" spans="1:11" ht="14.4" customHeight="1" thickBot="1" x14ac:dyDescent="0.35">
      <c r="A200" s="481" t="s">
        <v>462</v>
      </c>
      <c r="B200" s="459">
        <v>0</v>
      </c>
      <c r="C200" s="459">
        <v>2.0779999999999998</v>
      </c>
      <c r="D200" s="460">
        <v>2.0779999999999998</v>
      </c>
      <c r="E200" s="469" t="s">
        <v>283</v>
      </c>
      <c r="F200" s="459">
        <v>0</v>
      </c>
      <c r="G200" s="460">
        <v>0</v>
      </c>
      <c r="H200" s="462">
        <v>7.1999999999999995E-2</v>
      </c>
      <c r="I200" s="459">
        <v>1.054</v>
      </c>
      <c r="J200" s="460">
        <v>1.054</v>
      </c>
      <c r="K200" s="470" t="s">
        <v>283</v>
      </c>
    </row>
    <row r="201" spans="1:11" ht="14.4" customHeight="1" thickBot="1" x14ac:dyDescent="0.35">
      <c r="A201" s="480" t="s">
        <v>463</v>
      </c>
      <c r="B201" s="464">
        <v>302.13506849233102</v>
      </c>
      <c r="C201" s="464">
        <v>309.84489000000002</v>
      </c>
      <c r="D201" s="465">
        <v>7.709821507669</v>
      </c>
      <c r="E201" s="471">
        <v>1.0255177975400001</v>
      </c>
      <c r="F201" s="464">
        <v>343.09213887035799</v>
      </c>
      <c r="G201" s="465">
        <v>228.72809258023901</v>
      </c>
      <c r="H201" s="467">
        <v>21.081099999999999</v>
      </c>
      <c r="I201" s="464">
        <v>192.47506000000001</v>
      </c>
      <c r="J201" s="465">
        <v>-36.253032580237999</v>
      </c>
      <c r="K201" s="472">
        <v>0.56100107870000004</v>
      </c>
    </row>
    <row r="202" spans="1:11" ht="14.4" customHeight="1" thickBot="1" x14ac:dyDescent="0.35">
      <c r="A202" s="481" t="s">
        <v>464</v>
      </c>
      <c r="B202" s="459">
        <v>302.13506849233102</v>
      </c>
      <c r="C202" s="459">
        <v>309.84489000000002</v>
      </c>
      <c r="D202" s="460">
        <v>7.709821507669</v>
      </c>
      <c r="E202" s="461">
        <v>1.0255177975400001</v>
      </c>
      <c r="F202" s="459">
        <v>343.09213887035799</v>
      </c>
      <c r="G202" s="460">
        <v>228.72809258023901</v>
      </c>
      <c r="H202" s="462">
        <v>21.081099999999999</v>
      </c>
      <c r="I202" s="459">
        <v>192.47506000000001</v>
      </c>
      <c r="J202" s="460">
        <v>-36.253032580237999</v>
      </c>
      <c r="K202" s="463">
        <v>0.56100107870000004</v>
      </c>
    </row>
    <row r="203" spans="1:11" ht="14.4" customHeight="1" thickBot="1" x14ac:dyDescent="0.35">
      <c r="A203" s="480" t="s">
        <v>465</v>
      </c>
      <c r="B203" s="464">
        <v>0</v>
      </c>
      <c r="C203" s="464">
        <v>14.99648</v>
      </c>
      <c r="D203" s="465">
        <v>14.99648</v>
      </c>
      <c r="E203" s="466" t="s">
        <v>283</v>
      </c>
      <c r="F203" s="464">
        <v>0</v>
      </c>
      <c r="G203" s="465">
        <v>0</v>
      </c>
      <c r="H203" s="467">
        <v>1.38971</v>
      </c>
      <c r="I203" s="464">
        <v>8.3395700000000001</v>
      </c>
      <c r="J203" s="465">
        <v>8.3395700000000001</v>
      </c>
      <c r="K203" s="468" t="s">
        <v>283</v>
      </c>
    </row>
    <row r="204" spans="1:11" ht="14.4" customHeight="1" thickBot="1" x14ac:dyDescent="0.35">
      <c r="A204" s="481" t="s">
        <v>466</v>
      </c>
      <c r="B204" s="459">
        <v>0</v>
      </c>
      <c r="C204" s="459">
        <v>14.99648</v>
      </c>
      <c r="D204" s="460">
        <v>14.99648</v>
      </c>
      <c r="E204" s="469" t="s">
        <v>283</v>
      </c>
      <c r="F204" s="459">
        <v>0</v>
      </c>
      <c r="G204" s="460">
        <v>0</v>
      </c>
      <c r="H204" s="462">
        <v>1.38971</v>
      </c>
      <c r="I204" s="459">
        <v>8.3395700000000001</v>
      </c>
      <c r="J204" s="460">
        <v>8.3395700000000001</v>
      </c>
      <c r="K204" s="470" t="s">
        <v>283</v>
      </c>
    </row>
    <row r="205" spans="1:11" ht="14.4" customHeight="1" thickBot="1" x14ac:dyDescent="0.35">
      <c r="A205" s="480" t="s">
        <v>467</v>
      </c>
      <c r="B205" s="464">
        <v>1265.4282079125501</v>
      </c>
      <c r="C205" s="464">
        <v>1431.9667999999999</v>
      </c>
      <c r="D205" s="465">
        <v>166.53859208744601</v>
      </c>
      <c r="E205" s="471">
        <v>1.1316065115709999</v>
      </c>
      <c r="F205" s="464">
        <v>1211.6212189599801</v>
      </c>
      <c r="G205" s="465">
        <v>807.74747930665296</v>
      </c>
      <c r="H205" s="467">
        <v>91.888219999998995</v>
      </c>
      <c r="I205" s="464">
        <v>889.70329000000004</v>
      </c>
      <c r="J205" s="465">
        <v>81.955810693347004</v>
      </c>
      <c r="K205" s="472">
        <v>0.73430811220299996</v>
      </c>
    </row>
    <row r="206" spans="1:11" ht="14.4" customHeight="1" thickBot="1" x14ac:dyDescent="0.35">
      <c r="A206" s="481" t="s">
        <v>468</v>
      </c>
      <c r="B206" s="459">
        <v>1265.4282079125501</v>
      </c>
      <c r="C206" s="459">
        <v>1431.9667999999999</v>
      </c>
      <c r="D206" s="460">
        <v>166.53859208744601</v>
      </c>
      <c r="E206" s="461">
        <v>1.1316065115709999</v>
      </c>
      <c r="F206" s="459">
        <v>1211.6212189599801</v>
      </c>
      <c r="G206" s="460">
        <v>807.74747930665296</v>
      </c>
      <c r="H206" s="462">
        <v>91.888219999998995</v>
      </c>
      <c r="I206" s="459">
        <v>889.70329000000004</v>
      </c>
      <c r="J206" s="460">
        <v>81.955810693347004</v>
      </c>
      <c r="K206" s="463">
        <v>0.73430811220299996</v>
      </c>
    </row>
    <row r="207" spans="1:11" ht="14.4" customHeight="1" thickBot="1" x14ac:dyDescent="0.35">
      <c r="A207" s="477" t="s">
        <v>469</v>
      </c>
      <c r="B207" s="459">
        <v>0</v>
      </c>
      <c r="C207" s="459">
        <v>12.306229999999999</v>
      </c>
      <c r="D207" s="460">
        <v>12.306229999999999</v>
      </c>
      <c r="E207" s="469" t="s">
        <v>283</v>
      </c>
      <c r="F207" s="459">
        <v>0</v>
      </c>
      <c r="G207" s="460">
        <v>0</v>
      </c>
      <c r="H207" s="462">
        <v>0.72924999999999995</v>
      </c>
      <c r="I207" s="459">
        <v>12.616849999999999</v>
      </c>
      <c r="J207" s="460">
        <v>12.616849999999999</v>
      </c>
      <c r="K207" s="470" t="s">
        <v>271</v>
      </c>
    </row>
    <row r="208" spans="1:11" ht="14.4" customHeight="1" thickBot="1" x14ac:dyDescent="0.35">
      <c r="A208" s="482" t="s">
        <v>470</v>
      </c>
      <c r="B208" s="464">
        <v>0</v>
      </c>
      <c r="C208" s="464">
        <v>12.306229999999999</v>
      </c>
      <c r="D208" s="465">
        <v>12.306229999999999</v>
      </c>
      <c r="E208" s="466" t="s">
        <v>283</v>
      </c>
      <c r="F208" s="464">
        <v>0</v>
      </c>
      <c r="G208" s="465">
        <v>0</v>
      </c>
      <c r="H208" s="467">
        <v>0.72924999999999995</v>
      </c>
      <c r="I208" s="464">
        <v>12.616849999999999</v>
      </c>
      <c r="J208" s="465">
        <v>12.616849999999999</v>
      </c>
      <c r="K208" s="468" t="s">
        <v>271</v>
      </c>
    </row>
    <row r="209" spans="1:11" ht="14.4" customHeight="1" thickBot="1" x14ac:dyDescent="0.35">
      <c r="A209" s="484" t="s">
        <v>471</v>
      </c>
      <c r="B209" s="464">
        <v>0</v>
      </c>
      <c r="C209" s="464">
        <v>12.306229999999999</v>
      </c>
      <c r="D209" s="465">
        <v>12.306229999999999</v>
      </c>
      <c r="E209" s="466" t="s">
        <v>283</v>
      </c>
      <c r="F209" s="464">
        <v>0</v>
      </c>
      <c r="G209" s="465">
        <v>0</v>
      </c>
      <c r="H209" s="467">
        <v>0.72924999999999995</v>
      </c>
      <c r="I209" s="464">
        <v>12.616849999999999</v>
      </c>
      <c r="J209" s="465">
        <v>12.616849999999999</v>
      </c>
      <c r="K209" s="468" t="s">
        <v>271</v>
      </c>
    </row>
    <row r="210" spans="1:11" ht="14.4" customHeight="1" thickBot="1" x14ac:dyDescent="0.35">
      <c r="A210" s="480" t="s">
        <v>472</v>
      </c>
      <c r="B210" s="464">
        <v>0</v>
      </c>
      <c r="C210" s="464">
        <v>12.306229999999999</v>
      </c>
      <c r="D210" s="465">
        <v>12.306229999999999</v>
      </c>
      <c r="E210" s="466" t="s">
        <v>283</v>
      </c>
      <c r="F210" s="464">
        <v>0</v>
      </c>
      <c r="G210" s="465">
        <v>0</v>
      </c>
      <c r="H210" s="467">
        <v>0.72924999999999995</v>
      </c>
      <c r="I210" s="464">
        <v>12.616849999999999</v>
      </c>
      <c r="J210" s="465">
        <v>12.616849999999999</v>
      </c>
      <c r="K210" s="468" t="s">
        <v>283</v>
      </c>
    </row>
    <row r="211" spans="1:11" ht="14.4" customHeight="1" thickBot="1" x14ac:dyDescent="0.35">
      <c r="A211" s="481" t="s">
        <v>473</v>
      </c>
      <c r="B211" s="459">
        <v>0</v>
      </c>
      <c r="C211" s="459">
        <v>12.306229999999999</v>
      </c>
      <c r="D211" s="460">
        <v>12.306229999999999</v>
      </c>
      <c r="E211" s="469" t="s">
        <v>283</v>
      </c>
      <c r="F211" s="459">
        <v>0</v>
      </c>
      <c r="G211" s="460">
        <v>0</v>
      </c>
      <c r="H211" s="462">
        <v>0.72924999999999995</v>
      </c>
      <c r="I211" s="459">
        <v>12.616849999999999</v>
      </c>
      <c r="J211" s="460">
        <v>12.616849999999999</v>
      </c>
      <c r="K211" s="470" t="s">
        <v>283</v>
      </c>
    </row>
    <row r="212" spans="1:11" ht="14.4" customHeight="1" thickBot="1" x14ac:dyDescent="0.35">
      <c r="A212" s="485"/>
      <c r="B212" s="459">
        <v>-12541.096345734701</v>
      </c>
      <c r="C212" s="459">
        <v>-15682.55594</v>
      </c>
      <c r="D212" s="460">
        <v>-3141.45959426526</v>
      </c>
      <c r="E212" s="461">
        <v>1.2504932190660001</v>
      </c>
      <c r="F212" s="459">
        <v>-16226.8144245269</v>
      </c>
      <c r="G212" s="460">
        <v>-10817.8762830179</v>
      </c>
      <c r="H212" s="462">
        <v>-1115.3067000000001</v>
      </c>
      <c r="I212" s="459">
        <v>-9443.5924300000097</v>
      </c>
      <c r="J212" s="460">
        <v>1374.2838530178999</v>
      </c>
      <c r="K212" s="463">
        <v>0.58197451347700002</v>
      </c>
    </row>
    <row r="213" spans="1:11" ht="14.4" customHeight="1" thickBot="1" x14ac:dyDescent="0.35">
      <c r="A213" s="486" t="s">
        <v>66</v>
      </c>
      <c r="B213" s="473">
        <v>-12541.096345734701</v>
      </c>
      <c r="C213" s="473">
        <v>-15682.55594</v>
      </c>
      <c r="D213" s="474">
        <v>-3141.45959426526</v>
      </c>
      <c r="E213" s="475" t="s">
        <v>283</v>
      </c>
      <c r="F213" s="473">
        <v>-16226.8144245269</v>
      </c>
      <c r="G213" s="474">
        <v>-10817.8762830179</v>
      </c>
      <c r="H213" s="473">
        <v>-1115.3067000000001</v>
      </c>
      <c r="I213" s="473">
        <v>-9443.5924300000097</v>
      </c>
      <c r="J213" s="474">
        <v>1374.2838530178999</v>
      </c>
      <c r="K213" s="476">
        <v>0.58197451347700002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474</v>
      </c>
      <c r="B5" s="488" t="s">
        <v>475</v>
      </c>
      <c r="C5" s="489" t="s">
        <v>476</v>
      </c>
      <c r="D5" s="489" t="s">
        <v>476</v>
      </c>
      <c r="E5" s="489"/>
      <c r="F5" s="489" t="s">
        <v>476</v>
      </c>
      <c r="G5" s="489" t="s">
        <v>476</v>
      </c>
      <c r="H5" s="489" t="s">
        <v>476</v>
      </c>
      <c r="I5" s="490" t="s">
        <v>476</v>
      </c>
      <c r="J5" s="491" t="s">
        <v>68</v>
      </c>
    </row>
    <row r="6" spans="1:10" ht="14.4" customHeight="1" x14ac:dyDescent="0.3">
      <c r="A6" s="487" t="s">
        <v>474</v>
      </c>
      <c r="B6" s="488" t="s">
        <v>477</v>
      </c>
      <c r="C6" s="489">
        <v>90.269280000000009</v>
      </c>
      <c r="D6" s="489">
        <v>79.550060000000016</v>
      </c>
      <c r="E6" s="489"/>
      <c r="F6" s="489">
        <v>92.2042</v>
      </c>
      <c r="G6" s="489">
        <v>99.667120117187494</v>
      </c>
      <c r="H6" s="489">
        <v>-7.4629201171874939</v>
      </c>
      <c r="I6" s="490">
        <v>0.92512154350990905</v>
      </c>
      <c r="J6" s="491" t="s">
        <v>1</v>
      </c>
    </row>
    <row r="7" spans="1:10" ht="14.4" customHeight="1" x14ac:dyDescent="0.3">
      <c r="A7" s="487" t="s">
        <v>474</v>
      </c>
      <c r="B7" s="488" t="s">
        <v>478</v>
      </c>
      <c r="C7" s="489">
        <v>15.472870000000002</v>
      </c>
      <c r="D7" s="489">
        <v>19.489719999999998</v>
      </c>
      <c r="E7" s="489"/>
      <c r="F7" s="489">
        <v>16.597709999999999</v>
      </c>
      <c r="G7" s="489">
        <v>20.000001586914063</v>
      </c>
      <c r="H7" s="489">
        <v>-3.402291586914064</v>
      </c>
      <c r="I7" s="490">
        <v>0.82988543415215665</v>
      </c>
      <c r="J7" s="491" t="s">
        <v>1</v>
      </c>
    </row>
    <row r="8" spans="1:10" ht="14.4" customHeight="1" x14ac:dyDescent="0.3">
      <c r="A8" s="487" t="s">
        <v>474</v>
      </c>
      <c r="B8" s="488" t="s">
        <v>479</v>
      </c>
      <c r="C8" s="489">
        <v>0</v>
      </c>
      <c r="D8" s="489">
        <v>0</v>
      </c>
      <c r="E8" s="489"/>
      <c r="F8" s="489">
        <v>0</v>
      </c>
      <c r="G8" s="489">
        <v>333.33334374999998</v>
      </c>
      <c r="H8" s="489">
        <v>-333.33334374999998</v>
      </c>
      <c r="I8" s="490">
        <v>0</v>
      </c>
      <c r="J8" s="491" t="s">
        <v>1</v>
      </c>
    </row>
    <row r="9" spans="1:10" ht="14.4" customHeight="1" x14ac:dyDescent="0.3">
      <c r="A9" s="487" t="s">
        <v>474</v>
      </c>
      <c r="B9" s="488" t="s">
        <v>480</v>
      </c>
      <c r="C9" s="489">
        <v>105.74215000000001</v>
      </c>
      <c r="D9" s="489">
        <v>99.039780000000007</v>
      </c>
      <c r="E9" s="489"/>
      <c r="F9" s="489">
        <v>108.80190999999999</v>
      </c>
      <c r="G9" s="489">
        <v>453.00046545410157</v>
      </c>
      <c r="H9" s="489">
        <v>-344.19855545410155</v>
      </c>
      <c r="I9" s="490">
        <v>0.24018056999330811</v>
      </c>
      <c r="J9" s="491" t="s">
        <v>481</v>
      </c>
    </row>
    <row r="11" spans="1:10" ht="14.4" customHeight="1" x14ac:dyDescent="0.3">
      <c r="A11" s="487" t="s">
        <v>474</v>
      </c>
      <c r="B11" s="488" t="s">
        <v>475</v>
      </c>
      <c r="C11" s="489" t="s">
        <v>476</v>
      </c>
      <c r="D11" s="489" t="s">
        <v>476</v>
      </c>
      <c r="E11" s="489"/>
      <c r="F11" s="489" t="s">
        <v>476</v>
      </c>
      <c r="G11" s="489" t="s">
        <v>476</v>
      </c>
      <c r="H11" s="489" t="s">
        <v>476</v>
      </c>
      <c r="I11" s="490" t="s">
        <v>476</v>
      </c>
      <c r="J11" s="491" t="s">
        <v>68</v>
      </c>
    </row>
    <row r="12" spans="1:10" ht="14.4" customHeight="1" x14ac:dyDescent="0.3">
      <c r="A12" s="487" t="s">
        <v>482</v>
      </c>
      <c r="B12" s="488" t="s">
        <v>483</v>
      </c>
      <c r="C12" s="489" t="s">
        <v>476</v>
      </c>
      <c r="D12" s="489" t="s">
        <v>476</v>
      </c>
      <c r="E12" s="489"/>
      <c r="F12" s="489" t="s">
        <v>476</v>
      </c>
      <c r="G12" s="489" t="s">
        <v>476</v>
      </c>
      <c r="H12" s="489" t="s">
        <v>476</v>
      </c>
      <c r="I12" s="490" t="s">
        <v>476</v>
      </c>
      <c r="J12" s="491" t="s">
        <v>0</v>
      </c>
    </row>
    <row r="13" spans="1:10" ht="14.4" customHeight="1" x14ac:dyDescent="0.3">
      <c r="A13" s="487" t="s">
        <v>482</v>
      </c>
      <c r="B13" s="488" t="s">
        <v>477</v>
      </c>
      <c r="C13" s="489">
        <v>26.256879999999999</v>
      </c>
      <c r="D13" s="489">
        <v>26.698600000000006</v>
      </c>
      <c r="E13" s="489"/>
      <c r="F13" s="489">
        <v>35.506790000000009</v>
      </c>
      <c r="G13" s="489">
        <v>40</v>
      </c>
      <c r="H13" s="489">
        <v>-4.4932099999999906</v>
      </c>
      <c r="I13" s="490">
        <v>0.88766975000000026</v>
      </c>
      <c r="J13" s="491" t="s">
        <v>1</v>
      </c>
    </row>
    <row r="14" spans="1:10" ht="14.4" customHeight="1" x14ac:dyDescent="0.3">
      <c r="A14" s="487" t="s">
        <v>482</v>
      </c>
      <c r="B14" s="488" t="s">
        <v>478</v>
      </c>
      <c r="C14" s="489">
        <v>14.987750000000002</v>
      </c>
      <c r="D14" s="489">
        <v>18.369349999999997</v>
      </c>
      <c r="E14" s="489"/>
      <c r="F14" s="489">
        <v>15.31995</v>
      </c>
      <c r="G14" s="489">
        <v>19</v>
      </c>
      <c r="H14" s="489">
        <v>-3.6800499999999996</v>
      </c>
      <c r="I14" s="490">
        <v>0.8063131578947369</v>
      </c>
      <c r="J14" s="491" t="s">
        <v>1</v>
      </c>
    </row>
    <row r="15" spans="1:10" ht="14.4" customHeight="1" x14ac:dyDescent="0.3">
      <c r="A15" s="487" t="s">
        <v>482</v>
      </c>
      <c r="B15" s="488" t="s">
        <v>484</v>
      </c>
      <c r="C15" s="489">
        <v>41.244630000000001</v>
      </c>
      <c r="D15" s="489">
        <v>45.067950000000003</v>
      </c>
      <c r="E15" s="489"/>
      <c r="F15" s="489">
        <v>50.826740000000008</v>
      </c>
      <c r="G15" s="489">
        <v>58</v>
      </c>
      <c r="H15" s="489">
        <v>-7.173259999999992</v>
      </c>
      <c r="I15" s="490">
        <v>0.87632310344827602</v>
      </c>
      <c r="J15" s="491" t="s">
        <v>485</v>
      </c>
    </row>
    <row r="16" spans="1:10" ht="14.4" customHeight="1" x14ac:dyDescent="0.3">
      <c r="A16" s="487" t="s">
        <v>476</v>
      </c>
      <c r="B16" s="488" t="s">
        <v>476</v>
      </c>
      <c r="C16" s="489" t="s">
        <v>476</v>
      </c>
      <c r="D16" s="489" t="s">
        <v>476</v>
      </c>
      <c r="E16" s="489"/>
      <c r="F16" s="489" t="s">
        <v>476</v>
      </c>
      <c r="G16" s="489" t="s">
        <v>476</v>
      </c>
      <c r="H16" s="489" t="s">
        <v>476</v>
      </c>
      <c r="I16" s="490" t="s">
        <v>476</v>
      </c>
      <c r="J16" s="491" t="s">
        <v>486</v>
      </c>
    </row>
    <row r="17" spans="1:10" ht="14.4" customHeight="1" x14ac:dyDescent="0.3">
      <c r="A17" s="487" t="s">
        <v>487</v>
      </c>
      <c r="B17" s="488" t="s">
        <v>488</v>
      </c>
      <c r="C17" s="489" t="s">
        <v>476</v>
      </c>
      <c r="D17" s="489" t="s">
        <v>476</v>
      </c>
      <c r="E17" s="489"/>
      <c r="F17" s="489" t="s">
        <v>476</v>
      </c>
      <c r="G17" s="489" t="s">
        <v>476</v>
      </c>
      <c r="H17" s="489" t="s">
        <v>476</v>
      </c>
      <c r="I17" s="490" t="s">
        <v>476</v>
      </c>
      <c r="J17" s="491" t="s">
        <v>0</v>
      </c>
    </row>
    <row r="18" spans="1:10" ht="14.4" customHeight="1" x14ac:dyDescent="0.3">
      <c r="A18" s="487" t="s">
        <v>487</v>
      </c>
      <c r="B18" s="488" t="s">
        <v>477</v>
      </c>
      <c r="C18" s="489">
        <v>43.317050000000002</v>
      </c>
      <c r="D18" s="489">
        <v>41.618180000000009</v>
      </c>
      <c r="E18" s="489"/>
      <c r="F18" s="489">
        <v>49.376789999999993</v>
      </c>
      <c r="G18" s="489">
        <v>49</v>
      </c>
      <c r="H18" s="489">
        <v>0.37678999999999263</v>
      </c>
      <c r="I18" s="490">
        <v>1.0076895918367346</v>
      </c>
      <c r="J18" s="491" t="s">
        <v>1</v>
      </c>
    </row>
    <row r="19" spans="1:10" ht="14.4" customHeight="1" x14ac:dyDescent="0.3">
      <c r="A19" s="487" t="s">
        <v>487</v>
      </c>
      <c r="B19" s="488" t="s">
        <v>478</v>
      </c>
      <c r="C19" s="489">
        <v>0.22049000000000002</v>
      </c>
      <c r="D19" s="489">
        <v>1.1203700000000001</v>
      </c>
      <c r="E19" s="489"/>
      <c r="F19" s="489">
        <v>1.27776</v>
      </c>
      <c r="G19" s="489">
        <v>1</v>
      </c>
      <c r="H19" s="489">
        <v>0.27776000000000001</v>
      </c>
      <c r="I19" s="490">
        <v>1.27776</v>
      </c>
      <c r="J19" s="491" t="s">
        <v>1</v>
      </c>
    </row>
    <row r="20" spans="1:10" ht="14.4" customHeight="1" x14ac:dyDescent="0.3">
      <c r="A20" s="487" t="s">
        <v>487</v>
      </c>
      <c r="B20" s="488" t="s">
        <v>489</v>
      </c>
      <c r="C20" s="489">
        <v>43.53754</v>
      </c>
      <c r="D20" s="489">
        <v>42.738550000000011</v>
      </c>
      <c r="E20" s="489"/>
      <c r="F20" s="489">
        <v>50.654549999999993</v>
      </c>
      <c r="G20" s="489">
        <v>51</v>
      </c>
      <c r="H20" s="489">
        <v>-0.3454500000000067</v>
      </c>
      <c r="I20" s="490">
        <v>0.99322647058823521</v>
      </c>
      <c r="J20" s="491" t="s">
        <v>485</v>
      </c>
    </row>
    <row r="21" spans="1:10" ht="14.4" customHeight="1" x14ac:dyDescent="0.3">
      <c r="A21" s="487" t="s">
        <v>476</v>
      </c>
      <c r="B21" s="488" t="s">
        <v>476</v>
      </c>
      <c r="C21" s="489" t="s">
        <v>476</v>
      </c>
      <c r="D21" s="489" t="s">
        <v>476</v>
      </c>
      <c r="E21" s="489"/>
      <c r="F21" s="489" t="s">
        <v>476</v>
      </c>
      <c r="G21" s="489" t="s">
        <v>476</v>
      </c>
      <c r="H21" s="489" t="s">
        <v>476</v>
      </c>
      <c r="I21" s="490" t="s">
        <v>476</v>
      </c>
      <c r="J21" s="491" t="s">
        <v>486</v>
      </c>
    </row>
    <row r="22" spans="1:10" ht="14.4" customHeight="1" x14ac:dyDescent="0.3">
      <c r="A22" s="487" t="s">
        <v>490</v>
      </c>
      <c r="B22" s="488" t="s">
        <v>491</v>
      </c>
      <c r="C22" s="489" t="s">
        <v>476</v>
      </c>
      <c r="D22" s="489" t="s">
        <v>476</v>
      </c>
      <c r="E22" s="489"/>
      <c r="F22" s="489" t="s">
        <v>476</v>
      </c>
      <c r="G22" s="489" t="s">
        <v>476</v>
      </c>
      <c r="H22" s="489" t="s">
        <v>476</v>
      </c>
      <c r="I22" s="490" t="s">
        <v>476</v>
      </c>
      <c r="J22" s="491" t="s">
        <v>0</v>
      </c>
    </row>
    <row r="23" spans="1:10" ht="14.4" customHeight="1" x14ac:dyDescent="0.3">
      <c r="A23" s="487" t="s">
        <v>490</v>
      </c>
      <c r="B23" s="488" t="s">
        <v>477</v>
      </c>
      <c r="C23" s="489">
        <v>20.695349999999998</v>
      </c>
      <c r="D23" s="489">
        <v>11.233279999999999</v>
      </c>
      <c r="E23" s="489"/>
      <c r="F23" s="489">
        <v>7.3206200000000008</v>
      </c>
      <c r="G23" s="489">
        <v>11</v>
      </c>
      <c r="H23" s="489">
        <v>-3.6793799999999992</v>
      </c>
      <c r="I23" s="490">
        <v>0.66551090909090915</v>
      </c>
      <c r="J23" s="491" t="s">
        <v>1</v>
      </c>
    </row>
    <row r="24" spans="1:10" ht="14.4" customHeight="1" x14ac:dyDescent="0.3">
      <c r="A24" s="487" t="s">
        <v>490</v>
      </c>
      <c r="B24" s="488" t="s">
        <v>478</v>
      </c>
      <c r="C24" s="489">
        <v>0.26462999999999998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476</v>
      </c>
      <c r="J24" s="491" t="s">
        <v>1</v>
      </c>
    </row>
    <row r="25" spans="1:10" ht="14.4" customHeight="1" x14ac:dyDescent="0.3">
      <c r="A25" s="487" t="s">
        <v>490</v>
      </c>
      <c r="B25" s="488" t="s">
        <v>492</v>
      </c>
      <c r="C25" s="489">
        <v>20.959979999999998</v>
      </c>
      <c r="D25" s="489">
        <v>11.233279999999999</v>
      </c>
      <c r="E25" s="489"/>
      <c r="F25" s="489">
        <v>7.3206200000000008</v>
      </c>
      <c r="G25" s="489">
        <v>11</v>
      </c>
      <c r="H25" s="489">
        <v>-3.6793799999999992</v>
      </c>
      <c r="I25" s="490">
        <v>0.66551090909090915</v>
      </c>
      <c r="J25" s="491" t="s">
        <v>485</v>
      </c>
    </row>
    <row r="26" spans="1:10" ht="14.4" customHeight="1" x14ac:dyDescent="0.3">
      <c r="A26" s="487" t="s">
        <v>476</v>
      </c>
      <c r="B26" s="488" t="s">
        <v>476</v>
      </c>
      <c r="C26" s="489" t="s">
        <v>476</v>
      </c>
      <c r="D26" s="489" t="s">
        <v>476</v>
      </c>
      <c r="E26" s="489"/>
      <c r="F26" s="489" t="s">
        <v>476</v>
      </c>
      <c r="G26" s="489" t="s">
        <v>476</v>
      </c>
      <c r="H26" s="489" t="s">
        <v>476</v>
      </c>
      <c r="I26" s="490" t="s">
        <v>476</v>
      </c>
      <c r="J26" s="491" t="s">
        <v>486</v>
      </c>
    </row>
    <row r="27" spans="1:10" ht="14.4" customHeight="1" x14ac:dyDescent="0.3">
      <c r="A27" s="487" t="s">
        <v>493</v>
      </c>
      <c r="B27" s="488" t="s">
        <v>494</v>
      </c>
      <c r="C27" s="489" t="s">
        <v>476</v>
      </c>
      <c r="D27" s="489" t="s">
        <v>476</v>
      </c>
      <c r="E27" s="489"/>
      <c r="F27" s="489" t="s">
        <v>476</v>
      </c>
      <c r="G27" s="489" t="s">
        <v>476</v>
      </c>
      <c r="H27" s="489" t="s">
        <v>476</v>
      </c>
      <c r="I27" s="490" t="s">
        <v>476</v>
      </c>
      <c r="J27" s="491" t="s">
        <v>0</v>
      </c>
    </row>
    <row r="28" spans="1:10" ht="14.4" customHeight="1" x14ac:dyDescent="0.3">
      <c r="A28" s="487" t="s">
        <v>493</v>
      </c>
      <c r="B28" s="488" t="s">
        <v>479</v>
      </c>
      <c r="C28" s="489">
        <v>0</v>
      </c>
      <c r="D28" s="489">
        <v>0</v>
      </c>
      <c r="E28" s="489"/>
      <c r="F28" s="489">
        <v>0</v>
      </c>
      <c r="G28" s="489">
        <v>333</v>
      </c>
      <c r="H28" s="489">
        <v>-333</v>
      </c>
      <c r="I28" s="490">
        <v>0</v>
      </c>
      <c r="J28" s="491" t="s">
        <v>1</v>
      </c>
    </row>
    <row r="29" spans="1:10" ht="14.4" customHeight="1" x14ac:dyDescent="0.3">
      <c r="A29" s="487" t="s">
        <v>493</v>
      </c>
      <c r="B29" s="488" t="s">
        <v>495</v>
      </c>
      <c r="C29" s="489">
        <v>0</v>
      </c>
      <c r="D29" s="489">
        <v>0</v>
      </c>
      <c r="E29" s="489"/>
      <c r="F29" s="489">
        <v>0</v>
      </c>
      <c r="G29" s="489">
        <v>333</v>
      </c>
      <c r="H29" s="489">
        <v>-333</v>
      </c>
      <c r="I29" s="490">
        <v>0</v>
      </c>
      <c r="J29" s="491" t="s">
        <v>485</v>
      </c>
    </row>
    <row r="30" spans="1:10" ht="14.4" customHeight="1" x14ac:dyDescent="0.3">
      <c r="A30" s="487" t="s">
        <v>476</v>
      </c>
      <c r="B30" s="488" t="s">
        <v>476</v>
      </c>
      <c r="C30" s="489" t="s">
        <v>476</v>
      </c>
      <c r="D30" s="489" t="s">
        <v>476</v>
      </c>
      <c r="E30" s="489"/>
      <c r="F30" s="489" t="s">
        <v>476</v>
      </c>
      <c r="G30" s="489" t="s">
        <v>476</v>
      </c>
      <c r="H30" s="489" t="s">
        <v>476</v>
      </c>
      <c r="I30" s="490" t="s">
        <v>476</v>
      </c>
      <c r="J30" s="491" t="s">
        <v>486</v>
      </c>
    </row>
    <row r="31" spans="1:10" ht="14.4" customHeight="1" x14ac:dyDescent="0.3">
      <c r="A31" s="487" t="s">
        <v>474</v>
      </c>
      <c r="B31" s="488" t="s">
        <v>480</v>
      </c>
      <c r="C31" s="489">
        <v>105.74215</v>
      </c>
      <c r="D31" s="489">
        <v>99.039780000000007</v>
      </c>
      <c r="E31" s="489"/>
      <c r="F31" s="489">
        <v>108.80191000000001</v>
      </c>
      <c r="G31" s="489">
        <v>453</v>
      </c>
      <c r="H31" s="489">
        <v>-344.19808999999998</v>
      </c>
      <c r="I31" s="490">
        <v>0.24018081677704195</v>
      </c>
      <c r="J31" s="491" t="s">
        <v>481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190.54625455184404</v>
      </c>
      <c r="M3" s="98">
        <f>SUBTOTAL(9,M5:M1048576)</f>
        <v>571</v>
      </c>
      <c r="N3" s="99">
        <f>SUBTOTAL(9,N5:N1048576)</f>
        <v>108801.91134910294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498" t="s">
        <v>474</v>
      </c>
      <c r="B5" s="499" t="s">
        <v>475</v>
      </c>
      <c r="C5" s="500" t="s">
        <v>482</v>
      </c>
      <c r="D5" s="501" t="s">
        <v>483</v>
      </c>
      <c r="E5" s="502">
        <v>50113001</v>
      </c>
      <c r="F5" s="501" t="s">
        <v>496</v>
      </c>
      <c r="G5" s="500" t="s">
        <v>497</v>
      </c>
      <c r="H5" s="500">
        <v>100362</v>
      </c>
      <c r="I5" s="500">
        <v>362</v>
      </c>
      <c r="J5" s="500" t="s">
        <v>498</v>
      </c>
      <c r="K5" s="500" t="s">
        <v>499</v>
      </c>
      <c r="L5" s="503">
        <v>86.434000000000012</v>
      </c>
      <c r="M5" s="503">
        <v>5</v>
      </c>
      <c r="N5" s="504">
        <v>432.17000000000007</v>
      </c>
    </row>
    <row r="6" spans="1:14" ht="14.4" customHeight="1" x14ac:dyDescent="0.3">
      <c r="A6" s="505" t="s">
        <v>474</v>
      </c>
      <c r="B6" s="506" t="s">
        <v>475</v>
      </c>
      <c r="C6" s="507" t="s">
        <v>482</v>
      </c>
      <c r="D6" s="508" t="s">
        <v>483</v>
      </c>
      <c r="E6" s="509">
        <v>50113001</v>
      </c>
      <c r="F6" s="508" t="s">
        <v>496</v>
      </c>
      <c r="G6" s="507" t="s">
        <v>497</v>
      </c>
      <c r="H6" s="507">
        <v>176954</v>
      </c>
      <c r="I6" s="507">
        <v>176954</v>
      </c>
      <c r="J6" s="507" t="s">
        <v>500</v>
      </c>
      <c r="K6" s="507" t="s">
        <v>501</v>
      </c>
      <c r="L6" s="510">
        <v>94.300000000000011</v>
      </c>
      <c r="M6" s="510">
        <v>2</v>
      </c>
      <c r="N6" s="511">
        <v>188.60000000000002</v>
      </c>
    </row>
    <row r="7" spans="1:14" ht="14.4" customHeight="1" x14ac:dyDescent="0.3">
      <c r="A7" s="505" t="s">
        <v>474</v>
      </c>
      <c r="B7" s="506" t="s">
        <v>475</v>
      </c>
      <c r="C7" s="507" t="s">
        <v>482</v>
      </c>
      <c r="D7" s="508" t="s">
        <v>483</v>
      </c>
      <c r="E7" s="509">
        <v>50113001</v>
      </c>
      <c r="F7" s="508" t="s">
        <v>496</v>
      </c>
      <c r="G7" s="507" t="s">
        <v>497</v>
      </c>
      <c r="H7" s="507">
        <v>112894</v>
      </c>
      <c r="I7" s="507">
        <v>12894</v>
      </c>
      <c r="J7" s="507" t="s">
        <v>502</v>
      </c>
      <c r="K7" s="507" t="s">
        <v>503</v>
      </c>
      <c r="L7" s="510">
        <v>60.386666666666663</v>
      </c>
      <c r="M7" s="510">
        <v>3</v>
      </c>
      <c r="N7" s="511">
        <v>181.16</v>
      </c>
    </row>
    <row r="8" spans="1:14" ht="14.4" customHeight="1" x14ac:dyDescent="0.3">
      <c r="A8" s="505" t="s">
        <v>474</v>
      </c>
      <c r="B8" s="506" t="s">
        <v>475</v>
      </c>
      <c r="C8" s="507" t="s">
        <v>482</v>
      </c>
      <c r="D8" s="508" t="s">
        <v>483</v>
      </c>
      <c r="E8" s="509">
        <v>50113001</v>
      </c>
      <c r="F8" s="508" t="s">
        <v>496</v>
      </c>
      <c r="G8" s="507" t="s">
        <v>497</v>
      </c>
      <c r="H8" s="507">
        <v>162316</v>
      </c>
      <c r="I8" s="507">
        <v>62316</v>
      </c>
      <c r="J8" s="507" t="s">
        <v>504</v>
      </c>
      <c r="K8" s="507" t="s">
        <v>505</v>
      </c>
      <c r="L8" s="510">
        <v>149.51399999999998</v>
      </c>
      <c r="M8" s="510">
        <v>10</v>
      </c>
      <c r="N8" s="511">
        <v>1495.1399999999999</v>
      </c>
    </row>
    <row r="9" spans="1:14" ht="14.4" customHeight="1" x14ac:dyDescent="0.3">
      <c r="A9" s="505" t="s">
        <v>474</v>
      </c>
      <c r="B9" s="506" t="s">
        <v>475</v>
      </c>
      <c r="C9" s="507" t="s">
        <v>482</v>
      </c>
      <c r="D9" s="508" t="s">
        <v>483</v>
      </c>
      <c r="E9" s="509">
        <v>50113001</v>
      </c>
      <c r="F9" s="508" t="s">
        <v>496</v>
      </c>
      <c r="G9" s="507" t="s">
        <v>497</v>
      </c>
      <c r="H9" s="507">
        <v>16321</v>
      </c>
      <c r="I9" s="507">
        <v>16321</v>
      </c>
      <c r="J9" s="507" t="s">
        <v>506</v>
      </c>
      <c r="K9" s="507" t="s">
        <v>507</v>
      </c>
      <c r="L9" s="510">
        <v>240.94285714285712</v>
      </c>
      <c r="M9" s="510">
        <v>14</v>
      </c>
      <c r="N9" s="511">
        <v>3373.2</v>
      </c>
    </row>
    <row r="10" spans="1:14" ht="14.4" customHeight="1" x14ac:dyDescent="0.3">
      <c r="A10" s="505" t="s">
        <v>474</v>
      </c>
      <c r="B10" s="506" t="s">
        <v>475</v>
      </c>
      <c r="C10" s="507" t="s">
        <v>482</v>
      </c>
      <c r="D10" s="508" t="s">
        <v>483</v>
      </c>
      <c r="E10" s="509">
        <v>50113001</v>
      </c>
      <c r="F10" s="508" t="s">
        <v>496</v>
      </c>
      <c r="G10" s="507" t="s">
        <v>497</v>
      </c>
      <c r="H10" s="507">
        <v>920200</v>
      </c>
      <c r="I10" s="507">
        <v>15877</v>
      </c>
      <c r="J10" s="507" t="s">
        <v>508</v>
      </c>
      <c r="K10" s="507" t="s">
        <v>476</v>
      </c>
      <c r="L10" s="510">
        <v>252.97799599880344</v>
      </c>
      <c r="M10" s="510">
        <v>3</v>
      </c>
      <c r="N10" s="511">
        <v>758.93398799641034</v>
      </c>
    </row>
    <row r="11" spans="1:14" ht="14.4" customHeight="1" x14ac:dyDescent="0.3">
      <c r="A11" s="505" t="s">
        <v>474</v>
      </c>
      <c r="B11" s="506" t="s">
        <v>475</v>
      </c>
      <c r="C11" s="507" t="s">
        <v>482</v>
      </c>
      <c r="D11" s="508" t="s">
        <v>483</v>
      </c>
      <c r="E11" s="509">
        <v>50113001</v>
      </c>
      <c r="F11" s="508" t="s">
        <v>496</v>
      </c>
      <c r="G11" s="507" t="s">
        <v>497</v>
      </c>
      <c r="H11" s="507">
        <v>905098</v>
      </c>
      <c r="I11" s="507">
        <v>23989</v>
      </c>
      <c r="J11" s="507" t="s">
        <v>509</v>
      </c>
      <c r="K11" s="507" t="s">
        <v>476</v>
      </c>
      <c r="L11" s="510">
        <v>416.99003733489542</v>
      </c>
      <c r="M11" s="510">
        <v>13</v>
      </c>
      <c r="N11" s="511">
        <v>5420.8704853536401</v>
      </c>
    </row>
    <row r="12" spans="1:14" ht="14.4" customHeight="1" x14ac:dyDescent="0.3">
      <c r="A12" s="505" t="s">
        <v>474</v>
      </c>
      <c r="B12" s="506" t="s">
        <v>475</v>
      </c>
      <c r="C12" s="507" t="s">
        <v>482</v>
      </c>
      <c r="D12" s="508" t="s">
        <v>483</v>
      </c>
      <c r="E12" s="509">
        <v>50113001</v>
      </c>
      <c r="F12" s="508" t="s">
        <v>496</v>
      </c>
      <c r="G12" s="507" t="s">
        <v>497</v>
      </c>
      <c r="H12" s="507">
        <v>192202</v>
      </c>
      <c r="I12" s="507">
        <v>192202</v>
      </c>
      <c r="J12" s="507" t="s">
        <v>510</v>
      </c>
      <c r="K12" s="507" t="s">
        <v>511</v>
      </c>
      <c r="L12" s="510">
        <v>87.879999999999981</v>
      </c>
      <c r="M12" s="510">
        <v>1</v>
      </c>
      <c r="N12" s="511">
        <v>87.879999999999981</v>
      </c>
    </row>
    <row r="13" spans="1:14" ht="14.4" customHeight="1" x14ac:dyDescent="0.3">
      <c r="A13" s="505" t="s">
        <v>474</v>
      </c>
      <c r="B13" s="506" t="s">
        <v>475</v>
      </c>
      <c r="C13" s="507" t="s">
        <v>482</v>
      </c>
      <c r="D13" s="508" t="s">
        <v>483</v>
      </c>
      <c r="E13" s="509">
        <v>50113001</v>
      </c>
      <c r="F13" s="508" t="s">
        <v>496</v>
      </c>
      <c r="G13" s="507" t="s">
        <v>497</v>
      </c>
      <c r="H13" s="507">
        <v>198864</v>
      </c>
      <c r="I13" s="507">
        <v>98864</v>
      </c>
      <c r="J13" s="507" t="s">
        <v>512</v>
      </c>
      <c r="K13" s="507" t="s">
        <v>513</v>
      </c>
      <c r="L13" s="510">
        <v>537.86895617539903</v>
      </c>
      <c r="M13" s="510">
        <v>6</v>
      </c>
      <c r="N13" s="511">
        <v>3227.2137370523942</v>
      </c>
    </row>
    <row r="14" spans="1:14" ht="14.4" customHeight="1" x14ac:dyDescent="0.3">
      <c r="A14" s="505" t="s">
        <v>474</v>
      </c>
      <c r="B14" s="506" t="s">
        <v>475</v>
      </c>
      <c r="C14" s="507" t="s">
        <v>482</v>
      </c>
      <c r="D14" s="508" t="s">
        <v>483</v>
      </c>
      <c r="E14" s="509">
        <v>50113001</v>
      </c>
      <c r="F14" s="508" t="s">
        <v>496</v>
      </c>
      <c r="G14" s="507" t="s">
        <v>497</v>
      </c>
      <c r="H14" s="507">
        <v>500168</v>
      </c>
      <c r="I14" s="507">
        <v>32080</v>
      </c>
      <c r="J14" s="507" t="s">
        <v>514</v>
      </c>
      <c r="K14" s="507" t="s">
        <v>515</v>
      </c>
      <c r="L14" s="510">
        <v>24.149999999999991</v>
      </c>
      <c r="M14" s="510">
        <v>1</v>
      </c>
      <c r="N14" s="511">
        <v>24.149999999999991</v>
      </c>
    </row>
    <row r="15" spans="1:14" ht="14.4" customHeight="1" x14ac:dyDescent="0.3">
      <c r="A15" s="505" t="s">
        <v>474</v>
      </c>
      <c r="B15" s="506" t="s">
        <v>475</v>
      </c>
      <c r="C15" s="507" t="s">
        <v>482</v>
      </c>
      <c r="D15" s="508" t="s">
        <v>483</v>
      </c>
      <c r="E15" s="509">
        <v>50113001</v>
      </c>
      <c r="F15" s="508" t="s">
        <v>496</v>
      </c>
      <c r="G15" s="507" t="s">
        <v>497</v>
      </c>
      <c r="H15" s="507">
        <v>4269</v>
      </c>
      <c r="I15" s="507">
        <v>4269</v>
      </c>
      <c r="J15" s="507" t="s">
        <v>516</v>
      </c>
      <c r="K15" s="507" t="s">
        <v>517</v>
      </c>
      <c r="L15" s="510">
        <v>116.81999999999998</v>
      </c>
      <c r="M15" s="510">
        <v>8</v>
      </c>
      <c r="N15" s="511">
        <v>934.55999999999983</v>
      </c>
    </row>
    <row r="16" spans="1:14" ht="14.4" customHeight="1" x14ac:dyDescent="0.3">
      <c r="A16" s="505" t="s">
        <v>474</v>
      </c>
      <c r="B16" s="506" t="s">
        <v>475</v>
      </c>
      <c r="C16" s="507" t="s">
        <v>482</v>
      </c>
      <c r="D16" s="508" t="s">
        <v>483</v>
      </c>
      <c r="E16" s="509">
        <v>50113001</v>
      </c>
      <c r="F16" s="508" t="s">
        <v>496</v>
      </c>
      <c r="G16" s="507" t="s">
        <v>497</v>
      </c>
      <c r="H16" s="507">
        <v>500326</v>
      </c>
      <c r="I16" s="507">
        <v>1000</v>
      </c>
      <c r="J16" s="507" t="s">
        <v>518</v>
      </c>
      <c r="K16" s="507" t="s">
        <v>476</v>
      </c>
      <c r="L16" s="510">
        <v>140.68191383262564</v>
      </c>
      <c r="M16" s="510">
        <v>5</v>
      </c>
      <c r="N16" s="511">
        <v>703.40956916312825</v>
      </c>
    </row>
    <row r="17" spans="1:14" ht="14.4" customHeight="1" x14ac:dyDescent="0.3">
      <c r="A17" s="505" t="s">
        <v>474</v>
      </c>
      <c r="B17" s="506" t="s">
        <v>475</v>
      </c>
      <c r="C17" s="507" t="s">
        <v>482</v>
      </c>
      <c r="D17" s="508" t="s">
        <v>483</v>
      </c>
      <c r="E17" s="509">
        <v>50113001</v>
      </c>
      <c r="F17" s="508" t="s">
        <v>496</v>
      </c>
      <c r="G17" s="507" t="s">
        <v>497</v>
      </c>
      <c r="H17" s="507">
        <v>849383</v>
      </c>
      <c r="I17" s="507">
        <v>0</v>
      </c>
      <c r="J17" s="507" t="s">
        <v>519</v>
      </c>
      <c r="K17" s="507" t="s">
        <v>476</v>
      </c>
      <c r="L17" s="510">
        <v>404.87358475400873</v>
      </c>
      <c r="M17" s="510">
        <v>1</v>
      </c>
      <c r="N17" s="511">
        <v>404.87358475400873</v>
      </c>
    </row>
    <row r="18" spans="1:14" ht="14.4" customHeight="1" x14ac:dyDescent="0.3">
      <c r="A18" s="505" t="s">
        <v>474</v>
      </c>
      <c r="B18" s="506" t="s">
        <v>475</v>
      </c>
      <c r="C18" s="507" t="s">
        <v>482</v>
      </c>
      <c r="D18" s="508" t="s">
        <v>483</v>
      </c>
      <c r="E18" s="509">
        <v>50113001</v>
      </c>
      <c r="F18" s="508" t="s">
        <v>496</v>
      </c>
      <c r="G18" s="507" t="s">
        <v>497</v>
      </c>
      <c r="H18" s="507">
        <v>920270</v>
      </c>
      <c r="I18" s="507">
        <v>0</v>
      </c>
      <c r="J18" s="507" t="s">
        <v>520</v>
      </c>
      <c r="K18" s="507" t="s">
        <v>476</v>
      </c>
      <c r="L18" s="510">
        <v>181.0660318106014</v>
      </c>
      <c r="M18" s="510">
        <v>3</v>
      </c>
      <c r="N18" s="511">
        <v>543.19809543180418</v>
      </c>
    </row>
    <row r="19" spans="1:14" ht="14.4" customHeight="1" x14ac:dyDescent="0.3">
      <c r="A19" s="505" t="s">
        <v>474</v>
      </c>
      <c r="B19" s="506" t="s">
        <v>475</v>
      </c>
      <c r="C19" s="507" t="s">
        <v>482</v>
      </c>
      <c r="D19" s="508" t="s">
        <v>483</v>
      </c>
      <c r="E19" s="509">
        <v>50113001</v>
      </c>
      <c r="F19" s="508" t="s">
        <v>496</v>
      </c>
      <c r="G19" s="507" t="s">
        <v>497</v>
      </c>
      <c r="H19" s="507">
        <v>900321</v>
      </c>
      <c r="I19" s="507">
        <v>0</v>
      </c>
      <c r="J19" s="507" t="s">
        <v>521</v>
      </c>
      <c r="K19" s="507" t="s">
        <v>476</v>
      </c>
      <c r="L19" s="510">
        <v>176.34863637032038</v>
      </c>
      <c r="M19" s="510">
        <v>1</v>
      </c>
      <c r="N19" s="511">
        <v>176.34863637032038</v>
      </c>
    </row>
    <row r="20" spans="1:14" ht="14.4" customHeight="1" x14ac:dyDescent="0.3">
      <c r="A20" s="505" t="s">
        <v>474</v>
      </c>
      <c r="B20" s="506" t="s">
        <v>475</v>
      </c>
      <c r="C20" s="507" t="s">
        <v>482</v>
      </c>
      <c r="D20" s="508" t="s">
        <v>483</v>
      </c>
      <c r="E20" s="509">
        <v>50113001</v>
      </c>
      <c r="F20" s="508" t="s">
        <v>496</v>
      </c>
      <c r="G20" s="507" t="s">
        <v>497</v>
      </c>
      <c r="H20" s="507">
        <v>396374</v>
      </c>
      <c r="I20" s="507">
        <v>0</v>
      </c>
      <c r="J20" s="507" t="s">
        <v>522</v>
      </c>
      <c r="K20" s="507" t="s">
        <v>523</v>
      </c>
      <c r="L20" s="510">
        <v>92.120800851701318</v>
      </c>
      <c r="M20" s="510">
        <v>4</v>
      </c>
      <c r="N20" s="511">
        <v>368.48320340680527</v>
      </c>
    </row>
    <row r="21" spans="1:14" ht="14.4" customHeight="1" x14ac:dyDescent="0.3">
      <c r="A21" s="505" t="s">
        <v>474</v>
      </c>
      <c r="B21" s="506" t="s">
        <v>475</v>
      </c>
      <c r="C21" s="507" t="s">
        <v>482</v>
      </c>
      <c r="D21" s="508" t="s">
        <v>483</v>
      </c>
      <c r="E21" s="509">
        <v>50113001</v>
      </c>
      <c r="F21" s="508" t="s">
        <v>496</v>
      </c>
      <c r="G21" s="507" t="s">
        <v>497</v>
      </c>
      <c r="H21" s="507">
        <v>920060</v>
      </c>
      <c r="I21" s="507">
        <v>0</v>
      </c>
      <c r="J21" s="507" t="s">
        <v>524</v>
      </c>
      <c r="K21" s="507" t="s">
        <v>476</v>
      </c>
      <c r="L21" s="510">
        <v>157.27948148278293</v>
      </c>
      <c r="M21" s="510">
        <v>3</v>
      </c>
      <c r="N21" s="511">
        <v>471.83844444834875</v>
      </c>
    </row>
    <row r="22" spans="1:14" ht="14.4" customHeight="1" x14ac:dyDescent="0.3">
      <c r="A22" s="505" t="s">
        <v>474</v>
      </c>
      <c r="B22" s="506" t="s">
        <v>475</v>
      </c>
      <c r="C22" s="507" t="s">
        <v>482</v>
      </c>
      <c r="D22" s="508" t="s">
        <v>483</v>
      </c>
      <c r="E22" s="509">
        <v>50113001</v>
      </c>
      <c r="F22" s="508" t="s">
        <v>496</v>
      </c>
      <c r="G22" s="507" t="s">
        <v>497</v>
      </c>
      <c r="H22" s="507">
        <v>900012</v>
      </c>
      <c r="I22" s="507">
        <v>0</v>
      </c>
      <c r="J22" s="507" t="s">
        <v>525</v>
      </c>
      <c r="K22" s="507" t="s">
        <v>476</v>
      </c>
      <c r="L22" s="510">
        <v>66.412003691819294</v>
      </c>
      <c r="M22" s="510">
        <v>6</v>
      </c>
      <c r="N22" s="511">
        <v>398.47202215091579</v>
      </c>
    </row>
    <row r="23" spans="1:14" ht="14.4" customHeight="1" x14ac:dyDescent="0.3">
      <c r="A23" s="505" t="s">
        <v>474</v>
      </c>
      <c r="B23" s="506" t="s">
        <v>475</v>
      </c>
      <c r="C23" s="507" t="s">
        <v>482</v>
      </c>
      <c r="D23" s="508" t="s">
        <v>483</v>
      </c>
      <c r="E23" s="509">
        <v>50113001</v>
      </c>
      <c r="F23" s="508" t="s">
        <v>496</v>
      </c>
      <c r="G23" s="507" t="s">
        <v>497</v>
      </c>
      <c r="H23" s="507">
        <v>921048</v>
      </c>
      <c r="I23" s="507">
        <v>0</v>
      </c>
      <c r="J23" s="507" t="s">
        <v>526</v>
      </c>
      <c r="K23" s="507" t="s">
        <v>476</v>
      </c>
      <c r="L23" s="510">
        <v>60.442201195251613</v>
      </c>
      <c r="M23" s="510">
        <v>6</v>
      </c>
      <c r="N23" s="511">
        <v>362.65320717150968</v>
      </c>
    </row>
    <row r="24" spans="1:14" ht="14.4" customHeight="1" x14ac:dyDescent="0.3">
      <c r="A24" s="505" t="s">
        <v>474</v>
      </c>
      <c r="B24" s="506" t="s">
        <v>475</v>
      </c>
      <c r="C24" s="507" t="s">
        <v>482</v>
      </c>
      <c r="D24" s="508" t="s">
        <v>483</v>
      </c>
      <c r="E24" s="509">
        <v>50113001</v>
      </c>
      <c r="F24" s="508" t="s">
        <v>496</v>
      </c>
      <c r="G24" s="507" t="s">
        <v>497</v>
      </c>
      <c r="H24" s="507">
        <v>501840</v>
      </c>
      <c r="I24" s="507">
        <v>0</v>
      </c>
      <c r="J24" s="507" t="s">
        <v>527</v>
      </c>
      <c r="K24" s="507" t="s">
        <v>476</v>
      </c>
      <c r="L24" s="510">
        <v>273.67043631182548</v>
      </c>
      <c r="M24" s="510">
        <v>1</v>
      </c>
      <c r="N24" s="511">
        <v>273.67043631182548</v>
      </c>
    </row>
    <row r="25" spans="1:14" ht="14.4" customHeight="1" x14ac:dyDescent="0.3">
      <c r="A25" s="505" t="s">
        <v>474</v>
      </c>
      <c r="B25" s="506" t="s">
        <v>475</v>
      </c>
      <c r="C25" s="507" t="s">
        <v>482</v>
      </c>
      <c r="D25" s="508" t="s">
        <v>483</v>
      </c>
      <c r="E25" s="509">
        <v>50113001</v>
      </c>
      <c r="F25" s="508" t="s">
        <v>496</v>
      </c>
      <c r="G25" s="507" t="s">
        <v>497</v>
      </c>
      <c r="H25" s="507">
        <v>501841</v>
      </c>
      <c r="I25" s="507">
        <v>0</v>
      </c>
      <c r="J25" s="507" t="s">
        <v>528</v>
      </c>
      <c r="K25" s="507" t="s">
        <v>476</v>
      </c>
      <c r="L25" s="510">
        <v>558.24734544747787</v>
      </c>
      <c r="M25" s="510">
        <v>12</v>
      </c>
      <c r="N25" s="511">
        <v>6698.968145369734</v>
      </c>
    </row>
    <row r="26" spans="1:14" ht="14.4" customHeight="1" x14ac:dyDescent="0.3">
      <c r="A26" s="505" t="s">
        <v>474</v>
      </c>
      <c r="B26" s="506" t="s">
        <v>475</v>
      </c>
      <c r="C26" s="507" t="s">
        <v>482</v>
      </c>
      <c r="D26" s="508" t="s">
        <v>483</v>
      </c>
      <c r="E26" s="509">
        <v>50113001</v>
      </c>
      <c r="F26" s="508" t="s">
        <v>496</v>
      </c>
      <c r="G26" s="507" t="s">
        <v>497</v>
      </c>
      <c r="H26" s="507">
        <v>921184</v>
      </c>
      <c r="I26" s="507">
        <v>0</v>
      </c>
      <c r="J26" s="507" t="s">
        <v>529</v>
      </c>
      <c r="K26" s="507" t="s">
        <v>476</v>
      </c>
      <c r="L26" s="510">
        <v>277.65828461464326</v>
      </c>
      <c r="M26" s="510">
        <v>5</v>
      </c>
      <c r="N26" s="511">
        <v>1388.2914230732163</v>
      </c>
    </row>
    <row r="27" spans="1:14" ht="14.4" customHeight="1" x14ac:dyDescent="0.3">
      <c r="A27" s="505" t="s">
        <v>474</v>
      </c>
      <c r="B27" s="506" t="s">
        <v>475</v>
      </c>
      <c r="C27" s="507" t="s">
        <v>482</v>
      </c>
      <c r="D27" s="508" t="s">
        <v>483</v>
      </c>
      <c r="E27" s="509">
        <v>50113001</v>
      </c>
      <c r="F27" s="508" t="s">
        <v>496</v>
      </c>
      <c r="G27" s="507" t="s">
        <v>497</v>
      </c>
      <c r="H27" s="507">
        <v>117165</v>
      </c>
      <c r="I27" s="507">
        <v>17165</v>
      </c>
      <c r="J27" s="507" t="s">
        <v>530</v>
      </c>
      <c r="K27" s="507" t="s">
        <v>531</v>
      </c>
      <c r="L27" s="510">
        <v>236.64999999999989</v>
      </c>
      <c r="M27" s="510">
        <v>2</v>
      </c>
      <c r="N27" s="511">
        <v>473.29999999999978</v>
      </c>
    </row>
    <row r="28" spans="1:14" ht="14.4" customHeight="1" x14ac:dyDescent="0.3">
      <c r="A28" s="505" t="s">
        <v>474</v>
      </c>
      <c r="B28" s="506" t="s">
        <v>475</v>
      </c>
      <c r="C28" s="507" t="s">
        <v>482</v>
      </c>
      <c r="D28" s="508" t="s">
        <v>483</v>
      </c>
      <c r="E28" s="509">
        <v>50113001</v>
      </c>
      <c r="F28" s="508" t="s">
        <v>496</v>
      </c>
      <c r="G28" s="507" t="s">
        <v>497</v>
      </c>
      <c r="H28" s="507">
        <v>102439</v>
      </c>
      <c r="I28" s="507">
        <v>2439</v>
      </c>
      <c r="J28" s="507" t="s">
        <v>532</v>
      </c>
      <c r="K28" s="507" t="s">
        <v>533</v>
      </c>
      <c r="L28" s="510">
        <v>285.08</v>
      </c>
      <c r="M28" s="510">
        <v>8</v>
      </c>
      <c r="N28" s="511">
        <v>2280.64</v>
      </c>
    </row>
    <row r="29" spans="1:14" ht="14.4" customHeight="1" x14ac:dyDescent="0.3">
      <c r="A29" s="505" t="s">
        <v>474</v>
      </c>
      <c r="B29" s="506" t="s">
        <v>475</v>
      </c>
      <c r="C29" s="507" t="s">
        <v>482</v>
      </c>
      <c r="D29" s="508" t="s">
        <v>483</v>
      </c>
      <c r="E29" s="509">
        <v>50113001</v>
      </c>
      <c r="F29" s="508" t="s">
        <v>496</v>
      </c>
      <c r="G29" s="507" t="s">
        <v>497</v>
      </c>
      <c r="H29" s="507">
        <v>102684</v>
      </c>
      <c r="I29" s="507">
        <v>2684</v>
      </c>
      <c r="J29" s="507" t="s">
        <v>534</v>
      </c>
      <c r="K29" s="507" t="s">
        <v>535</v>
      </c>
      <c r="L29" s="510">
        <v>73.790000000000006</v>
      </c>
      <c r="M29" s="510">
        <v>1</v>
      </c>
      <c r="N29" s="511">
        <v>73.790000000000006</v>
      </c>
    </row>
    <row r="30" spans="1:14" ht="14.4" customHeight="1" x14ac:dyDescent="0.3">
      <c r="A30" s="505" t="s">
        <v>474</v>
      </c>
      <c r="B30" s="506" t="s">
        <v>475</v>
      </c>
      <c r="C30" s="507" t="s">
        <v>482</v>
      </c>
      <c r="D30" s="508" t="s">
        <v>483</v>
      </c>
      <c r="E30" s="509">
        <v>50113001</v>
      </c>
      <c r="F30" s="508" t="s">
        <v>496</v>
      </c>
      <c r="G30" s="507" t="s">
        <v>497</v>
      </c>
      <c r="H30" s="507">
        <v>100502</v>
      </c>
      <c r="I30" s="507">
        <v>502</v>
      </c>
      <c r="J30" s="507" t="s">
        <v>534</v>
      </c>
      <c r="K30" s="507" t="s">
        <v>536</v>
      </c>
      <c r="L30" s="510">
        <v>238.6717647058824</v>
      </c>
      <c r="M30" s="510">
        <v>17</v>
      </c>
      <c r="N30" s="511">
        <v>4057.4200000000005</v>
      </c>
    </row>
    <row r="31" spans="1:14" ht="14.4" customHeight="1" x14ac:dyDescent="0.3">
      <c r="A31" s="505" t="s">
        <v>474</v>
      </c>
      <c r="B31" s="506" t="s">
        <v>475</v>
      </c>
      <c r="C31" s="507" t="s">
        <v>482</v>
      </c>
      <c r="D31" s="508" t="s">
        <v>483</v>
      </c>
      <c r="E31" s="509">
        <v>50113001</v>
      </c>
      <c r="F31" s="508" t="s">
        <v>496</v>
      </c>
      <c r="G31" s="507" t="s">
        <v>537</v>
      </c>
      <c r="H31" s="507">
        <v>155823</v>
      </c>
      <c r="I31" s="507">
        <v>55823</v>
      </c>
      <c r="J31" s="507" t="s">
        <v>538</v>
      </c>
      <c r="K31" s="507" t="s">
        <v>539</v>
      </c>
      <c r="L31" s="510">
        <v>33.47</v>
      </c>
      <c r="M31" s="510">
        <v>3</v>
      </c>
      <c r="N31" s="511">
        <v>100.41</v>
      </c>
    </row>
    <row r="32" spans="1:14" ht="14.4" customHeight="1" x14ac:dyDescent="0.3">
      <c r="A32" s="505" t="s">
        <v>474</v>
      </c>
      <c r="B32" s="506" t="s">
        <v>475</v>
      </c>
      <c r="C32" s="507" t="s">
        <v>482</v>
      </c>
      <c r="D32" s="508" t="s">
        <v>483</v>
      </c>
      <c r="E32" s="509">
        <v>50113001</v>
      </c>
      <c r="F32" s="508" t="s">
        <v>496</v>
      </c>
      <c r="G32" s="507" t="s">
        <v>497</v>
      </c>
      <c r="H32" s="507">
        <v>193109</v>
      </c>
      <c r="I32" s="507">
        <v>93109</v>
      </c>
      <c r="J32" s="507" t="s">
        <v>540</v>
      </c>
      <c r="K32" s="507" t="s">
        <v>541</v>
      </c>
      <c r="L32" s="510">
        <v>151.78500000000003</v>
      </c>
      <c r="M32" s="510">
        <v>4</v>
      </c>
      <c r="N32" s="511">
        <v>607.1400000000001</v>
      </c>
    </row>
    <row r="33" spans="1:14" ht="14.4" customHeight="1" x14ac:dyDescent="0.3">
      <c r="A33" s="505" t="s">
        <v>474</v>
      </c>
      <c r="B33" s="506" t="s">
        <v>475</v>
      </c>
      <c r="C33" s="507" t="s">
        <v>482</v>
      </c>
      <c r="D33" s="508" t="s">
        <v>483</v>
      </c>
      <c r="E33" s="509">
        <v>50113013</v>
      </c>
      <c r="F33" s="508" t="s">
        <v>542</v>
      </c>
      <c r="G33" s="507" t="s">
        <v>497</v>
      </c>
      <c r="H33" s="507">
        <v>849202</v>
      </c>
      <c r="I33" s="507">
        <v>154165</v>
      </c>
      <c r="J33" s="507" t="s">
        <v>543</v>
      </c>
      <c r="K33" s="507" t="s">
        <v>544</v>
      </c>
      <c r="L33" s="510">
        <v>0</v>
      </c>
      <c r="M33" s="510">
        <v>0</v>
      </c>
      <c r="N33" s="511">
        <v>0</v>
      </c>
    </row>
    <row r="34" spans="1:14" ht="14.4" customHeight="1" x14ac:dyDescent="0.3">
      <c r="A34" s="505" t="s">
        <v>474</v>
      </c>
      <c r="B34" s="506" t="s">
        <v>475</v>
      </c>
      <c r="C34" s="507" t="s">
        <v>482</v>
      </c>
      <c r="D34" s="508" t="s">
        <v>483</v>
      </c>
      <c r="E34" s="509">
        <v>50113013</v>
      </c>
      <c r="F34" s="508" t="s">
        <v>542</v>
      </c>
      <c r="G34" s="507" t="s">
        <v>497</v>
      </c>
      <c r="H34" s="507">
        <v>101066</v>
      </c>
      <c r="I34" s="507">
        <v>1066</v>
      </c>
      <c r="J34" s="507" t="s">
        <v>545</v>
      </c>
      <c r="K34" s="507" t="s">
        <v>546</v>
      </c>
      <c r="L34" s="510">
        <v>56.410499999999999</v>
      </c>
      <c r="M34" s="510">
        <v>40</v>
      </c>
      <c r="N34" s="511">
        <v>2256.42</v>
      </c>
    </row>
    <row r="35" spans="1:14" ht="14.4" customHeight="1" x14ac:dyDescent="0.3">
      <c r="A35" s="505" t="s">
        <v>474</v>
      </c>
      <c r="B35" s="506" t="s">
        <v>475</v>
      </c>
      <c r="C35" s="507" t="s">
        <v>482</v>
      </c>
      <c r="D35" s="508" t="s">
        <v>483</v>
      </c>
      <c r="E35" s="509">
        <v>50113013</v>
      </c>
      <c r="F35" s="508" t="s">
        <v>542</v>
      </c>
      <c r="G35" s="507" t="s">
        <v>497</v>
      </c>
      <c r="H35" s="507">
        <v>114873</v>
      </c>
      <c r="I35" s="507">
        <v>14873</v>
      </c>
      <c r="J35" s="507" t="s">
        <v>547</v>
      </c>
      <c r="K35" s="507" t="s">
        <v>548</v>
      </c>
      <c r="L35" s="510">
        <v>158.95999999999995</v>
      </c>
      <c r="M35" s="510">
        <v>1</v>
      </c>
      <c r="N35" s="511">
        <v>158.95999999999995</v>
      </c>
    </row>
    <row r="36" spans="1:14" ht="14.4" customHeight="1" x14ac:dyDescent="0.3">
      <c r="A36" s="505" t="s">
        <v>474</v>
      </c>
      <c r="B36" s="506" t="s">
        <v>475</v>
      </c>
      <c r="C36" s="507" t="s">
        <v>482</v>
      </c>
      <c r="D36" s="508" t="s">
        <v>483</v>
      </c>
      <c r="E36" s="509">
        <v>50113013</v>
      </c>
      <c r="F36" s="508" t="s">
        <v>542</v>
      </c>
      <c r="G36" s="507" t="s">
        <v>497</v>
      </c>
      <c r="H36" s="507">
        <v>114877</v>
      </c>
      <c r="I36" s="507">
        <v>14877</v>
      </c>
      <c r="J36" s="507" t="s">
        <v>547</v>
      </c>
      <c r="K36" s="507" t="s">
        <v>549</v>
      </c>
      <c r="L36" s="510">
        <v>236.53529411764711</v>
      </c>
      <c r="M36" s="510">
        <v>34</v>
      </c>
      <c r="N36" s="511">
        <v>8042.2000000000016</v>
      </c>
    </row>
    <row r="37" spans="1:14" ht="14.4" customHeight="1" x14ac:dyDescent="0.3">
      <c r="A37" s="505" t="s">
        <v>474</v>
      </c>
      <c r="B37" s="506" t="s">
        <v>475</v>
      </c>
      <c r="C37" s="507" t="s">
        <v>482</v>
      </c>
      <c r="D37" s="508" t="s">
        <v>483</v>
      </c>
      <c r="E37" s="509">
        <v>50113013</v>
      </c>
      <c r="F37" s="508" t="s">
        <v>542</v>
      </c>
      <c r="G37" s="507" t="s">
        <v>497</v>
      </c>
      <c r="H37" s="507">
        <v>101076</v>
      </c>
      <c r="I37" s="507">
        <v>1076</v>
      </c>
      <c r="J37" s="507" t="s">
        <v>550</v>
      </c>
      <c r="K37" s="507" t="s">
        <v>551</v>
      </c>
      <c r="L37" s="510">
        <v>78.425322580645158</v>
      </c>
      <c r="M37" s="510">
        <v>62</v>
      </c>
      <c r="N37" s="511">
        <v>4862.37</v>
      </c>
    </row>
    <row r="38" spans="1:14" ht="14.4" customHeight="1" x14ac:dyDescent="0.3">
      <c r="A38" s="505" t="s">
        <v>474</v>
      </c>
      <c r="B38" s="506" t="s">
        <v>475</v>
      </c>
      <c r="C38" s="507" t="s">
        <v>487</v>
      </c>
      <c r="D38" s="508" t="s">
        <v>488</v>
      </c>
      <c r="E38" s="509">
        <v>50113001</v>
      </c>
      <c r="F38" s="508" t="s">
        <v>496</v>
      </c>
      <c r="G38" s="507" t="s">
        <v>497</v>
      </c>
      <c r="H38" s="507">
        <v>100362</v>
      </c>
      <c r="I38" s="507">
        <v>362</v>
      </c>
      <c r="J38" s="507" t="s">
        <v>498</v>
      </c>
      <c r="K38" s="507" t="s">
        <v>499</v>
      </c>
      <c r="L38" s="510">
        <v>86.561000000000007</v>
      </c>
      <c r="M38" s="510">
        <v>30</v>
      </c>
      <c r="N38" s="511">
        <v>2596.8300000000004</v>
      </c>
    </row>
    <row r="39" spans="1:14" ht="14.4" customHeight="1" x14ac:dyDescent="0.3">
      <c r="A39" s="505" t="s">
        <v>474</v>
      </c>
      <c r="B39" s="506" t="s">
        <v>475</v>
      </c>
      <c r="C39" s="507" t="s">
        <v>487</v>
      </c>
      <c r="D39" s="508" t="s">
        <v>488</v>
      </c>
      <c r="E39" s="509">
        <v>50113001</v>
      </c>
      <c r="F39" s="508" t="s">
        <v>496</v>
      </c>
      <c r="G39" s="507" t="s">
        <v>497</v>
      </c>
      <c r="H39" s="507">
        <v>176954</v>
      </c>
      <c r="I39" s="507">
        <v>176954</v>
      </c>
      <c r="J39" s="507" t="s">
        <v>500</v>
      </c>
      <c r="K39" s="507" t="s">
        <v>501</v>
      </c>
      <c r="L39" s="510">
        <v>94.299999999999983</v>
      </c>
      <c r="M39" s="510">
        <v>2</v>
      </c>
      <c r="N39" s="511">
        <v>188.59999999999997</v>
      </c>
    </row>
    <row r="40" spans="1:14" ht="14.4" customHeight="1" x14ac:dyDescent="0.3">
      <c r="A40" s="505" t="s">
        <v>474</v>
      </c>
      <c r="B40" s="506" t="s">
        <v>475</v>
      </c>
      <c r="C40" s="507" t="s">
        <v>487</v>
      </c>
      <c r="D40" s="508" t="s">
        <v>488</v>
      </c>
      <c r="E40" s="509">
        <v>50113001</v>
      </c>
      <c r="F40" s="508" t="s">
        <v>496</v>
      </c>
      <c r="G40" s="507" t="s">
        <v>537</v>
      </c>
      <c r="H40" s="507">
        <v>112891</v>
      </c>
      <c r="I40" s="507">
        <v>12891</v>
      </c>
      <c r="J40" s="507" t="s">
        <v>502</v>
      </c>
      <c r="K40" s="507" t="s">
        <v>552</v>
      </c>
      <c r="L40" s="510">
        <v>58.329999999999984</v>
      </c>
      <c r="M40" s="510">
        <v>2</v>
      </c>
      <c r="N40" s="511">
        <v>116.65999999999997</v>
      </c>
    </row>
    <row r="41" spans="1:14" ht="14.4" customHeight="1" x14ac:dyDescent="0.3">
      <c r="A41" s="505" t="s">
        <v>474</v>
      </c>
      <c r="B41" s="506" t="s">
        <v>475</v>
      </c>
      <c r="C41" s="507" t="s">
        <v>487</v>
      </c>
      <c r="D41" s="508" t="s">
        <v>488</v>
      </c>
      <c r="E41" s="509">
        <v>50113001</v>
      </c>
      <c r="F41" s="508" t="s">
        <v>496</v>
      </c>
      <c r="G41" s="507" t="s">
        <v>497</v>
      </c>
      <c r="H41" s="507">
        <v>120053</v>
      </c>
      <c r="I41" s="507">
        <v>20053</v>
      </c>
      <c r="J41" s="507" t="s">
        <v>553</v>
      </c>
      <c r="K41" s="507" t="s">
        <v>554</v>
      </c>
      <c r="L41" s="510">
        <v>77.679999999999978</v>
      </c>
      <c r="M41" s="510">
        <v>2</v>
      </c>
      <c r="N41" s="511">
        <v>155.35999999999996</v>
      </c>
    </row>
    <row r="42" spans="1:14" ht="14.4" customHeight="1" x14ac:dyDescent="0.3">
      <c r="A42" s="505" t="s">
        <v>474</v>
      </c>
      <c r="B42" s="506" t="s">
        <v>475</v>
      </c>
      <c r="C42" s="507" t="s">
        <v>487</v>
      </c>
      <c r="D42" s="508" t="s">
        <v>488</v>
      </c>
      <c r="E42" s="509">
        <v>50113001</v>
      </c>
      <c r="F42" s="508" t="s">
        <v>496</v>
      </c>
      <c r="G42" s="507" t="s">
        <v>497</v>
      </c>
      <c r="H42" s="507">
        <v>203323</v>
      </c>
      <c r="I42" s="507">
        <v>203323</v>
      </c>
      <c r="J42" s="507" t="s">
        <v>555</v>
      </c>
      <c r="K42" s="507" t="s">
        <v>556</v>
      </c>
      <c r="L42" s="510">
        <v>246.52999999999994</v>
      </c>
      <c r="M42" s="510">
        <v>4</v>
      </c>
      <c r="N42" s="511">
        <v>986.11999999999978</v>
      </c>
    </row>
    <row r="43" spans="1:14" ht="14.4" customHeight="1" x14ac:dyDescent="0.3">
      <c r="A43" s="505" t="s">
        <v>474</v>
      </c>
      <c r="B43" s="506" t="s">
        <v>475</v>
      </c>
      <c r="C43" s="507" t="s">
        <v>487</v>
      </c>
      <c r="D43" s="508" t="s">
        <v>488</v>
      </c>
      <c r="E43" s="509">
        <v>50113001</v>
      </c>
      <c r="F43" s="508" t="s">
        <v>496</v>
      </c>
      <c r="G43" s="507" t="s">
        <v>497</v>
      </c>
      <c r="H43" s="507">
        <v>16321</v>
      </c>
      <c r="I43" s="507">
        <v>16321</v>
      </c>
      <c r="J43" s="507" t="s">
        <v>506</v>
      </c>
      <c r="K43" s="507" t="s">
        <v>507</v>
      </c>
      <c r="L43" s="510">
        <v>240.56</v>
      </c>
      <c r="M43" s="510">
        <v>2</v>
      </c>
      <c r="N43" s="511">
        <v>481.12</v>
      </c>
    </row>
    <row r="44" spans="1:14" ht="14.4" customHeight="1" x14ac:dyDescent="0.3">
      <c r="A44" s="505" t="s">
        <v>474</v>
      </c>
      <c r="B44" s="506" t="s">
        <v>475</v>
      </c>
      <c r="C44" s="507" t="s">
        <v>487</v>
      </c>
      <c r="D44" s="508" t="s">
        <v>488</v>
      </c>
      <c r="E44" s="509">
        <v>50113001</v>
      </c>
      <c r="F44" s="508" t="s">
        <v>496</v>
      </c>
      <c r="G44" s="507" t="s">
        <v>537</v>
      </c>
      <c r="H44" s="507">
        <v>190044</v>
      </c>
      <c r="I44" s="507">
        <v>90044</v>
      </c>
      <c r="J44" s="507" t="s">
        <v>557</v>
      </c>
      <c r="K44" s="507" t="s">
        <v>558</v>
      </c>
      <c r="L44" s="510">
        <v>24.26</v>
      </c>
      <c r="M44" s="510">
        <v>3</v>
      </c>
      <c r="N44" s="511">
        <v>72.78</v>
      </c>
    </row>
    <row r="45" spans="1:14" ht="14.4" customHeight="1" x14ac:dyDescent="0.3">
      <c r="A45" s="505" t="s">
        <v>474</v>
      </c>
      <c r="B45" s="506" t="s">
        <v>475</v>
      </c>
      <c r="C45" s="507" t="s">
        <v>487</v>
      </c>
      <c r="D45" s="508" t="s">
        <v>488</v>
      </c>
      <c r="E45" s="509">
        <v>50113001</v>
      </c>
      <c r="F45" s="508" t="s">
        <v>496</v>
      </c>
      <c r="G45" s="507" t="s">
        <v>497</v>
      </c>
      <c r="H45" s="507">
        <v>920200</v>
      </c>
      <c r="I45" s="507">
        <v>15877</v>
      </c>
      <c r="J45" s="507" t="s">
        <v>508</v>
      </c>
      <c r="K45" s="507" t="s">
        <v>476</v>
      </c>
      <c r="L45" s="510">
        <v>252.97800117329081</v>
      </c>
      <c r="M45" s="510">
        <v>5</v>
      </c>
      <c r="N45" s="511">
        <v>1264.890005866454</v>
      </c>
    </row>
    <row r="46" spans="1:14" ht="14.4" customHeight="1" x14ac:dyDescent="0.3">
      <c r="A46" s="505" t="s">
        <v>474</v>
      </c>
      <c r="B46" s="506" t="s">
        <v>475</v>
      </c>
      <c r="C46" s="507" t="s">
        <v>487</v>
      </c>
      <c r="D46" s="508" t="s">
        <v>488</v>
      </c>
      <c r="E46" s="509">
        <v>50113001</v>
      </c>
      <c r="F46" s="508" t="s">
        <v>496</v>
      </c>
      <c r="G46" s="507" t="s">
        <v>497</v>
      </c>
      <c r="H46" s="507">
        <v>500355</v>
      </c>
      <c r="I46" s="507">
        <v>15879</v>
      </c>
      <c r="J46" s="507" t="s">
        <v>559</v>
      </c>
      <c r="K46" s="507" t="s">
        <v>476</v>
      </c>
      <c r="L46" s="510">
        <v>97.05199871703033</v>
      </c>
      <c r="M46" s="510">
        <v>2</v>
      </c>
      <c r="N46" s="511">
        <v>194.10399743406066</v>
      </c>
    </row>
    <row r="47" spans="1:14" ht="14.4" customHeight="1" x14ac:dyDescent="0.3">
      <c r="A47" s="505" t="s">
        <v>474</v>
      </c>
      <c r="B47" s="506" t="s">
        <v>475</v>
      </c>
      <c r="C47" s="507" t="s">
        <v>487</v>
      </c>
      <c r="D47" s="508" t="s">
        <v>488</v>
      </c>
      <c r="E47" s="509">
        <v>50113001</v>
      </c>
      <c r="F47" s="508" t="s">
        <v>496</v>
      </c>
      <c r="G47" s="507" t="s">
        <v>497</v>
      </c>
      <c r="H47" s="507">
        <v>905098</v>
      </c>
      <c r="I47" s="507">
        <v>23989</v>
      </c>
      <c r="J47" s="507" t="s">
        <v>509</v>
      </c>
      <c r="K47" s="507" t="s">
        <v>476</v>
      </c>
      <c r="L47" s="510">
        <v>416.99002124545081</v>
      </c>
      <c r="M47" s="510">
        <v>9</v>
      </c>
      <c r="N47" s="511">
        <v>3752.9101912090573</v>
      </c>
    </row>
    <row r="48" spans="1:14" ht="14.4" customHeight="1" x14ac:dyDescent="0.3">
      <c r="A48" s="505" t="s">
        <v>474</v>
      </c>
      <c r="B48" s="506" t="s">
        <v>475</v>
      </c>
      <c r="C48" s="507" t="s">
        <v>487</v>
      </c>
      <c r="D48" s="508" t="s">
        <v>488</v>
      </c>
      <c r="E48" s="509">
        <v>50113001</v>
      </c>
      <c r="F48" s="508" t="s">
        <v>496</v>
      </c>
      <c r="G48" s="507" t="s">
        <v>497</v>
      </c>
      <c r="H48" s="507">
        <v>905097</v>
      </c>
      <c r="I48" s="507">
        <v>158767</v>
      </c>
      <c r="J48" s="507" t="s">
        <v>560</v>
      </c>
      <c r="K48" s="507" t="s">
        <v>561</v>
      </c>
      <c r="L48" s="510">
        <v>175.03890000000004</v>
      </c>
      <c r="M48" s="510">
        <v>1</v>
      </c>
      <c r="N48" s="511">
        <v>175.03890000000004</v>
      </c>
    </row>
    <row r="49" spans="1:14" ht="14.4" customHeight="1" x14ac:dyDescent="0.3">
      <c r="A49" s="505" t="s">
        <v>474</v>
      </c>
      <c r="B49" s="506" t="s">
        <v>475</v>
      </c>
      <c r="C49" s="507" t="s">
        <v>487</v>
      </c>
      <c r="D49" s="508" t="s">
        <v>488</v>
      </c>
      <c r="E49" s="509">
        <v>50113001</v>
      </c>
      <c r="F49" s="508" t="s">
        <v>496</v>
      </c>
      <c r="G49" s="507" t="s">
        <v>497</v>
      </c>
      <c r="H49" s="507">
        <v>101681</v>
      </c>
      <c r="I49" s="507">
        <v>1681</v>
      </c>
      <c r="J49" s="507" t="s">
        <v>562</v>
      </c>
      <c r="K49" s="507" t="s">
        <v>563</v>
      </c>
      <c r="L49" s="510">
        <v>674.52</v>
      </c>
      <c r="M49" s="510">
        <v>2</v>
      </c>
      <c r="N49" s="511">
        <v>1349.04</v>
      </c>
    </row>
    <row r="50" spans="1:14" ht="14.4" customHeight="1" x14ac:dyDescent="0.3">
      <c r="A50" s="505" t="s">
        <v>474</v>
      </c>
      <c r="B50" s="506" t="s">
        <v>475</v>
      </c>
      <c r="C50" s="507" t="s">
        <v>487</v>
      </c>
      <c r="D50" s="508" t="s">
        <v>488</v>
      </c>
      <c r="E50" s="509">
        <v>50113001</v>
      </c>
      <c r="F50" s="508" t="s">
        <v>496</v>
      </c>
      <c r="G50" s="507" t="s">
        <v>497</v>
      </c>
      <c r="H50" s="507">
        <v>198864</v>
      </c>
      <c r="I50" s="507">
        <v>98864</v>
      </c>
      <c r="J50" s="507" t="s">
        <v>512</v>
      </c>
      <c r="K50" s="507" t="s">
        <v>513</v>
      </c>
      <c r="L50" s="510">
        <v>537.87</v>
      </c>
      <c r="M50" s="510">
        <v>2</v>
      </c>
      <c r="N50" s="511">
        <v>1075.74</v>
      </c>
    </row>
    <row r="51" spans="1:14" ht="14.4" customHeight="1" x14ac:dyDescent="0.3">
      <c r="A51" s="505" t="s">
        <v>474</v>
      </c>
      <c r="B51" s="506" t="s">
        <v>475</v>
      </c>
      <c r="C51" s="507" t="s">
        <v>487</v>
      </c>
      <c r="D51" s="508" t="s">
        <v>488</v>
      </c>
      <c r="E51" s="509">
        <v>50113001</v>
      </c>
      <c r="F51" s="508" t="s">
        <v>496</v>
      </c>
      <c r="G51" s="507" t="s">
        <v>497</v>
      </c>
      <c r="H51" s="507">
        <v>100802</v>
      </c>
      <c r="I51" s="507">
        <v>0</v>
      </c>
      <c r="J51" s="507" t="s">
        <v>564</v>
      </c>
      <c r="K51" s="507" t="s">
        <v>565</v>
      </c>
      <c r="L51" s="510">
        <v>90.861085852262789</v>
      </c>
      <c r="M51" s="510">
        <v>5</v>
      </c>
      <c r="N51" s="511">
        <v>454.30542926131398</v>
      </c>
    </row>
    <row r="52" spans="1:14" ht="14.4" customHeight="1" x14ac:dyDescent="0.3">
      <c r="A52" s="505" t="s">
        <v>474</v>
      </c>
      <c r="B52" s="506" t="s">
        <v>475</v>
      </c>
      <c r="C52" s="507" t="s">
        <v>487</v>
      </c>
      <c r="D52" s="508" t="s">
        <v>488</v>
      </c>
      <c r="E52" s="509">
        <v>50113001</v>
      </c>
      <c r="F52" s="508" t="s">
        <v>496</v>
      </c>
      <c r="G52" s="507" t="s">
        <v>497</v>
      </c>
      <c r="H52" s="507">
        <v>901171</v>
      </c>
      <c r="I52" s="507">
        <v>0</v>
      </c>
      <c r="J52" s="507" t="s">
        <v>566</v>
      </c>
      <c r="K52" s="507" t="s">
        <v>567</v>
      </c>
      <c r="L52" s="510">
        <v>149.93422467743605</v>
      </c>
      <c r="M52" s="510">
        <v>4</v>
      </c>
      <c r="N52" s="511">
        <v>599.7368987097442</v>
      </c>
    </row>
    <row r="53" spans="1:14" ht="14.4" customHeight="1" x14ac:dyDescent="0.3">
      <c r="A53" s="505" t="s">
        <v>474</v>
      </c>
      <c r="B53" s="506" t="s">
        <v>475</v>
      </c>
      <c r="C53" s="507" t="s">
        <v>487</v>
      </c>
      <c r="D53" s="508" t="s">
        <v>488</v>
      </c>
      <c r="E53" s="509">
        <v>50113001</v>
      </c>
      <c r="F53" s="508" t="s">
        <v>496</v>
      </c>
      <c r="G53" s="507" t="s">
        <v>497</v>
      </c>
      <c r="H53" s="507">
        <v>500326</v>
      </c>
      <c r="I53" s="507">
        <v>1000</v>
      </c>
      <c r="J53" s="507" t="s">
        <v>518</v>
      </c>
      <c r="K53" s="507" t="s">
        <v>476</v>
      </c>
      <c r="L53" s="510">
        <v>136.23353153819221</v>
      </c>
      <c r="M53" s="510">
        <v>5</v>
      </c>
      <c r="N53" s="511">
        <v>681.16765769096105</v>
      </c>
    </row>
    <row r="54" spans="1:14" ht="14.4" customHeight="1" x14ac:dyDescent="0.3">
      <c r="A54" s="505" t="s">
        <v>474</v>
      </c>
      <c r="B54" s="506" t="s">
        <v>475</v>
      </c>
      <c r="C54" s="507" t="s">
        <v>487</v>
      </c>
      <c r="D54" s="508" t="s">
        <v>488</v>
      </c>
      <c r="E54" s="509">
        <v>50113001</v>
      </c>
      <c r="F54" s="508" t="s">
        <v>496</v>
      </c>
      <c r="G54" s="507" t="s">
        <v>497</v>
      </c>
      <c r="H54" s="507">
        <v>911925</v>
      </c>
      <c r="I54" s="507">
        <v>0</v>
      </c>
      <c r="J54" s="507" t="s">
        <v>568</v>
      </c>
      <c r="K54" s="507" t="s">
        <v>476</v>
      </c>
      <c r="L54" s="510">
        <v>52.881599999999999</v>
      </c>
      <c r="M54" s="510">
        <v>1</v>
      </c>
      <c r="N54" s="511">
        <v>52.881599999999999</v>
      </c>
    </row>
    <row r="55" spans="1:14" ht="14.4" customHeight="1" x14ac:dyDescent="0.3">
      <c r="A55" s="505" t="s">
        <v>474</v>
      </c>
      <c r="B55" s="506" t="s">
        <v>475</v>
      </c>
      <c r="C55" s="507" t="s">
        <v>487</v>
      </c>
      <c r="D55" s="508" t="s">
        <v>488</v>
      </c>
      <c r="E55" s="509">
        <v>50113001</v>
      </c>
      <c r="F55" s="508" t="s">
        <v>496</v>
      </c>
      <c r="G55" s="507" t="s">
        <v>497</v>
      </c>
      <c r="H55" s="507">
        <v>396374</v>
      </c>
      <c r="I55" s="507">
        <v>0</v>
      </c>
      <c r="J55" s="507" t="s">
        <v>522</v>
      </c>
      <c r="K55" s="507" t="s">
        <v>523</v>
      </c>
      <c r="L55" s="510">
        <v>102.8958017034026</v>
      </c>
      <c r="M55" s="510">
        <v>1</v>
      </c>
      <c r="N55" s="511">
        <v>102.8958017034026</v>
      </c>
    </row>
    <row r="56" spans="1:14" ht="14.4" customHeight="1" x14ac:dyDescent="0.3">
      <c r="A56" s="505" t="s">
        <v>474</v>
      </c>
      <c r="B56" s="506" t="s">
        <v>475</v>
      </c>
      <c r="C56" s="507" t="s">
        <v>487</v>
      </c>
      <c r="D56" s="508" t="s">
        <v>488</v>
      </c>
      <c r="E56" s="509">
        <v>50113001</v>
      </c>
      <c r="F56" s="508" t="s">
        <v>496</v>
      </c>
      <c r="G56" s="507" t="s">
        <v>497</v>
      </c>
      <c r="H56" s="507">
        <v>920060</v>
      </c>
      <c r="I56" s="507">
        <v>0</v>
      </c>
      <c r="J56" s="507" t="s">
        <v>524</v>
      </c>
      <c r="K56" s="507" t="s">
        <v>476</v>
      </c>
      <c r="L56" s="510">
        <v>158.98356746198567</v>
      </c>
      <c r="M56" s="510">
        <v>3</v>
      </c>
      <c r="N56" s="511">
        <v>476.95070238595702</v>
      </c>
    </row>
    <row r="57" spans="1:14" ht="14.4" customHeight="1" x14ac:dyDescent="0.3">
      <c r="A57" s="505" t="s">
        <v>474</v>
      </c>
      <c r="B57" s="506" t="s">
        <v>475</v>
      </c>
      <c r="C57" s="507" t="s">
        <v>487</v>
      </c>
      <c r="D57" s="508" t="s">
        <v>488</v>
      </c>
      <c r="E57" s="509">
        <v>50113001</v>
      </c>
      <c r="F57" s="508" t="s">
        <v>496</v>
      </c>
      <c r="G57" s="507" t="s">
        <v>497</v>
      </c>
      <c r="H57" s="507">
        <v>921048</v>
      </c>
      <c r="I57" s="507">
        <v>0</v>
      </c>
      <c r="J57" s="507" t="s">
        <v>526</v>
      </c>
      <c r="K57" s="507" t="s">
        <v>476</v>
      </c>
      <c r="L57" s="510">
        <v>67.411906060939131</v>
      </c>
      <c r="M57" s="510">
        <v>11</v>
      </c>
      <c r="N57" s="511">
        <v>741.53096667033037</v>
      </c>
    </row>
    <row r="58" spans="1:14" ht="14.4" customHeight="1" x14ac:dyDescent="0.3">
      <c r="A58" s="505" t="s">
        <v>474</v>
      </c>
      <c r="B58" s="506" t="s">
        <v>475</v>
      </c>
      <c r="C58" s="507" t="s">
        <v>487</v>
      </c>
      <c r="D58" s="508" t="s">
        <v>488</v>
      </c>
      <c r="E58" s="509">
        <v>50113001</v>
      </c>
      <c r="F58" s="508" t="s">
        <v>496</v>
      </c>
      <c r="G58" s="507" t="s">
        <v>497</v>
      </c>
      <c r="H58" s="507">
        <v>900015</v>
      </c>
      <c r="I58" s="507">
        <v>0</v>
      </c>
      <c r="J58" s="507" t="s">
        <v>569</v>
      </c>
      <c r="K58" s="507" t="s">
        <v>476</v>
      </c>
      <c r="L58" s="510">
        <v>74.742194007359416</v>
      </c>
      <c r="M58" s="510">
        <v>9</v>
      </c>
      <c r="N58" s="511">
        <v>672.67974606623477</v>
      </c>
    </row>
    <row r="59" spans="1:14" ht="14.4" customHeight="1" x14ac:dyDescent="0.3">
      <c r="A59" s="505" t="s">
        <v>474</v>
      </c>
      <c r="B59" s="506" t="s">
        <v>475</v>
      </c>
      <c r="C59" s="507" t="s">
        <v>487</v>
      </c>
      <c r="D59" s="508" t="s">
        <v>488</v>
      </c>
      <c r="E59" s="509">
        <v>50113001</v>
      </c>
      <c r="F59" s="508" t="s">
        <v>496</v>
      </c>
      <c r="G59" s="507" t="s">
        <v>497</v>
      </c>
      <c r="H59" s="507">
        <v>920064</v>
      </c>
      <c r="I59" s="507">
        <v>0</v>
      </c>
      <c r="J59" s="507" t="s">
        <v>570</v>
      </c>
      <c r="K59" s="507" t="s">
        <v>476</v>
      </c>
      <c r="L59" s="510">
        <v>42.684163166851533</v>
      </c>
      <c r="M59" s="510">
        <v>3</v>
      </c>
      <c r="N59" s="511">
        <v>128.0524895005546</v>
      </c>
    </row>
    <row r="60" spans="1:14" ht="14.4" customHeight="1" x14ac:dyDescent="0.3">
      <c r="A60" s="505" t="s">
        <v>474</v>
      </c>
      <c r="B60" s="506" t="s">
        <v>475</v>
      </c>
      <c r="C60" s="507" t="s">
        <v>487</v>
      </c>
      <c r="D60" s="508" t="s">
        <v>488</v>
      </c>
      <c r="E60" s="509">
        <v>50113001</v>
      </c>
      <c r="F60" s="508" t="s">
        <v>496</v>
      </c>
      <c r="G60" s="507" t="s">
        <v>497</v>
      </c>
      <c r="H60" s="507">
        <v>501841</v>
      </c>
      <c r="I60" s="507">
        <v>0</v>
      </c>
      <c r="J60" s="507" t="s">
        <v>528</v>
      </c>
      <c r="K60" s="507" t="s">
        <v>476</v>
      </c>
      <c r="L60" s="510">
        <v>564.80408907566937</v>
      </c>
      <c r="M60" s="510">
        <v>4</v>
      </c>
      <c r="N60" s="511">
        <v>2259.2163563026775</v>
      </c>
    </row>
    <row r="61" spans="1:14" ht="14.4" customHeight="1" x14ac:dyDescent="0.3">
      <c r="A61" s="505" t="s">
        <v>474</v>
      </c>
      <c r="B61" s="506" t="s">
        <v>475</v>
      </c>
      <c r="C61" s="507" t="s">
        <v>487</v>
      </c>
      <c r="D61" s="508" t="s">
        <v>488</v>
      </c>
      <c r="E61" s="509">
        <v>50113001</v>
      </c>
      <c r="F61" s="508" t="s">
        <v>496</v>
      </c>
      <c r="G61" s="507" t="s">
        <v>497</v>
      </c>
      <c r="H61" s="507">
        <v>921184</v>
      </c>
      <c r="I61" s="507">
        <v>0</v>
      </c>
      <c r="J61" s="507" t="s">
        <v>529</v>
      </c>
      <c r="K61" s="507" t="s">
        <v>476</v>
      </c>
      <c r="L61" s="510">
        <v>321.82181562970982</v>
      </c>
      <c r="M61" s="510">
        <v>1</v>
      </c>
      <c r="N61" s="511">
        <v>321.82181562970982</v>
      </c>
    </row>
    <row r="62" spans="1:14" ht="14.4" customHeight="1" x14ac:dyDescent="0.3">
      <c r="A62" s="505" t="s">
        <v>474</v>
      </c>
      <c r="B62" s="506" t="s">
        <v>475</v>
      </c>
      <c r="C62" s="507" t="s">
        <v>487</v>
      </c>
      <c r="D62" s="508" t="s">
        <v>488</v>
      </c>
      <c r="E62" s="509">
        <v>50113001</v>
      </c>
      <c r="F62" s="508" t="s">
        <v>496</v>
      </c>
      <c r="G62" s="507" t="s">
        <v>497</v>
      </c>
      <c r="H62" s="507">
        <v>500194</v>
      </c>
      <c r="I62" s="507">
        <v>0</v>
      </c>
      <c r="J62" s="507" t="s">
        <v>571</v>
      </c>
      <c r="K62" s="507" t="s">
        <v>572</v>
      </c>
      <c r="L62" s="510">
        <v>877.74081261841286</v>
      </c>
      <c r="M62" s="510">
        <v>1</v>
      </c>
      <c r="N62" s="511">
        <v>877.74081261841286</v>
      </c>
    </row>
    <row r="63" spans="1:14" ht="14.4" customHeight="1" x14ac:dyDescent="0.3">
      <c r="A63" s="505" t="s">
        <v>474</v>
      </c>
      <c r="B63" s="506" t="s">
        <v>475</v>
      </c>
      <c r="C63" s="507" t="s">
        <v>487</v>
      </c>
      <c r="D63" s="508" t="s">
        <v>488</v>
      </c>
      <c r="E63" s="509">
        <v>50113001</v>
      </c>
      <c r="F63" s="508" t="s">
        <v>496</v>
      </c>
      <c r="G63" s="507" t="s">
        <v>497</v>
      </c>
      <c r="H63" s="507">
        <v>102439</v>
      </c>
      <c r="I63" s="507">
        <v>2439</v>
      </c>
      <c r="J63" s="507" t="s">
        <v>532</v>
      </c>
      <c r="K63" s="507" t="s">
        <v>533</v>
      </c>
      <c r="L63" s="510">
        <v>285.07947368421054</v>
      </c>
      <c r="M63" s="510">
        <v>38</v>
      </c>
      <c r="N63" s="511">
        <v>10833.02</v>
      </c>
    </row>
    <row r="64" spans="1:14" ht="14.4" customHeight="1" x14ac:dyDescent="0.3">
      <c r="A64" s="505" t="s">
        <v>474</v>
      </c>
      <c r="B64" s="506" t="s">
        <v>475</v>
      </c>
      <c r="C64" s="507" t="s">
        <v>487</v>
      </c>
      <c r="D64" s="508" t="s">
        <v>488</v>
      </c>
      <c r="E64" s="509">
        <v>50113001</v>
      </c>
      <c r="F64" s="508" t="s">
        <v>496</v>
      </c>
      <c r="G64" s="507" t="s">
        <v>497</v>
      </c>
      <c r="H64" s="507">
        <v>100502</v>
      </c>
      <c r="I64" s="507">
        <v>502</v>
      </c>
      <c r="J64" s="507" t="s">
        <v>534</v>
      </c>
      <c r="K64" s="507" t="s">
        <v>536</v>
      </c>
      <c r="L64" s="510">
        <v>238.66333333333327</v>
      </c>
      <c r="M64" s="510">
        <v>72</v>
      </c>
      <c r="N64" s="511">
        <v>17183.759999999995</v>
      </c>
    </row>
    <row r="65" spans="1:14" ht="14.4" customHeight="1" x14ac:dyDescent="0.3">
      <c r="A65" s="505" t="s">
        <v>474</v>
      </c>
      <c r="B65" s="506" t="s">
        <v>475</v>
      </c>
      <c r="C65" s="507" t="s">
        <v>487</v>
      </c>
      <c r="D65" s="508" t="s">
        <v>488</v>
      </c>
      <c r="E65" s="509">
        <v>50113001</v>
      </c>
      <c r="F65" s="508" t="s">
        <v>496</v>
      </c>
      <c r="G65" s="507" t="s">
        <v>537</v>
      </c>
      <c r="H65" s="507">
        <v>107981</v>
      </c>
      <c r="I65" s="507">
        <v>7981</v>
      </c>
      <c r="J65" s="507" t="s">
        <v>538</v>
      </c>
      <c r="K65" s="507" t="s">
        <v>573</v>
      </c>
      <c r="L65" s="510">
        <v>50.639999999999986</v>
      </c>
      <c r="M65" s="510">
        <v>2</v>
      </c>
      <c r="N65" s="511">
        <v>101.27999999999997</v>
      </c>
    </row>
    <row r="66" spans="1:14" ht="14.4" customHeight="1" x14ac:dyDescent="0.3">
      <c r="A66" s="505" t="s">
        <v>474</v>
      </c>
      <c r="B66" s="506" t="s">
        <v>475</v>
      </c>
      <c r="C66" s="507" t="s">
        <v>487</v>
      </c>
      <c r="D66" s="508" t="s">
        <v>488</v>
      </c>
      <c r="E66" s="509">
        <v>50113001</v>
      </c>
      <c r="F66" s="508" t="s">
        <v>496</v>
      </c>
      <c r="G66" s="507" t="s">
        <v>497</v>
      </c>
      <c r="H66" s="507">
        <v>200863</v>
      </c>
      <c r="I66" s="507">
        <v>200863</v>
      </c>
      <c r="J66" s="507" t="s">
        <v>574</v>
      </c>
      <c r="K66" s="507" t="s">
        <v>575</v>
      </c>
      <c r="L66" s="510">
        <v>85.594999999999999</v>
      </c>
      <c r="M66" s="510">
        <v>2</v>
      </c>
      <c r="N66" s="511">
        <v>171.19</v>
      </c>
    </row>
    <row r="67" spans="1:14" ht="14.4" customHeight="1" x14ac:dyDescent="0.3">
      <c r="A67" s="505" t="s">
        <v>474</v>
      </c>
      <c r="B67" s="506" t="s">
        <v>475</v>
      </c>
      <c r="C67" s="507" t="s">
        <v>487</v>
      </c>
      <c r="D67" s="508" t="s">
        <v>488</v>
      </c>
      <c r="E67" s="509">
        <v>50113001</v>
      </c>
      <c r="F67" s="508" t="s">
        <v>496</v>
      </c>
      <c r="G67" s="507" t="s">
        <v>497</v>
      </c>
      <c r="H67" s="507">
        <v>193109</v>
      </c>
      <c r="I67" s="507">
        <v>93109</v>
      </c>
      <c r="J67" s="507" t="s">
        <v>540</v>
      </c>
      <c r="K67" s="507" t="s">
        <v>541</v>
      </c>
      <c r="L67" s="510">
        <v>151.34333333333333</v>
      </c>
      <c r="M67" s="510">
        <v>6</v>
      </c>
      <c r="N67" s="511">
        <v>908.06</v>
      </c>
    </row>
    <row r="68" spans="1:14" ht="14.4" customHeight="1" x14ac:dyDescent="0.3">
      <c r="A68" s="505" t="s">
        <v>474</v>
      </c>
      <c r="B68" s="506" t="s">
        <v>475</v>
      </c>
      <c r="C68" s="507" t="s">
        <v>487</v>
      </c>
      <c r="D68" s="508" t="s">
        <v>488</v>
      </c>
      <c r="E68" s="509">
        <v>50113001</v>
      </c>
      <c r="F68" s="508" t="s">
        <v>496</v>
      </c>
      <c r="G68" s="507" t="s">
        <v>497</v>
      </c>
      <c r="H68" s="507">
        <v>847084</v>
      </c>
      <c r="I68" s="507">
        <v>83443</v>
      </c>
      <c r="J68" s="507" t="s">
        <v>576</v>
      </c>
      <c r="K68" s="507" t="s">
        <v>577</v>
      </c>
      <c r="L68" s="510">
        <v>133.77100000000002</v>
      </c>
      <c r="M68" s="510">
        <v>3</v>
      </c>
      <c r="N68" s="511">
        <v>401.31300000000005</v>
      </c>
    </row>
    <row r="69" spans="1:14" ht="14.4" customHeight="1" x14ac:dyDescent="0.3">
      <c r="A69" s="505" t="s">
        <v>474</v>
      </c>
      <c r="B69" s="506" t="s">
        <v>475</v>
      </c>
      <c r="C69" s="507" t="s">
        <v>487</v>
      </c>
      <c r="D69" s="508" t="s">
        <v>488</v>
      </c>
      <c r="E69" s="509">
        <v>50113013</v>
      </c>
      <c r="F69" s="508" t="s">
        <v>542</v>
      </c>
      <c r="G69" s="507" t="s">
        <v>497</v>
      </c>
      <c r="H69" s="507">
        <v>101066</v>
      </c>
      <c r="I69" s="507">
        <v>1066</v>
      </c>
      <c r="J69" s="507" t="s">
        <v>545</v>
      </c>
      <c r="K69" s="507" t="s">
        <v>546</v>
      </c>
      <c r="L69" s="510">
        <v>50.69</v>
      </c>
      <c r="M69" s="510">
        <v>2</v>
      </c>
      <c r="N69" s="511">
        <v>101.38</v>
      </c>
    </row>
    <row r="70" spans="1:14" ht="14.4" customHeight="1" x14ac:dyDescent="0.3">
      <c r="A70" s="505" t="s">
        <v>474</v>
      </c>
      <c r="B70" s="506" t="s">
        <v>475</v>
      </c>
      <c r="C70" s="507" t="s">
        <v>487</v>
      </c>
      <c r="D70" s="508" t="s">
        <v>488</v>
      </c>
      <c r="E70" s="509">
        <v>50113013</v>
      </c>
      <c r="F70" s="508" t="s">
        <v>542</v>
      </c>
      <c r="G70" s="507" t="s">
        <v>497</v>
      </c>
      <c r="H70" s="507">
        <v>101076</v>
      </c>
      <c r="I70" s="507">
        <v>1076</v>
      </c>
      <c r="J70" s="507" t="s">
        <v>550</v>
      </c>
      <c r="K70" s="507" t="s">
        <v>551</v>
      </c>
      <c r="L70" s="510">
        <v>78.425333333333342</v>
      </c>
      <c r="M70" s="510">
        <v>15</v>
      </c>
      <c r="N70" s="511">
        <v>1176.3800000000001</v>
      </c>
    </row>
    <row r="71" spans="1:14" ht="14.4" customHeight="1" x14ac:dyDescent="0.3">
      <c r="A71" s="505" t="s">
        <v>474</v>
      </c>
      <c r="B71" s="506" t="s">
        <v>475</v>
      </c>
      <c r="C71" s="507" t="s">
        <v>490</v>
      </c>
      <c r="D71" s="508" t="s">
        <v>491</v>
      </c>
      <c r="E71" s="509">
        <v>50113001</v>
      </c>
      <c r="F71" s="508" t="s">
        <v>496</v>
      </c>
      <c r="G71" s="507" t="s">
        <v>497</v>
      </c>
      <c r="H71" s="507">
        <v>100362</v>
      </c>
      <c r="I71" s="507">
        <v>362</v>
      </c>
      <c r="J71" s="507" t="s">
        <v>498</v>
      </c>
      <c r="K71" s="507" t="s">
        <v>499</v>
      </c>
      <c r="L71" s="510">
        <v>86.433846153846162</v>
      </c>
      <c r="M71" s="510">
        <v>13</v>
      </c>
      <c r="N71" s="511">
        <v>1123.6400000000001</v>
      </c>
    </row>
    <row r="72" spans="1:14" ht="14.4" customHeight="1" x14ac:dyDescent="0.3">
      <c r="A72" s="505" t="s">
        <v>474</v>
      </c>
      <c r="B72" s="506" t="s">
        <v>475</v>
      </c>
      <c r="C72" s="507" t="s">
        <v>490</v>
      </c>
      <c r="D72" s="508" t="s">
        <v>491</v>
      </c>
      <c r="E72" s="509">
        <v>50113001</v>
      </c>
      <c r="F72" s="508" t="s">
        <v>496</v>
      </c>
      <c r="G72" s="507" t="s">
        <v>497</v>
      </c>
      <c r="H72" s="507">
        <v>124934</v>
      </c>
      <c r="I72" s="507">
        <v>124934</v>
      </c>
      <c r="J72" s="507" t="s">
        <v>578</v>
      </c>
      <c r="K72" s="507" t="s">
        <v>579</v>
      </c>
      <c r="L72" s="510">
        <v>2893.56</v>
      </c>
      <c r="M72" s="510">
        <v>1</v>
      </c>
      <c r="N72" s="511">
        <v>2893.56</v>
      </c>
    </row>
    <row r="73" spans="1:14" ht="14.4" customHeight="1" x14ac:dyDescent="0.3">
      <c r="A73" s="505" t="s">
        <v>474</v>
      </c>
      <c r="B73" s="506" t="s">
        <v>475</v>
      </c>
      <c r="C73" s="507" t="s">
        <v>490</v>
      </c>
      <c r="D73" s="508" t="s">
        <v>491</v>
      </c>
      <c r="E73" s="509">
        <v>50113001</v>
      </c>
      <c r="F73" s="508" t="s">
        <v>496</v>
      </c>
      <c r="G73" s="507" t="s">
        <v>537</v>
      </c>
      <c r="H73" s="507">
        <v>190044</v>
      </c>
      <c r="I73" s="507">
        <v>90044</v>
      </c>
      <c r="J73" s="507" t="s">
        <v>557</v>
      </c>
      <c r="K73" s="507" t="s">
        <v>558</v>
      </c>
      <c r="L73" s="510">
        <v>24.26</v>
      </c>
      <c r="M73" s="510">
        <v>8</v>
      </c>
      <c r="N73" s="511">
        <v>194.08</v>
      </c>
    </row>
    <row r="74" spans="1:14" ht="14.4" customHeight="1" x14ac:dyDescent="0.3">
      <c r="A74" s="505" t="s">
        <v>474</v>
      </c>
      <c r="B74" s="506" t="s">
        <v>475</v>
      </c>
      <c r="C74" s="507" t="s">
        <v>490</v>
      </c>
      <c r="D74" s="508" t="s">
        <v>491</v>
      </c>
      <c r="E74" s="509">
        <v>50113001</v>
      </c>
      <c r="F74" s="508" t="s">
        <v>496</v>
      </c>
      <c r="G74" s="507" t="s">
        <v>497</v>
      </c>
      <c r="H74" s="507">
        <v>117011</v>
      </c>
      <c r="I74" s="507">
        <v>17011</v>
      </c>
      <c r="J74" s="507" t="s">
        <v>580</v>
      </c>
      <c r="K74" s="507" t="s">
        <v>581</v>
      </c>
      <c r="L74" s="510">
        <v>145.63999999999999</v>
      </c>
      <c r="M74" s="510">
        <v>2</v>
      </c>
      <c r="N74" s="511">
        <v>291.27999999999997</v>
      </c>
    </row>
    <row r="75" spans="1:14" ht="14.4" customHeight="1" x14ac:dyDescent="0.3">
      <c r="A75" s="505" t="s">
        <v>474</v>
      </c>
      <c r="B75" s="506" t="s">
        <v>475</v>
      </c>
      <c r="C75" s="507" t="s">
        <v>490</v>
      </c>
      <c r="D75" s="508" t="s">
        <v>491</v>
      </c>
      <c r="E75" s="509">
        <v>50113001</v>
      </c>
      <c r="F75" s="508" t="s">
        <v>496</v>
      </c>
      <c r="G75" s="507" t="s">
        <v>497</v>
      </c>
      <c r="H75" s="507">
        <v>193746</v>
      </c>
      <c r="I75" s="507">
        <v>93746</v>
      </c>
      <c r="J75" s="507" t="s">
        <v>582</v>
      </c>
      <c r="K75" s="507" t="s">
        <v>583</v>
      </c>
      <c r="L75" s="510">
        <v>373.24000000000007</v>
      </c>
      <c r="M75" s="510">
        <v>6</v>
      </c>
      <c r="N75" s="511">
        <v>2239.4400000000005</v>
      </c>
    </row>
    <row r="76" spans="1:14" ht="14.4" customHeight="1" thickBot="1" x14ac:dyDescent="0.35">
      <c r="A76" s="512" t="s">
        <v>474</v>
      </c>
      <c r="B76" s="513" t="s">
        <v>475</v>
      </c>
      <c r="C76" s="514" t="s">
        <v>490</v>
      </c>
      <c r="D76" s="515" t="s">
        <v>491</v>
      </c>
      <c r="E76" s="516">
        <v>50113001</v>
      </c>
      <c r="F76" s="515" t="s">
        <v>496</v>
      </c>
      <c r="G76" s="514" t="s">
        <v>497</v>
      </c>
      <c r="H76" s="514">
        <v>109210</v>
      </c>
      <c r="I76" s="514">
        <v>9210</v>
      </c>
      <c r="J76" s="514" t="s">
        <v>584</v>
      </c>
      <c r="K76" s="514" t="s">
        <v>585</v>
      </c>
      <c r="L76" s="517">
        <v>289.31</v>
      </c>
      <c r="M76" s="517">
        <v>2</v>
      </c>
      <c r="N76" s="518">
        <v>578.62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533" t="s">
        <v>586</v>
      </c>
      <c r="B5" s="503"/>
      <c r="C5" s="523">
        <v>0</v>
      </c>
      <c r="D5" s="503">
        <v>100.41</v>
      </c>
      <c r="E5" s="523">
        <v>1</v>
      </c>
      <c r="F5" s="504">
        <v>100.41</v>
      </c>
    </row>
    <row r="6" spans="1:6" ht="14.4" customHeight="1" x14ac:dyDescent="0.3">
      <c r="A6" s="534" t="s">
        <v>587</v>
      </c>
      <c r="B6" s="510"/>
      <c r="C6" s="524">
        <v>0</v>
      </c>
      <c r="D6" s="510">
        <v>194.08</v>
      </c>
      <c r="E6" s="524">
        <v>1</v>
      </c>
      <c r="F6" s="511">
        <v>194.08</v>
      </c>
    </row>
    <row r="7" spans="1:6" ht="14.4" customHeight="1" thickBot="1" x14ac:dyDescent="0.35">
      <c r="A7" s="535" t="s">
        <v>588</v>
      </c>
      <c r="B7" s="526"/>
      <c r="C7" s="527">
        <v>0</v>
      </c>
      <c r="D7" s="526">
        <v>290.71999999999991</v>
      </c>
      <c r="E7" s="527">
        <v>1</v>
      </c>
      <c r="F7" s="528">
        <v>290.71999999999991</v>
      </c>
    </row>
    <row r="8" spans="1:6" ht="14.4" customHeight="1" thickBot="1" x14ac:dyDescent="0.35">
      <c r="A8" s="529" t="s">
        <v>3</v>
      </c>
      <c r="B8" s="530"/>
      <c r="C8" s="531">
        <v>0</v>
      </c>
      <c r="D8" s="530">
        <v>585.20999999999992</v>
      </c>
      <c r="E8" s="531">
        <v>1</v>
      </c>
      <c r="F8" s="532">
        <v>585.20999999999992</v>
      </c>
    </row>
    <row r="9" spans="1:6" ht="14.4" customHeight="1" thickBot="1" x14ac:dyDescent="0.35"/>
    <row r="10" spans="1:6" ht="14.4" customHeight="1" x14ac:dyDescent="0.3">
      <c r="A10" s="533" t="s">
        <v>589</v>
      </c>
      <c r="B10" s="503"/>
      <c r="C10" s="523">
        <v>0</v>
      </c>
      <c r="D10" s="503">
        <v>266.86</v>
      </c>
      <c r="E10" s="523">
        <v>1</v>
      </c>
      <c r="F10" s="504">
        <v>266.86</v>
      </c>
    </row>
    <row r="11" spans="1:6" ht="14.4" customHeight="1" x14ac:dyDescent="0.3">
      <c r="A11" s="534" t="s">
        <v>590</v>
      </c>
      <c r="B11" s="510"/>
      <c r="C11" s="524">
        <v>0</v>
      </c>
      <c r="D11" s="510">
        <v>116.65999999999997</v>
      </c>
      <c r="E11" s="524">
        <v>1</v>
      </c>
      <c r="F11" s="511">
        <v>116.65999999999997</v>
      </c>
    </row>
    <row r="12" spans="1:6" ht="14.4" customHeight="1" thickBot="1" x14ac:dyDescent="0.35">
      <c r="A12" s="535" t="s">
        <v>591</v>
      </c>
      <c r="B12" s="526"/>
      <c r="C12" s="527">
        <v>0</v>
      </c>
      <c r="D12" s="526">
        <v>201.68999999999997</v>
      </c>
      <c r="E12" s="527">
        <v>1</v>
      </c>
      <c r="F12" s="528">
        <v>201.68999999999997</v>
      </c>
    </row>
    <row r="13" spans="1:6" ht="14.4" customHeight="1" thickBot="1" x14ac:dyDescent="0.35">
      <c r="A13" s="529" t="s">
        <v>3</v>
      </c>
      <c r="B13" s="530"/>
      <c r="C13" s="531">
        <v>0</v>
      </c>
      <c r="D13" s="530">
        <v>585.20999999999992</v>
      </c>
      <c r="E13" s="531">
        <v>1</v>
      </c>
      <c r="F13" s="532">
        <v>585.20999999999992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2018-09-26T12:50:22Z</dcterms:modified>
</cp:coreProperties>
</file>