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67FCB482-EDAB-40DF-80C2-E6404B209D13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6" i="431"/>
  <c r="E15" i="431"/>
  <c r="F14" i="431"/>
  <c r="G13" i="431"/>
  <c r="H12" i="431"/>
  <c r="I11" i="431"/>
  <c r="J10" i="431"/>
  <c r="K9" i="431"/>
  <c r="K17" i="431"/>
  <c r="L16" i="431"/>
  <c r="M15" i="431"/>
  <c r="N14" i="431"/>
  <c r="O13" i="431"/>
  <c r="P12" i="431"/>
  <c r="Q11" i="431"/>
  <c r="C10" i="431"/>
  <c r="D9" i="431"/>
  <c r="D17" i="431"/>
  <c r="E16" i="431"/>
  <c r="F15" i="431"/>
  <c r="G14" i="431"/>
  <c r="H13" i="431"/>
  <c r="I12" i="431"/>
  <c r="J11" i="431"/>
  <c r="K10" i="431"/>
  <c r="L9" i="431"/>
  <c r="L17" i="431"/>
  <c r="M16" i="431"/>
  <c r="N15" i="431"/>
  <c r="O14" i="431"/>
  <c r="Q12" i="431"/>
  <c r="C11" i="431"/>
  <c r="D10" i="431"/>
  <c r="E9" i="431"/>
  <c r="E17" i="431"/>
  <c r="F16" i="431"/>
  <c r="G15" i="431"/>
  <c r="H14" i="431"/>
  <c r="I13" i="431"/>
  <c r="J12" i="431"/>
  <c r="K11" i="431"/>
  <c r="L10" i="431"/>
  <c r="M9" i="431"/>
  <c r="M17" i="431"/>
  <c r="N16" i="431"/>
  <c r="O15" i="431"/>
  <c r="P14" i="431"/>
  <c r="Q13" i="431"/>
  <c r="C12" i="431"/>
  <c r="D11" i="431"/>
  <c r="E10" i="431"/>
  <c r="F9" i="431"/>
  <c r="F17" i="431"/>
  <c r="G16" i="431"/>
  <c r="H15" i="431"/>
  <c r="I14" i="431"/>
  <c r="J13" i="431"/>
  <c r="K12" i="431"/>
  <c r="L11" i="431"/>
  <c r="M10" i="431"/>
  <c r="N9" i="431"/>
  <c r="N17" i="431"/>
  <c r="O16" i="431"/>
  <c r="P15" i="431"/>
  <c r="Q14" i="431"/>
  <c r="C13" i="431"/>
  <c r="D12" i="431"/>
  <c r="E11" i="431"/>
  <c r="F10" i="431"/>
  <c r="G9" i="431"/>
  <c r="G17" i="431"/>
  <c r="H16" i="431"/>
  <c r="I15" i="431"/>
  <c r="J14" i="431"/>
  <c r="K13" i="431"/>
  <c r="L12" i="431"/>
  <c r="M11" i="431"/>
  <c r="N10" i="431"/>
  <c r="O9" i="431"/>
  <c r="O17" i="431"/>
  <c r="P16" i="431"/>
  <c r="Q15" i="431"/>
  <c r="C14" i="431"/>
  <c r="D13" i="431"/>
  <c r="E12" i="431"/>
  <c r="F11" i="431"/>
  <c r="G10" i="431"/>
  <c r="H9" i="431"/>
  <c r="H17" i="431"/>
  <c r="I16" i="431"/>
  <c r="J15" i="431"/>
  <c r="K14" i="431"/>
  <c r="L13" i="431"/>
  <c r="M12" i="431"/>
  <c r="N11" i="431"/>
  <c r="O10" i="431"/>
  <c r="P9" i="431"/>
  <c r="P17" i="431"/>
  <c r="Q16" i="431"/>
  <c r="P10" i="431"/>
  <c r="C15" i="431"/>
  <c r="D14" i="431"/>
  <c r="E13" i="431"/>
  <c r="F12" i="431"/>
  <c r="G11" i="431"/>
  <c r="H10" i="431"/>
  <c r="I9" i="431"/>
  <c r="I17" i="431"/>
  <c r="J16" i="431"/>
  <c r="K15" i="431"/>
  <c r="L14" i="431"/>
  <c r="M13" i="431"/>
  <c r="N12" i="431"/>
  <c r="O11" i="431"/>
  <c r="Q9" i="431"/>
  <c r="Q17" i="431"/>
  <c r="C16" i="431"/>
  <c r="D15" i="431"/>
  <c r="E14" i="431"/>
  <c r="F13" i="431"/>
  <c r="G12" i="431"/>
  <c r="H11" i="431"/>
  <c r="I10" i="431"/>
  <c r="J9" i="431"/>
  <c r="J17" i="431"/>
  <c r="K16" i="431"/>
  <c r="L15" i="431"/>
  <c r="M14" i="431"/>
  <c r="N13" i="431"/>
  <c r="O12" i="431"/>
  <c r="P11" i="431"/>
  <c r="Q10" i="431"/>
  <c r="P13" i="431"/>
  <c r="R10" i="431" l="1"/>
  <c r="S10" i="431"/>
  <c r="S17" i="431"/>
  <c r="R17" i="431"/>
  <c r="S9" i="431"/>
  <c r="R9" i="431"/>
  <c r="R16" i="431"/>
  <c r="S16" i="431"/>
  <c r="R15" i="431"/>
  <c r="S15" i="431"/>
  <c r="R14" i="431"/>
  <c r="S14" i="431"/>
  <c r="R13" i="431"/>
  <c r="S13" i="431"/>
  <c r="R12" i="431"/>
  <c r="S12" i="431"/>
  <c r="R11" i="431"/>
  <c r="S11" i="431"/>
  <c r="I8" i="431"/>
  <c r="D8" i="431"/>
  <c r="Q8" i="431"/>
  <c r="M8" i="431"/>
  <c r="C8" i="431"/>
  <c r="O8" i="431"/>
  <c r="P8" i="431"/>
  <c r="K8" i="431"/>
  <c r="H8" i="431"/>
  <c r="E8" i="431"/>
  <c r="J8" i="431"/>
  <c r="L8" i="431"/>
  <c r="G8" i="431"/>
  <c r="N8" i="431"/>
  <c r="F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A19" i="414"/>
  <c r="R3" i="410" l="1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23" i="414"/>
  <c r="A15" i="414"/>
  <c r="A16" i="414"/>
  <c r="A4" i="414"/>
  <c r="A6" i="339" l="1"/>
  <c r="A5" i="339"/>
  <c r="D16" i="414"/>
  <c r="D19" i="414"/>
  <c r="D4" i="414"/>
  <c r="C19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D24" i="414"/>
  <c r="C24" i="414"/>
  <c r="S3" i="347" l="1"/>
  <c r="Q3" i="347"/>
  <c r="U3" i="347"/>
  <c r="H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H13" i="339" l="1"/>
  <c r="J13" i="339"/>
  <c r="B15" i="339"/>
  <c r="G15" i="339"/>
  <c r="H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<sst xmlns="http://schemas.openxmlformats.org/spreadsheetml/2006/main" count="23179" uniqueCount="2670">
  <si>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</si>
  <si>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</si>
  <si>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</si>
  <si>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</si>
  <si>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</si>
  <si>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</si>
  <si>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</si>
  <si>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</si>
  <si>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</si>
  <si>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</si>
  <si>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</si>
  <si>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</si>
  <si>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</si>
  <si>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</si>
  <si>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</si>
  <si>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</si>
  <si>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</si>
  <si>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</si>
  <si>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</si>
  <si>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</si>
  <si>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</si>
  <si>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</si>
  <si>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</si>
  <si>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</si>
  <si>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</si>
  <si>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</si>
  <si>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</si>
  <si>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</si>
  <si>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</si>
  <si>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</si>
  <si>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</si>
  <si>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</si>
  <si>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</si>
  <si>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</si>
  <si>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</si>
  <si>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</si>
  <si>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</si>
  <si>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</si>
  <si>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</si>
  <si>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</si>
  <si>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</si>
  <si>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</si>
  <si>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</si>
  <si>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</si>
  <si>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</si>
  <si>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</si>
  <si>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</si>
  <si>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</si>
  <si>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</si>
  <si>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</si>
  <si>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</si>
  <si>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</si>
  <si>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</si>
  <si>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</si>
  <si>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</si>
  <si>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</si>
  <si>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</si>
  <si>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</si>
  <si>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</si>
  <si>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</si>
  <si>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</si>
  <si>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</si>
  <si>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</si>
  <si>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</si>
  <si>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</si>
  <si>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</si>
  <si>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</si>
  <si>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</si>
  <si>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</si>
  <si>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</si>
  <si>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</si>
  <si>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</si>
  <si>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</si>
  <si>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</si>
  <si>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</si>
  <si>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</si>
  <si>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</si>
  <si>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</si>
  <si>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</si>
  <si>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</si>
  <si>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</si>
  <si>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</si>
  <si>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</si>
  <si>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</si>
  <si>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</si>
  <si>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</si>
  <si>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</si>
  <si>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</si>
  <si>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</si>
  <si>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</si>
  <si>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</si>
  <si>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</si>
  <si>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</si>
  <si>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</si>
  <si>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</si>
  <si>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</si>
  <si>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</si>
  <si>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</si>
  <si>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</si>
  <si>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</si>
  <si>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</si>
  <si>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</si>
  <si>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</si>
  <si>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</si>
  <si>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</si>
  <si>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</si>
  <si>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</si>
  <si>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</si>
  <si>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</si>
  <si>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</si>
  <si>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</si>
  <si>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</si>
  <si>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</si>
  <si>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</si>
  <si>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</si>
  <si>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</si>
  <si>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</si>
  <si>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</si>
  <si>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</si>
  <si>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</si>
  <si>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</si>
  <si>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</si>
  <si>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</si>
  <si>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</si>
  <si>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</si>
  <si>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</si>
  <si>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</si>
  <si>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</si>
  <si>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</si>
  <si>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</si>
  <si>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</si>
  <si>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</si>
  <si>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</si>
  <si>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</si>
  <si>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</si>
  <si>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</si>
  <si>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</si>
  <si>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</si>
  <si>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</si>
  <si>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</si>
  <si>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</si>
  <si>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</si>
  <si>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</si>
  <si>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</si>
  <si>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</si>
  <si>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</si>
  <si>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</si>
  <si>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</si>
  <si>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</si>
  <si>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</si>
  <si>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</si>
  <si>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</si>
  <si>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</si>
  <si>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</si>
  <si>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</si>
  <si>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</si>
  <si>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</si>
  <si>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</si>
  <si>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</si>
  <si>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</si>
  <si>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</si>
  <si>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</si>
  <si>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</si>
  <si>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</si>
  <si>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</si>
  <si>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</si>
  <si>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</si>
  <si>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</si>
  <si>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</si>
  <si>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</si>
  <si>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</si>
  <si>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</si>
  <si>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</si>
  <si>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</si>
  <si>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</si>
  <si>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</si>
  <si>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</si>
  <si>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</si>
  <si>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</si>
  <si>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</si>
  <si>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</si>
  <si>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</si>
  <si>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</si>
  <si>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</si>
  <si>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</si>
  <si>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</si>
  <si>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</si>
  <si>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</si>
  <si>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</si>
  <si>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</si>
  <si>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</si>
  <si>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</si>
  <si>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</si>
  <si>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</si>
  <si>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</si>
  <si>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</si>
  <si>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</si>
  <si>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</si>
  <si>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</si>
  <si>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</si>
  <si>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</si>
  <si>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</si>
  <si>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</si>
  <si>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</si>
  <si>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</si>
  <si>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</si>
  <si>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</si>
  <si>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</si>
  <si>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</si>
  <si>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</si>
  <si>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</si>
  <si>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</si>
  <si>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</si>
  <si>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</si>
  <si>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</si>
  <si>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</si>
  <si>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</si>
  <si>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</si>
  <si>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</si>
  <si>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</si>
  <si>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</si>
  <si>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</si>
  <si>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</si>
  <si>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</si>
  <si>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</si>
  <si>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</si>
  <si>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</si>
  <si>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</si>
  <si>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</si>
  <si>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</si>
  <si>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</si>
  <si>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</si>
  <si>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</si>
  <si>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</si>
  <si>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</si>
  <si>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</si>
  <si>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</si>
  <si>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</si>
  <si>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</si>
  <si>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</si>
  <si>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</si>
  <si>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</si>
  <si>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</si>
  <si>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</si>
  <si>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</si>
  <si>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</si>
  <si>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</si>
  <si>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</si>
  <si>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</si>
  <si>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</si>
  <si>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</si>
  <si>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</si>
  <si>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</si>
  <si>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</si>
  <si>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</si>
  <si>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</si>
  <si>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</si>
  <si>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</si>
  <si>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</si>
  <si>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</si>
  <si>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</si>
  <si>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</si>
  <si>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</si>
  <si>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</si>
  <si>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</si>
  <si>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</si>
  <si>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</si>
  <si>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</si>
  <si>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</si>
  <si>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</si>
  <si>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plastické a estetické chirurgie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</si>
  <si>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</si>
  <si>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</si>
  <si>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</si>
  <si>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</si>
  <si>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</si>
  <si>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</si>
  <si>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</si>
  <si>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</si>
  <si>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</si>
  <si>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</si>
  <si>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50113016     Léky - centra (LEK)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</si>
  <si>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</si>
  <si>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</si>
  <si>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</si>
  <si>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</si>
  <si>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50115004     IUTN - kovové (Z506)</t>
  </si>
  <si>
    <t xml:space="preserve">                    50115008     Implant. - plastická,estetická chirurgie (Z521)</t>
  </si>
  <si>
    <t xml:space="preserve">                    50115011     IUTN - ostat.nákl.PZT (Z515)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</si>
  <si>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</si>
  <si>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</si>
  <si>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</si>
  <si>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</si>
  <si>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</si>
  <si>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</si>
  <si>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</si>
  <si>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50115080     ZPr - staplery, extraktory, endoskop.mat. (Z523)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</si>
  <si>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</si>
  <si>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</si>
  <si>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</si>
  <si>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</si>
  <si>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</si>
  <si>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</si>
  <si>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</si>
  <si>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</si>
  <si>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</si>
  <si>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</si>
  <si>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</si>
  <si>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</si>
  <si>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</si>
  <si>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</si>
  <si>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</si>
  <si>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</si>
  <si>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</si>
  <si>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</si>
  <si>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</si>
  <si>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</si>
  <si>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</si>
  <si>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</si>
  <si>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50119099     Netkaný textil (sk.T18)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</si>
  <si>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</si>
  <si>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</si>
  <si>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</si>
  <si>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</si>
  <si>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</si>
  <si>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</si>
  <si>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</si>
  <si>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</si>
  <si>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</si>
  <si>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</si>
  <si>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50180000     Spotř.nák.- z fin. darů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</si>
  <si>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</si>
  <si>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</si>
  <si>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</si>
  <si>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</si>
  <si>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</si>
  <si>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</si>
  <si>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</si>
  <si>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</si>
  <si>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</si>
  <si>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</si>
  <si>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</si>
  <si>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</si>
  <si>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</si>
  <si>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</si>
  <si>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</si>
  <si>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</si>
  <si>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</si>
  <si>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</si>
  <si>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</si>
  <si>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</si>
  <si>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</si>
  <si>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</si>
  <si>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</si>
  <si>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</si>
  <si>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</si>
  <si>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</si>
  <si>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</si>
  <si>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</si>
  <si>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</si>
  <si>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</si>
  <si>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</si>
  <si>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</si>
  <si>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</si>
  <si>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</si>
  <si>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</si>
  <si>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</si>
  <si>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</si>
  <si>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</si>
  <si>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</si>
  <si>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</si>
  <si>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</si>
  <si>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</si>
  <si>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</si>
  <si>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</si>
  <si>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52112     Placené služby</t>
  </si>
  <si>
    <t xml:space="preserve">                    52112000     Placené služby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</si>
  <si>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</si>
  <si>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</si>
  <si>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</si>
  <si>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</si>
  <si>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</si>
  <si>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</si>
  <si>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</si>
  <si>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</si>
  <si>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</si>
  <si>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</si>
  <si>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</si>
  <si>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</si>
  <si>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</si>
  <si>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</si>
  <si>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</si>
  <si>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</si>
  <si>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</si>
  <si>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</si>
  <si>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</si>
  <si>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</si>
  <si>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</si>
  <si>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</si>
  <si>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</si>
  <si>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</si>
  <si>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</si>
  <si>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</si>
  <si>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</si>
  <si>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</si>
  <si>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</si>
  <si>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</si>
  <si>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</si>
  <si>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</si>
  <si>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54999     Přípěvky a poplatky(daň.neúčinné)</t>
  </si>
  <si>
    <t xml:space="preserve">                    54999001     Zaměstnanecký benefit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</si>
  <si>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</si>
  <si>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</si>
  <si>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</si>
  <si>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</si>
  <si>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</si>
  <si>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</si>
  <si>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</si>
  <si>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55110015     Odpisy DHM - ostatní z dotací</t>
  </si>
  <si>
    <t xml:space="preserve">          558     Náklady z drobného dlouhodobého majetku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</si>
  <si>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</si>
  <si>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</si>
  <si>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</si>
  <si>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</si>
  <si>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</si>
  <si>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55806081     DDHM ostatní (finanční dary)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</si>
  <si>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</si>
  <si>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</si>
  <si>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</si>
  <si>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</si>
  <si>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</si>
  <si>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</si>
  <si>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</si>
  <si>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</si>
  <si>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</si>
  <si>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</si>
  <si>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</si>
  <si>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</si>
  <si>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</si>
  <si>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</si>
  <si>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</si>
  <si>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</si>
  <si>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</si>
  <si>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</si>
  <si>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</si>
  <si>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</si>
  <si>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</si>
  <si>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</si>
  <si>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</si>
  <si>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</si>
  <si>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</si>
  <si>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</si>
  <si>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</si>
  <si>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64924443     Znalecké posudky - Znaleký ústav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</si>
  <si>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</si>
  <si>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</si>
  <si>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</si>
  <si>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</si>
  <si>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</si>
  <si>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</si>
  <si>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</si>
  <si>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</si>
  <si>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</si>
  <si>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</si>
  <si>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</si>
  <si>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</si>
  <si>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</si>
  <si>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</si>
  <si>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</si>
  <si>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</si>
  <si>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</si>
  <si>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</si>
  <si>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</si>
  <si>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</si>
  <si>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</si>
  <si>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</si>
  <si>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</si>
  <si>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</si>
  <si>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</si>
  <si>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</si>
  <si>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</si>
  <si>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</si>
  <si>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</si>
  <si>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</si>
  <si>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</si>
  <si>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</si>
  <si>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</si>
  <si>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</si>
  <si>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</si>
  <si>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</si>
  <si>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</si>
  <si>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</si>
  <si>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</si>
  <si>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</si>
  <si>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</si>
  <si>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</si>
  <si>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29</t>
  </si>
  <si>
    <t>PCHIR: Oddělení plastické a estetické chirurgie</t>
  </si>
  <si>
    <t>50113001 - léky - paušál (LEK)</t>
  </si>
  <si>
    <t>50113013 - léky - antibiotika (LEK)</t>
  </si>
  <si>
    <t>50113016 - léky - centra (LEK)</t>
  </si>
  <si>
    <t>PCHIR: Oddělení plastické a estetické chirurgie Celkem</t>
  </si>
  <si>
    <t>SumaKL</t>
  </si>
  <si>
    <t>2921</t>
  </si>
  <si>
    <t>PCHIR: ambulance</t>
  </si>
  <si>
    <t>PCHIR: ambulance Celkem</t>
  </si>
  <si>
    <t>SumaNS</t>
  </si>
  <si>
    <t>mezeraNS</t>
  </si>
  <si>
    <t>2962</t>
  </si>
  <si>
    <t>PCHIR: operační sál lokální</t>
  </si>
  <si>
    <t>PCHIR: operační sál lokální Celkem</t>
  </si>
  <si>
    <t>2964</t>
  </si>
  <si>
    <t>PCHIR: pracoviště COS</t>
  </si>
  <si>
    <t>PCHIR: pracoviště COS Celkem</t>
  </si>
  <si>
    <t>2994</t>
  </si>
  <si>
    <t>PCHIR: centrum - PCHIR</t>
  </si>
  <si>
    <t>PCHIR: centrum - PCHIR Celkem</t>
  </si>
  <si>
    <t>léky - paušál (LEK)</t>
  </si>
  <si>
    <t>O</t>
  </si>
  <si>
    <t>ADRENALIN BRADEX</t>
  </si>
  <si>
    <t>1MG/ML INJ SOL 10X1ML</t>
  </si>
  <si>
    <t>ADRENALIN LECIVA</t>
  </si>
  <si>
    <t>INJ 5X1ML/1MG</t>
  </si>
  <si>
    <t>AULIN</t>
  </si>
  <si>
    <t>POR GRA SOL30SÁČKŮ</t>
  </si>
  <si>
    <t>GRA 15X100MG(SACKY)</t>
  </si>
  <si>
    <t>POR TBL NOB 30X100MG</t>
  </si>
  <si>
    <t>BENOXI 0.4 % UNIMED PHARMA</t>
  </si>
  <si>
    <t>OPH GTT SOL 1X10ML</t>
  </si>
  <si>
    <t>BETADINE - zelená</t>
  </si>
  <si>
    <t>LIQ 1X120ML</t>
  </si>
  <si>
    <t>BRAUNOVIDON MAST</t>
  </si>
  <si>
    <t>UNG 1X100GM-TUBA</t>
  </si>
  <si>
    <t>DRM UNG 1X250GM</t>
  </si>
  <si>
    <t>BUPIVACAINE ACCORD</t>
  </si>
  <si>
    <t>5MG/ML INJ SOL 1X20ML</t>
  </si>
  <si>
    <t>P</t>
  </si>
  <si>
    <t>DEPO-MEDROL</t>
  </si>
  <si>
    <t>INJ 1X1ML/40MG</t>
  </si>
  <si>
    <t>DZ BRAUNOL 1 L</t>
  </si>
  <si>
    <t>DZ BRAUNOL 250 ML</t>
  </si>
  <si>
    <t>DZ OCTENISEPT 1 l</t>
  </si>
  <si>
    <t>DZ OCTENISEPT 250 ml</t>
  </si>
  <si>
    <t>sprej</t>
  </si>
  <si>
    <t>DZ TRIXO LIND 500ML</t>
  </si>
  <si>
    <t>ECOLAV Výplach očí 100ml</t>
  </si>
  <si>
    <t>100 ml</t>
  </si>
  <si>
    <t>ENDIARON</t>
  </si>
  <si>
    <t>250MG TBL FLM 20</t>
  </si>
  <si>
    <t>FYZIOLOGICKÝ ROZTOK VIAFLO</t>
  </si>
  <si>
    <t>INF SOL 50X100ML</t>
  </si>
  <si>
    <t>IBALGIN 400</t>
  </si>
  <si>
    <t>400MG TBL FLM 48</t>
  </si>
  <si>
    <t>INDOMETACIN 100 BERLIN-CHEMIE</t>
  </si>
  <si>
    <t>SUP 10X100MG</t>
  </si>
  <si>
    <t>IRUXOL MONO</t>
  </si>
  <si>
    <t>UNG 1X10G</t>
  </si>
  <si>
    <t>DRM UNG 1X10GM</t>
  </si>
  <si>
    <t>KL BENZINUM 500 ml/330g HVLP</t>
  </si>
  <si>
    <t>KL SOL.ARG.NITR.20% 10G</t>
  </si>
  <si>
    <t>KL SOL.HYD.PEROX.3% 250G</t>
  </si>
  <si>
    <t>KL SOL.METHYLROS.CHL. 1% 50g</t>
  </si>
  <si>
    <t>KL UNG. AC. BENZOICUM</t>
  </si>
  <si>
    <t xml:space="preserve">KL UNG.ACIDI BENZOICI 40% </t>
  </si>
  <si>
    <t>200G</t>
  </si>
  <si>
    <t>KL UNG.FOXOVA 100G</t>
  </si>
  <si>
    <t>KL UNG.FOXOVA 500G</t>
  </si>
  <si>
    <t>KL UNGUENTUM</t>
  </si>
  <si>
    <t>KL VASELINUM ALBUM, 100G</t>
  </si>
  <si>
    <t>LIOTON 100 000 GEL</t>
  </si>
  <si>
    <t>DRM GEL 1X100GM</t>
  </si>
  <si>
    <t>LIOTON 100000 GEL</t>
  </si>
  <si>
    <t>GEL 1X50GM</t>
  </si>
  <si>
    <t>MARCAINE 0,5%</t>
  </si>
  <si>
    <t>5MG/ML INJ SOL 5X20ML</t>
  </si>
  <si>
    <t>MESOCAIN</t>
  </si>
  <si>
    <t>INJ 10X10ML 1%</t>
  </si>
  <si>
    <t>NOVALGIN</t>
  </si>
  <si>
    <t>500MG TBL FLM 20</t>
  </si>
  <si>
    <t>OPHTHALMO-SEPTONEX</t>
  </si>
  <si>
    <t>OPH GTT SOL 1X10ML PLAST</t>
  </si>
  <si>
    <t>Přepr.obal:Octopus+SpojkaFF+2SpojkyMM+2xC-CAT15cm</t>
  </si>
  <si>
    <t>ROPIVACAINE BIOQ 2MG/ML INF SOL</t>
  </si>
  <si>
    <t xml:space="preserve"> APS 1X250ML+KATETR II</t>
  </si>
  <si>
    <t>SUPRACAIN 4%</t>
  </si>
  <si>
    <t>INJ 10X2ML</t>
  </si>
  <si>
    <t>VACTETA</t>
  </si>
  <si>
    <t>40IU/0,5ML INJ SUS 1X0,5ML</t>
  </si>
  <si>
    <t>VENTOLIN INHALER N</t>
  </si>
  <si>
    <t>100MCG/DÁV INH SUS PSS 200DÁV</t>
  </si>
  <si>
    <t>léky - antibiotika (LEK)</t>
  </si>
  <si>
    <t>FRAMYKOIN</t>
  </si>
  <si>
    <t>UNG 1X10GM</t>
  </si>
  <si>
    <t>IALUGEN PLUS</t>
  </si>
  <si>
    <t>CRM 1X60GM</t>
  </si>
  <si>
    <t>OPHTHALMO-FRAMYKOIN</t>
  </si>
  <si>
    <t>UNG OPH 1X5GM</t>
  </si>
  <si>
    <t>AETHOXYSKLEROL 1%</t>
  </si>
  <si>
    <t>INJ SOL 5X2ML</t>
  </si>
  <si>
    <t>DZ BRAUNOL 500 ML</t>
  </si>
  <si>
    <t>IR PARAFFINUM PERLIQUIDUM 10 ml</t>
  </si>
  <si>
    <t>IR 10 ml</t>
  </si>
  <si>
    <t>KL GEL</t>
  </si>
  <si>
    <t>KL LIDOCAIN GEL 5%, 100G</t>
  </si>
  <si>
    <t>amb.lecby bolesti</t>
  </si>
  <si>
    <t>KL PRIPRAVEK</t>
  </si>
  <si>
    <t>KL SOL.HYD.PEROX.3% 200G</t>
  </si>
  <si>
    <t>KL SOL.METHYLROS.CHL.1% 10G</t>
  </si>
  <si>
    <t>KL ZLUTA (FLAVINOVA) VATA, 1000G</t>
  </si>
  <si>
    <t>2x500g v litrových lahvích</t>
  </si>
  <si>
    <t>GEL 1X20GM</t>
  </si>
  <si>
    <t>INF SOL 30X250ML</t>
  </si>
  <si>
    <t>LEVOBUPIVACAINE KABI 5 MG/ML</t>
  </si>
  <si>
    <t>INJ+INF SOL 5X10ML</t>
  </si>
  <si>
    <t>2921 - PCHIR: ambulance</t>
  </si>
  <si>
    <t>2964 - PCHIR: pracoviště COS</t>
  </si>
  <si>
    <t>H02AB04 - METHYLPREDNISOLON</t>
  </si>
  <si>
    <t>N01BB10 - LEVOBUPIVAKAIN</t>
  </si>
  <si>
    <t>N02BB02 - SODNÁ SŮL METAMIZOLU</t>
  </si>
  <si>
    <t>R03AC02 - SALBUTAMOL</t>
  </si>
  <si>
    <t>H02AB04</t>
  </si>
  <si>
    <t>90044</t>
  </si>
  <si>
    <t>40MG/ML INJ SUS 1X1ML</t>
  </si>
  <si>
    <t>N02BB02</t>
  </si>
  <si>
    <t>55823</t>
  </si>
  <si>
    <t>55824</t>
  </si>
  <si>
    <t>500MG/ML INJ SOL 5X5ML</t>
  </si>
  <si>
    <t>R03AC02</t>
  </si>
  <si>
    <t>231956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</si>
  <si>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</si>
  <si>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</si>
  <si>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</si>
  <si>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</si>
  <si>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</si>
  <si>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29 - PCHIR: Oddělení plastické a estetické chirurgie</t>
  </si>
  <si>
    <t>2962 - PCHIR: operační sál lokální</t>
  </si>
  <si>
    <t>Oddělení plastické a estetické chirurgie</t>
  </si>
  <si>
    <t>HVLP</t>
  </si>
  <si>
    <t>IPLP</t>
  </si>
  <si>
    <t>PZT</t>
  </si>
  <si>
    <t>89301292</t>
  </si>
  <si>
    <t>Všeobecná ambulance Celkem</t>
  </si>
  <si>
    <t>Oddělení plastické a estetické chirurgie Celkem</t>
  </si>
  <si>
    <t>* Legenda</t>
  </si>
  <si>
    <t>DIAPZT = Pomůcky pro diabetiky, jejichž název začíná slovem "Pumpa"</t>
  </si>
  <si>
    <t>Badida Gabriel</t>
  </si>
  <si>
    <t>Janák Michal</t>
  </si>
  <si>
    <t>Klosová Hana</t>
  </si>
  <si>
    <t>Koporová Gabriela</t>
  </si>
  <si>
    <t>Lysák Radek</t>
  </si>
  <si>
    <t>Palčáková Hana</t>
  </si>
  <si>
    <t>Podkalská Sommerová Kamila</t>
  </si>
  <si>
    <t>Stehlík Daniel</t>
  </si>
  <si>
    <t>Xinopulos Pavel</t>
  </si>
  <si>
    <t>Zálešák Bohumil</t>
  </si>
  <si>
    <t>DIKLOFENAK</t>
  </si>
  <si>
    <t>58425</t>
  </si>
  <si>
    <t>DOLMINA</t>
  </si>
  <si>
    <t>50MG TBL FLM 30</t>
  </si>
  <si>
    <t>KOMBINACE RŮZNÝCH ANTIBIOTIK</t>
  </si>
  <si>
    <t>1076</t>
  </si>
  <si>
    <t>OPH UNG 5G</t>
  </si>
  <si>
    <t>METHYLPREDNISOLON</t>
  </si>
  <si>
    <t>NADROPARIN</t>
  </si>
  <si>
    <t>213489</t>
  </si>
  <si>
    <t>FRAXIPARINE</t>
  </si>
  <si>
    <t>9500IU/ML INJ SOL ISP 10X0,6ML</t>
  </si>
  <si>
    <t>NIMESULID</t>
  </si>
  <si>
    <t>12892</t>
  </si>
  <si>
    <t>100MG TBL NOB 30</t>
  </si>
  <si>
    <t>SILDENAFIL</t>
  </si>
  <si>
    <t>157899</t>
  </si>
  <si>
    <t>SILDENAFIL MYLAN</t>
  </si>
  <si>
    <t>100MG TBL FLM 8</t>
  </si>
  <si>
    <t>SODNÁ SŮL METAMIZOLU</t>
  </si>
  <si>
    <t>TRAMADOL A PARACETAMOL</t>
  </si>
  <si>
    <t>179327</t>
  </si>
  <si>
    <t>DORETA</t>
  </si>
  <si>
    <t>75MG/650MG TBL FLM 30 I</t>
  </si>
  <si>
    <t>132871</t>
  </si>
  <si>
    <t>ZALDIAR</t>
  </si>
  <si>
    <t>37,5MG/325MG TBL FLM 10</t>
  </si>
  <si>
    <t>AMOXICILIN A  INHIBITOR BETA-LAKTAMASY</t>
  </si>
  <si>
    <t>5951</t>
  </si>
  <si>
    <t>AMOKSIKLAV 1 G</t>
  </si>
  <si>
    <t>875MG/125MG TBL FLM 14</t>
  </si>
  <si>
    <t>132654</t>
  </si>
  <si>
    <t>72972</t>
  </si>
  <si>
    <t>AMOKSIKLAV 1,2 G</t>
  </si>
  <si>
    <t>1000MG/200MG INJ/INF PLV SOL 5</t>
  </si>
  <si>
    <t>KOLAGENASA, KOMBINACE</t>
  </si>
  <si>
    <t>4269</t>
  </si>
  <si>
    <t>STŘÍBRNÁ SŮL SULFADIAZINU, KOMBINACE</t>
  </si>
  <si>
    <t>14877</t>
  </si>
  <si>
    <t>2MG/G+10MG/G CRM 60G</t>
  </si>
  <si>
    <t>Jiná</t>
  </si>
  <si>
    <t>4000011</t>
  </si>
  <si>
    <t>ORTÉZA HORNÍ KONČETINY INDIV. ZHOTOVENÁ</t>
  </si>
  <si>
    <t>OD 19 LET</t>
  </si>
  <si>
    <t>5000452</t>
  </si>
  <si>
    <t>MAXIS-KOMPRESNÍ PUNČOCHY COMFORT II.KT</t>
  </si>
  <si>
    <t>LÝTKOVÁ PUNČOCHA</t>
  </si>
  <si>
    <t>5009675</t>
  </si>
  <si>
    <t>MEPILEX AG</t>
  </si>
  <si>
    <t>10X10 CM, 5 KS, ANTIMIKROBIÁLNÍ PĚNOVÉ KRYTÍ SE SILIKONOVOU VRSTVOU SAFETAC</t>
  </si>
  <si>
    <t>5009945</t>
  </si>
  <si>
    <t>GÁZA SKLÁDANÁ KOMPRESY STERILNÍ STERILUX</t>
  </si>
  <si>
    <t>10X10CM,8 VRSTEV,25X2KS</t>
  </si>
  <si>
    <t>5009949</t>
  </si>
  <si>
    <t>OBINADLO ELASTICKÉ FIXAČNÍ PEHA FIX</t>
  </si>
  <si>
    <t>10CMX4M,V NAPN.STAVU,20KS</t>
  </si>
  <si>
    <t>5000746</t>
  </si>
  <si>
    <t>ORTEX 028 ORTÉZA ZÁPĚSTÍ A PALCE RUKY FIXAČNÍ S DL</t>
  </si>
  <si>
    <t>I./R, I./L, II./R, II./L, III./R, III./L, IV./R, IV./L, V./R, V./L</t>
  </si>
  <si>
    <t>5005707</t>
  </si>
  <si>
    <t>DLAHA PRO FIXACI PRSTŮ RUKY TYP A</t>
  </si>
  <si>
    <t>VELIKOST A1</t>
  </si>
  <si>
    <t>5000745</t>
  </si>
  <si>
    <t>ORTEX 027 DLAHA PRO KONZ.LÉČBU RUPTURY DORZÁL. APO</t>
  </si>
  <si>
    <t>I., II., III., IV., V.</t>
  </si>
  <si>
    <t>5005732</t>
  </si>
  <si>
    <t>DLAHA PRO FIXACI PRSTŮ RUKY TYP F</t>
  </si>
  <si>
    <t>VELIKOST F3</t>
  </si>
  <si>
    <t>5010620</t>
  </si>
  <si>
    <t>KRYTÍ ČISTÍCÍ AKTIVNÍ HYDROCLEAN</t>
  </si>
  <si>
    <t>10X10CM,10KS</t>
  </si>
  <si>
    <t>5005168</t>
  </si>
  <si>
    <t>OBINADLO ELASTICKÉ FIXA CREP</t>
  </si>
  <si>
    <t>12CMX4M,TAŽNOST 160%,20KS</t>
  </si>
  <si>
    <t>5000739</t>
  </si>
  <si>
    <t>ORTEX 020 ORTÉZA FIXACE KLOUBU PALCE RUKY</t>
  </si>
  <si>
    <t>I./R, I./L, II./R, II./L</t>
  </si>
  <si>
    <t>5006801</t>
  </si>
  <si>
    <t>GRANUFLEX</t>
  </si>
  <si>
    <t>10X10 CM, HYDROKOLOIDNÍ KRYTÍ, 10 KS</t>
  </si>
  <si>
    <t>5000706</t>
  </si>
  <si>
    <t>ORTEX 07 FIXAČNÍ ORTÉZA ZÁPĚSTÍ</t>
  </si>
  <si>
    <t>DÉLKA 17CM / PRAVÁ, I., II., III., IV., V.</t>
  </si>
  <si>
    <t>ALPRAZOLAM</t>
  </si>
  <si>
    <t>91788</t>
  </si>
  <si>
    <t>NEUROL</t>
  </si>
  <si>
    <t>0,25MG TBL NOB 30</t>
  </si>
  <si>
    <t>BEMIPARIN</t>
  </si>
  <si>
    <t>30521</t>
  </si>
  <si>
    <t>ZIBOR</t>
  </si>
  <si>
    <t>2500IU INJ SOL ISP 10X0,2ML</t>
  </si>
  <si>
    <t>BUTYLSKOPOLAMINIUM</t>
  </si>
  <si>
    <t>98169</t>
  </si>
  <si>
    <t>BUSCOPAN</t>
  </si>
  <si>
    <t>20MG/ML INJ SOL 5X1ML</t>
  </si>
  <si>
    <t>CEFUROXIM</t>
  </si>
  <si>
    <t>18547</t>
  </si>
  <si>
    <t>XORIMAX</t>
  </si>
  <si>
    <t>500MG TBL FLM 10</t>
  </si>
  <si>
    <t>CIKLOPIROX</t>
  </si>
  <si>
    <t>76150</t>
  </si>
  <si>
    <t>BATRAFEN</t>
  </si>
  <si>
    <t>10MG/G CRM 20G</t>
  </si>
  <si>
    <t>CIPROFLOXACIN</t>
  </si>
  <si>
    <t>96039</t>
  </si>
  <si>
    <t>CIPRINOL</t>
  </si>
  <si>
    <t>DESLORATADIN</t>
  </si>
  <si>
    <t>28831</t>
  </si>
  <si>
    <t>AERIUS</t>
  </si>
  <si>
    <t>2,5MG POR TBL DIS 30</t>
  </si>
  <si>
    <t>178682</t>
  </si>
  <si>
    <t>JOVESTO</t>
  </si>
  <si>
    <t>5MG TBL FLM 30 I</t>
  </si>
  <si>
    <t>178675</t>
  </si>
  <si>
    <t>5MG TBL FLM 90 I</t>
  </si>
  <si>
    <t>DEXAMETHASON A ANTIINFEKTIVA</t>
  </si>
  <si>
    <t>2547</t>
  </si>
  <si>
    <t>MAXITROL</t>
  </si>
  <si>
    <t>OPH UNG 3,5G</t>
  </si>
  <si>
    <t>225168</t>
  </si>
  <si>
    <t>OPH GTT SUS 1X5ML</t>
  </si>
  <si>
    <t>FLUKONAZOL</t>
  </si>
  <si>
    <t>64941</t>
  </si>
  <si>
    <t>DIFLUCAN</t>
  </si>
  <si>
    <t>150MG CPS DUR 1 I</t>
  </si>
  <si>
    <t>66039</t>
  </si>
  <si>
    <t>MYCOMAX</t>
  </si>
  <si>
    <t>HYDROKORTISON A ANTIBIOTIKA</t>
  </si>
  <si>
    <t>173197</t>
  </si>
  <si>
    <t>PIMAFUCORT</t>
  </si>
  <si>
    <t>10MG/G+10MG/G+3,5MG/G UNG 15G</t>
  </si>
  <si>
    <t>CHOLEKALCIFEROL</t>
  </si>
  <si>
    <t>132941</t>
  </si>
  <si>
    <t>VIGANTOL</t>
  </si>
  <si>
    <t>0,5MG/ML POR GTT SOL 1X10ML</t>
  </si>
  <si>
    <t>INDOMETACIN</t>
  </si>
  <si>
    <t>93724</t>
  </si>
  <si>
    <t>INDOMETACIN BERLIN-CHEMIE</t>
  </si>
  <si>
    <t>100MG SUP 10</t>
  </si>
  <si>
    <t>INOSIN PRANOBEX</t>
  </si>
  <si>
    <t>162748</t>
  </si>
  <si>
    <t>ISOPRINOSINE</t>
  </si>
  <si>
    <t>500MG TBL NOB 100</t>
  </si>
  <si>
    <t>132872</t>
  </si>
  <si>
    <t>Jiný</t>
  </si>
  <si>
    <t>JINÁ ANTIBIOTIKA PRO LOKÁLNÍ APLIKACI</t>
  </si>
  <si>
    <t>1066</t>
  </si>
  <si>
    <t>250IU/G+5,2MG/G UNG 10G</t>
  </si>
  <si>
    <t>221154</t>
  </si>
  <si>
    <t>JINÁ LÉČIVA K TERAPII ONEMOCNĚNÍ ŽLUČOVÝCH CEST</t>
  </si>
  <si>
    <t>119658</t>
  </si>
  <si>
    <t>FEBICHOL</t>
  </si>
  <si>
    <t>100MG CPS MOL 50</t>
  </si>
  <si>
    <t>KLINDAMYCIN</t>
  </si>
  <si>
    <t>100339</t>
  </si>
  <si>
    <t>DALACIN C</t>
  </si>
  <si>
    <t>300MG CPS DUR 16</t>
  </si>
  <si>
    <t>LOPERAMID</t>
  </si>
  <si>
    <t>146256</t>
  </si>
  <si>
    <t>IMODIUM</t>
  </si>
  <si>
    <t>2MG CPS DUR 20</t>
  </si>
  <si>
    <t>MOMETASON</t>
  </si>
  <si>
    <t>192198</t>
  </si>
  <si>
    <t>ELOCOM</t>
  </si>
  <si>
    <t>1MG/G CRM 1X15G</t>
  </si>
  <si>
    <t>12895</t>
  </si>
  <si>
    <t>100MG POR GRA SUS 30 I</t>
  </si>
  <si>
    <t>17187</t>
  </si>
  <si>
    <t>NIMESIL</t>
  </si>
  <si>
    <t>100MG POR GRA SUS 30</t>
  </si>
  <si>
    <t>66046</t>
  </si>
  <si>
    <t>30MG/G GEL 100</t>
  </si>
  <si>
    <t>PANTOPRAZOL</t>
  </si>
  <si>
    <t>214525</t>
  </si>
  <si>
    <t>CONTROLOC</t>
  </si>
  <si>
    <t>40MG TBL ENT 28 I</t>
  </si>
  <si>
    <t>214435</t>
  </si>
  <si>
    <t>20MG TBL ENT 100</t>
  </si>
  <si>
    <t>214526</t>
  </si>
  <si>
    <t>40MG TBL ENT 100 I</t>
  </si>
  <si>
    <t>PITOFENON A ANALGETIKA</t>
  </si>
  <si>
    <t>176954</t>
  </si>
  <si>
    <t>ALGIFEN NEO</t>
  </si>
  <si>
    <t>500MG/ML+5MG/ML POR GTT SOL 1X50ML</t>
  </si>
  <si>
    <t>SACCHAROMYCES BOULARDII</t>
  </si>
  <si>
    <t>10502</t>
  </si>
  <si>
    <t>ENTEROL</t>
  </si>
  <si>
    <t>250MG CPS DUR 10</t>
  </si>
  <si>
    <t>SALBUTAMOL</t>
  </si>
  <si>
    <t>31934</t>
  </si>
  <si>
    <t>SÍRAN ŽELEZNATÝ A KYSELINA LISTOVÁ</t>
  </si>
  <si>
    <t>92160</t>
  </si>
  <si>
    <t>TARDYFERON-FOL</t>
  </si>
  <si>
    <t>247,25MG/0,35MG TBL RET 30</t>
  </si>
  <si>
    <t>MULTIENZYMOVÉ PŘÍPRAVKY (LIPASA, PROTEASA APOD.)</t>
  </si>
  <si>
    <t>230358</t>
  </si>
  <si>
    <t>PANCREOLAN FORTE</t>
  </si>
  <si>
    <t>6000U TBL ENT 30</t>
  </si>
  <si>
    <t>NATRIUM-PIKOSULFÁT, KOMBINACE</t>
  </si>
  <si>
    <t>160806</t>
  </si>
  <si>
    <t>PICOPREP</t>
  </si>
  <si>
    <t>10MG/3,5G/12G POR PLV SOL 2</t>
  </si>
  <si>
    <t>4000052</t>
  </si>
  <si>
    <t>VLOŽKY ORTOPEDICKÉ SPECIÁLNÍ INDIV. ZHOTOVOVANÉ</t>
  </si>
  <si>
    <t>2 PÁRY / 1 ROK</t>
  </si>
  <si>
    <t>5009505</t>
  </si>
  <si>
    <t>MELGISORB AG</t>
  </si>
  <si>
    <t>10X10CM, 10KS, VYSOCE ABSORPČNÍ ANTIMIKROBIÁLNÍ KRYTÍ Z ALGINÁTU</t>
  </si>
  <si>
    <t>5009912</t>
  </si>
  <si>
    <t>PÁS BŘIŠNÍ VERBA 932 519 8</t>
  </si>
  <si>
    <t>OBDVOD TRUPU 85-95CM,VEL.3</t>
  </si>
  <si>
    <t>5000712</t>
  </si>
  <si>
    <t>ORTEX 07H ORTÉZA ZÁPĚSTÍ FIXAČNÍ - UNIVERZÁLNÍ</t>
  </si>
  <si>
    <t>I./22, II./22, I./28, II./28</t>
  </si>
  <si>
    <t>5010618</t>
  </si>
  <si>
    <t>5,5CM PRŮMĚR,10KS</t>
  </si>
  <si>
    <t>5005735</t>
  </si>
  <si>
    <t>DLAHA PRO FIXACI PALCE A PRSTŮ RUKY TYP J</t>
  </si>
  <si>
    <t>UNIVERZÁLNÍ VEL. (1 KS)</t>
  </si>
  <si>
    <t>5009959</t>
  </si>
  <si>
    <t>OBINADLO ELASTICKÉ FIXAČNÍ SAMODRŽÍCÍ PEHA-HAFT</t>
  </si>
  <si>
    <t>4CMX4M,V NAPNUTÉM STAVU,DLOUHÝ TAH,1KS</t>
  </si>
  <si>
    <t>5000741</t>
  </si>
  <si>
    <t>ORTEX 022 ORTÉZA PRSTŮ RUKY RIGIDNÍ 2.-4. PRST</t>
  </si>
  <si>
    <t>I., II.</t>
  </si>
  <si>
    <t>5009752</t>
  </si>
  <si>
    <t>MEPILEX BORDER</t>
  </si>
  <si>
    <t>7,5X7,5 CM, 5 KS, SAMOLEPÍCÍ ABSORPČNÍ PĚNOVÉ KRYTÍ SE SILIKONOVOU VRSTVOU</t>
  </si>
  <si>
    <t>5001929</t>
  </si>
  <si>
    <t>ORTEX 07J ORTÉZA ZÁPĚSTÍ A PRSTŮ RUKY</t>
  </si>
  <si>
    <t>I. DO 17CM, II. NAD 17 CM</t>
  </si>
  <si>
    <t>5010110</t>
  </si>
  <si>
    <t>MEPILEX BORDER POST-OP</t>
  </si>
  <si>
    <t>6X8 CM, 10 KS, POOPERAČNÍ CHIRURGICKÉ KRYTÍ SE SUPERABSORPČNÍM JÁDREM</t>
  </si>
  <si>
    <t>ACIKLOVIR</t>
  </si>
  <si>
    <t>13704</t>
  </si>
  <si>
    <t>ZOVIRAX</t>
  </si>
  <si>
    <t>400MG TBL NOB 70</t>
  </si>
  <si>
    <t>AZITHROMYCIN</t>
  </si>
  <si>
    <t>155864</t>
  </si>
  <si>
    <t>SUMAMED FORTE</t>
  </si>
  <si>
    <t>40MG/ML POR PLV SUS 30ML</t>
  </si>
  <si>
    <t>BETAMETHASON A ANTIBIOTIKA</t>
  </si>
  <si>
    <t>17170</t>
  </si>
  <si>
    <t>BELOGENT</t>
  </si>
  <si>
    <t>0,5MG/G+1MG/G CRM 30G</t>
  </si>
  <si>
    <t>BILASTIN</t>
  </si>
  <si>
    <t>148673</t>
  </si>
  <si>
    <t>XADOS</t>
  </si>
  <si>
    <t>20MG TBL NOB 30</t>
  </si>
  <si>
    <t>148675</t>
  </si>
  <si>
    <t>20MG TBL NOB 50</t>
  </si>
  <si>
    <t>BROMAZEPAM</t>
  </si>
  <si>
    <t>88219</t>
  </si>
  <si>
    <t>LEXAURIN</t>
  </si>
  <si>
    <t>3MG TBL NOB 30</t>
  </si>
  <si>
    <t>BUDESONID</t>
  </si>
  <si>
    <t>15128</t>
  </si>
  <si>
    <t>TINKAIR 100 MCG</t>
  </si>
  <si>
    <t>100MCG/DÁV NAS SPR SUS 200DÁV</t>
  </si>
  <si>
    <t>200901</t>
  </si>
  <si>
    <t>500MG TBL FLM 14</t>
  </si>
  <si>
    <t>CILAZAPRIL A DIURETIKA</t>
  </si>
  <si>
    <t>14934</t>
  </si>
  <si>
    <t>INHIBACE PLUS</t>
  </si>
  <si>
    <t>5MG/12,5MG TBL FLM 98</t>
  </si>
  <si>
    <t>15658</t>
  </si>
  <si>
    <t>CIPLOX</t>
  </si>
  <si>
    <t>238142</t>
  </si>
  <si>
    <t>DEXAMETHASON</t>
  </si>
  <si>
    <t>84700</t>
  </si>
  <si>
    <t>OTOBACID N</t>
  </si>
  <si>
    <t>0,2MG/G+5MG/G+479,8MG/G AUR GTT SOL 1X5ML</t>
  </si>
  <si>
    <t>75632</t>
  </si>
  <si>
    <t>DICLOFENAC AL RETARD</t>
  </si>
  <si>
    <t>100MG TBL PRO 50</t>
  </si>
  <si>
    <t>DIOSMIN, KOMBINACE</t>
  </si>
  <si>
    <t>132908</t>
  </si>
  <si>
    <t>DETRALEX</t>
  </si>
  <si>
    <t>500MG TBL FLM 120</t>
  </si>
  <si>
    <t>ERDOSTEIN</t>
  </si>
  <si>
    <t>47033</t>
  </si>
  <si>
    <t>ERDOMED</t>
  </si>
  <si>
    <t>35MG/ML POR PLV SUS 100ML</t>
  </si>
  <si>
    <t>ESCITALOPRAM</t>
  </si>
  <si>
    <t>125183</t>
  </si>
  <si>
    <t>CIPRALEX</t>
  </si>
  <si>
    <t>10MG TBL FLM 56 I</t>
  </si>
  <si>
    <t>ETHAMBUTOL</t>
  </si>
  <si>
    <t>3023</t>
  </si>
  <si>
    <t>SURAL</t>
  </si>
  <si>
    <t>400MG TBL NOB 100</t>
  </si>
  <si>
    <t>HYDROGENOVANÉ NÁMELOVÉ ALKALOIDY</t>
  </si>
  <si>
    <t>91032</t>
  </si>
  <si>
    <t>SECATOXIN FORTE</t>
  </si>
  <si>
    <t>2,5MG/ML POR GTT SOL 25ML</t>
  </si>
  <si>
    <t>HYDROCHLOROTHIAZID</t>
  </si>
  <si>
    <t>168</t>
  </si>
  <si>
    <t>HYDROCHLOROTHIAZID LÉČIVA</t>
  </si>
  <si>
    <t>25MG TBL NOB 20</t>
  </si>
  <si>
    <t>173196</t>
  </si>
  <si>
    <t>10MG/G+10MG/G+3,5MG/G CRM 15G</t>
  </si>
  <si>
    <t>CHLORID DRASELNÝ</t>
  </si>
  <si>
    <t>200935</t>
  </si>
  <si>
    <t>KALNORMIN</t>
  </si>
  <si>
    <t>1G TBL PRO 30</t>
  </si>
  <si>
    <t>201970</t>
  </si>
  <si>
    <t>PAMYCON</t>
  </si>
  <si>
    <t>33000IU/2500IU DRM PLV SOL 1</t>
  </si>
  <si>
    <t>JINÁ ANTIHISTAMINIKA PRO SYSTÉMOVOU APLIKACI</t>
  </si>
  <si>
    <t>2479</t>
  </si>
  <si>
    <t>DITHIADEN</t>
  </si>
  <si>
    <t>2MG TBL NOB 20</t>
  </si>
  <si>
    <t>JINÁ LÉČIVA PODPORUJÍCÍ TVORBU JIZEV</t>
  </si>
  <si>
    <t>173305</t>
  </si>
  <si>
    <t>BEPANTHEN PLUS</t>
  </si>
  <si>
    <t>50MG/G+5MG/G CRM 100G</t>
  </si>
  <si>
    <t>JODOVANÝ POVIDON</t>
  </si>
  <si>
    <t>16321</t>
  </si>
  <si>
    <t>BRAUNOVIDON</t>
  </si>
  <si>
    <t>100MG/G UNG 250G I</t>
  </si>
  <si>
    <t>KLARITHROMYCIN</t>
  </si>
  <si>
    <t>216196</t>
  </si>
  <si>
    <t>KLACID</t>
  </si>
  <si>
    <t>250MG TBL FLM 14</t>
  </si>
  <si>
    <t>KLOTRIMAZOL</t>
  </si>
  <si>
    <t>86397</t>
  </si>
  <si>
    <t>CLOTRIMAZOL AL</t>
  </si>
  <si>
    <t>10MG/G CRM 50G</t>
  </si>
  <si>
    <t>KOMPLEX ŽELEZA S ISOMALTOSOU</t>
  </si>
  <si>
    <t>16594</t>
  </si>
  <si>
    <t>MALTOFER TABLETY</t>
  </si>
  <si>
    <t>100MG TBL MND 30</t>
  </si>
  <si>
    <t>KYSELINA ACETYLSALICYLOVÁ</t>
  </si>
  <si>
    <t>125114</t>
  </si>
  <si>
    <t>ANOPYRIN</t>
  </si>
  <si>
    <t>100MG TBL NOB 60(3X20)</t>
  </si>
  <si>
    <t>155781</t>
  </si>
  <si>
    <t>GODASAL</t>
  </si>
  <si>
    <t>100MG/50MG TBL NOB 50 II</t>
  </si>
  <si>
    <t>235897</t>
  </si>
  <si>
    <t>100MG TBL NOB 60(6X10)</t>
  </si>
  <si>
    <t>LINEZOLID</t>
  </si>
  <si>
    <t>206261</t>
  </si>
  <si>
    <t>LINEZOLID  ACCORD</t>
  </si>
  <si>
    <t>600MG TBL FLM 10</t>
  </si>
  <si>
    <t>132702</t>
  </si>
  <si>
    <t>MAKROGOL</t>
  </si>
  <si>
    <t>58827</t>
  </si>
  <si>
    <t>FORTRANS</t>
  </si>
  <si>
    <t>POR PLV SOL 4</t>
  </si>
  <si>
    <t>MEFENOXALON</t>
  </si>
  <si>
    <t>85656</t>
  </si>
  <si>
    <t>DORSIFLEX</t>
  </si>
  <si>
    <t>200MG TBL NOB 30</t>
  </si>
  <si>
    <t>METFORMIN</t>
  </si>
  <si>
    <t>208203</t>
  </si>
  <si>
    <t>SIOFOR</t>
  </si>
  <si>
    <t>500MG TBL FLM 120 II</t>
  </si>
  <si>
    <t>METRONIDAZOL</t>
  </si>
  <si>
    <t>2427</t>
  </si>
  <si>
    <t>ENTIZOL</t>
  </si>
  <si>
    <t>250MG TBL NOB 20</t>
  </si>
  <si>
    <t>213487</t>
  </si>
  <si>
    <t>9500IU/ML INJ SOL ISP 10X0,3ML</t>
  </si>
  <si>
    <t>213494</t>
  </si>
  <si>
    <t>9500IU/ML INJ SOL ISP 10X0,4ML</t>
  </si>
  <si>
    <t>213485</t>
  </si>
  <si>
    <t>9500IU/ML INJ SOL ISP 10X0,8ML</t>
  </si>
  <si>
    <t>OMEPRAZOL</t>
  </si>
  <si>
    <t>25366</t>
  </si>
  <si>
    <t>HELICID</t>
  </si>
  <si>
    <t>20MG CPS ETD 90 I</t>
  </si>
  <si>
    <t>PENTOXIFYLIN</t>
  </si>
  <si>
    <t>20028</t>
  </si>
  <si>
    <t>AGAPURIN SR 400</t>
  </si>
  <si>
    <t>400MG TBL PRO 100</t>
  </si>
  <si>
    <t>PERINDOPRIL</t>
  </si>
  <si>
    <t>101205</t>
  </si>
  <si>
    <t>PRESTARIUM NEO</t>
  </si>
  <si>
    <t>5MG TBL FLM 30</t>
  </si>
  <si>
    <t>101211</t>
  </si>
  <si>
    <t>5MG TBL FLM 90(3X30)</t>
  </si>
  <si>
    <t>101233</t>
  </si>
  <si>
    <t>PRESTARIUM NEO FORTE</t>
  </si>
  <si>
    <t>10MG TBL FLM 90(3X30)</t>
  </si>
  <si>
    <t>PREDNISON</t>
  </si>
  <si>
    <t>247206</t>
  </si>
  <si>
    <t>PREDNISON AVMC</t>
  </si>
  <si>
    <t>10MG TBL NOB 40</t>
  </si>
  <si>
    <t>SÍRAN ŽELEZNATÝ</t>
  </si>
  <si>
    <t>14712</t>
  </si>
  <si>
    <t>TARDYFERON</t>
  </si>
  <si>
    <t>80MG TBL RET 100 I</t>
  </si>
  <si>
    <t>TOBRAMYCIN</t>
  </si>
  <si>
    <t>86264</t>
  </si>
  <si>
    <t>TOBREX</t>
  </si>
  <si>
    <t>3MG/ML OPH GTT SOL 1X5ML</t>
  </si>
  <si>
    <t>93207</t>
  </si>
  <si>
    <t>3MG/G OPH UNG 3,5G</t>
  </si>
  <si>
    <t>TRAZODON</t>
  </si>
  <si>
    <t>46444</t>
  </si>
  <si>
    <t>TRITTICO AC</t>
  </si>
  <si>
    <t>150MG TBL RET 60</t>
  </si>
  <si>
    <t>VARENIKLIN</t>
  </si>
  <si>
    <t>193949</t>
  </si>
  <si>
    <t>CHAMPIX</t>
  </si>
  <si>
    <t>1MG TBL FLM 56 II</t>
  </si>
  <si>
    <t>VITAMIN B1 V KOMBINACI S VITAMINEM B6 A/NEBO B12</t>
  </si>
  <si>
    <t>13818</t>
  </si>
  <si>
    <t>MILGAMMA N</t>
  </si>
  <si>
    <t>40MG/90MG/0,25MG CPS MOL 100</t>
  </si>
  <si>
    <t>ZOLPIDEM</t>
  </si>
  <si>
    <t>198058</t>
  </si>
  <si>
    <t>SANVAL</t>
  </si>
  <si>
    <t>10MG TBL FLM 100</t>
  </si>
  <si>
    <t>233366</t>
  </si>
  <si>
    <t>ZOLPIDEM MYLAN</t>
  </si>
  <si>
    <t>10MG TBL FLM 50</t>
  </si>
  <si>
    <t>201609</t>
  </si>
  <si>
    <t>37,5MG/325MG TBL FLM 30X1</t>
  </si>
  <si>
    <t>37,5MG/325MG TBL FLM 30</t>
  </si>
  <si>
    <t>KODEIN A PARACETAMOL</t>
  </si>
  <si>
    <t>109799</t>
  </si>
  <si>
    <t>ULTRACOD</t>
  </si>
  <si>
    <t>500MG/30MG TBL NOB 30</t>
  </si>
  <si>
    <t>85525</t>
  </si>
  <si>
    <t>AMOKSIKLAV 625 MG</t>
  </si>
  <si>
    <t>500MG/125MG TBL FLM 21</t>
  </si>
  <si>
    <t>SODNÁ SŮL LEVOTHYROXINU</t>
  </si>
  <si>
    <t>46692</t>
  </si>
  <si>
    <t>EUTHYROX</t>
  </si>
  <si>
    <t>75MCG TBL NOB 100 II</t>
  </si>
  <si>
    <t>243135</t>
  </si>
  <si>
    <t>112MCG TBL NOB 100 II</t>
  </si>
  <si>
    <t>JINÉ KAPILÁRY STABILIZUJÍCÍ LÁTKY</t>
  </si>
  <si>
    <t>202701</t>
  </si>
  <si>
    <t>AESCIN TEVA</t>
  </si>
  <si>
    <t>20MG TBL ENT 90</t>
  </si>
  <si>
    <t>EPINEFRIN</t>
  </si>
  <si>
    <t>180471</t>
  </si>
  <si>
    <t>EPIPEN</t>
  </si>
  <si>
    <t>300MCG INJ SOL PEP 1X0,3ML</t>
  </si>
  <si>
    <t>180470</t>
  </si>
  <si>
    <t>EPIPEN JR.</t>
  </si>
  <si>
    <t>150MCG INJ SOL PEP 1X0,3ML</t>
  </si>
  <si>
    <t>HOŘČÍK (KOMBINACE RŮZNÝCH SOLÍ)</t>
  </si>
  <si>
    <t>215978</t>
  </si>
  <si>
    <t>MAGNOSOLV</t>
  </si>
  <si>
    <t>365MG POR GRA SOL SCC 30</t>
  </si>
  <si>
    <t>0</t>
  </si>
  <si>
    <t>5009910</t>
  </si>
  <si>
    <t>PÁS BŘIŠNÍ VERBA 932 521 4</t>
  </si>
  <si>
    <t>OBDVOD TRUPU 105-115CM,VEL.5</t>
  </si>
  <si>
    <t>5009911</t>
  </si>
  <si>
    <t>PÁS BŘIŠNÍ VERBA 932 520 5</t>
  </si>
  <si>
    <t>OBDVOD TRUPU 95-105CM,VEL.4</t>
  </si>
  <si>
    <t>5005720</t>
  </si>
  <si>
    <t>VELIKOST A3</t>
  </si>
  <si>
    <t>5007244</t>
  </si>
  <si>
    <t>ORTÉZA PRSTŮ RUKY PAN 5.04</t>
  </si>
  <si>
    <t>S DLAHOU, UNIVERZÁLNÍ PRO PRAVOU A LEVOU RUKU</t>
  </si>
  <si>
    <t>5005163</t>
  </si>
  <si>
    <t>10CMX4M,TAŽNOST 160%,20KS</t>
  </si>
  <si>
    <t>5000316</t>
  </si>
  <si>
    <t>BERLE PŘEDLOKETNÍ SPECIÁLNÍ DURALOVÁ VERA</t>
  </si>
  <si>
    <t>VYMĚKČENÁ RUKOJEŤ,NOSNOST 150KG</t>
  </si>
  <si>
    <t>5000318</t>
  </si>
  <si>
    <t>BERLE PODPAŽNÍ DURALOVÁ DPB 10</t>
  </si>
  <si>
    <t>VELIKOST STŘEDNÍ,DLOUHÁ A DĚTSKÁ,130 KG VYMĚKČENÁ RUKOJEŤ A PODPAŽNÍ NÁVLEK</t>
  </si>
  <si>
    <t>5000749</t>
  </si>
  <si>
    <t>ORTEX 031A PÁS BŘIŠNÍ ELASTICKÝ</t>
  </si>
  <si>
    <t>S/22, S/26, M/22, M/26, L/22, L/26, XL/22, XL/26, XXL/22, XXL/26, 3XL/22, 3XL/26</t>
  </si>
  <si>
    <t>5004827</t>
  </si>
  <si>
    <t>PRONTOSAN WOUND GEL X</t>
  </si>
  <si>
    <t>HYDROGEL NA AKTIVNÍ ODTRANĚNÍ BIOFILMU, 250G</t>
  </si>
  <si>
    <t>5000404</t>
  </si>
  <si>
    <t>KRYTÍ NA RÁNY VLIWAZELL</t>
  </si>
  <si>
    <t>10X10CM,NEPROPUSTNÁ FÓLIE,60KS</t>
  </si>
  <si>
    <t>5000471</t>
  </si>
  <si>
    <t>MAXIS-KOMPRESNÍ PUNČOCHY PROMAX STANDARD II.KT</t>
  </si>
  <si>
    <t>5000703</t>
  </si>
  <si>
    <t>ORTEX 06F ORTÉZA HLEZENNÍHO KLOUBU RIGIDNÍ</t>
  </si>
  <si>
    <t>S, M, L</t>
  </si>
  <si>
    <t>5009864</t>
  </si>
  <si>
    <t>10X20 CM, 5 KS, ANTIMIKROBIÁLNÍ PĚNOVÉ KRYTÍ SE SILIKONOVOU VRSTVOU SAFETAC</t>
  </si>
  <si>
    <t>5001511</t>
  </si>
  <si>
    <t>BERLE PODPAŽNÍ DURALOVÁ CA 802 L</t>
  </si>
  <si>
    <t>NASTAVITELNÁ VÝŠKA BERLE I MADLA, VYMĚKČENÁ PODPAŽNÍ OPĚRKA, NOSNOST DO 100 KG</t>
  </si>
  <si>
    <t>5000462</t>
  </si>
  <si>
    <t>MAXIS-KOMPRESNÍ PUNČOCHY MICRO II.KT</t>
  </si>
  <si>
    <t>STEHENNÍ PUNČOCHA</t>
  </si>
  <si>
    <t>5009795</t>
  </si>
  <si>
    <t>KALHOTKY NAVLÉKACÍ MOLICARE MOBILE 6 KAPEK L</t>
  </si>
  <si>
    <t>BOKY 100-150CM,1963ML,14KS</t>
  </si>
  <si>
    <t>5000699</t>
  </si>
  <si>
    <t>ORTEX 06A ORTÉZA HLEZENNÍHO KLOUBU FIXAČNÍ S TŘEMI</t>
  </si>
  <si>
    <t>XS/R, XS/L, S/R, S/L, M/R, M/L, L/R, L/L, XL/R, XL/L, XXL/R, XXL/L</t>
  </si>
  <si>
    <t>AMIDY, KOMBINACE</t>
  </si>
  <si>
    <t>225888</t>
  </si>
  <si>
    <t>EMLA</t>
  </si>
  <si>
    <t>25MG/G+25MG/G CRM 1X30G</t>
  </si>
  <si>
    <t>15653</t>
  </si>
  <si>
    <t>250MG TBL FLM 10</t>
  </si>
  <si>
    <t>238137</t>
  </si>
  <si>
    <t>225549</t>
  </si>
  <si>
    <t>500MG TBL FLM 180(2X90)</t>
  </si>
  <si>
    <t>ESTRIOL</t>
  </si>
  <si>
    <t>186668</t>
  </si>
  <si>
    <t>OVESTIN</t>
  </si>
  <si>
    <t>1MG/G VAG CRM 15G+APL</t>
  </si>
  <si>
    <t>16319</t>
  </si>
  <si>
    <t>100MG/G UNG 20G I</t>
  </si>
  <si>
    <t>MEBENDAZOL</t>
  </si>
  <si>
    <t>122198</t>
  </si>
  <si>
    <t>VERMOX</t>
  </si>
  <si>
    <t>100MG TBL NOB 6</t>
  </si>
  <si>
    <t>PERINDOPRIL, AMLODIPIN A INDAPAMID</t>
  </si>
  <si>
    <t>190975</t>
  </si>
  <si>
    <t>TRIPLIXAM</t>
  </si>
  <si>
    <t>10MG/2,5MG/10MG TBL FLM 90(3X30)</t>
  </si>
  <si>
    <t>190970</t>
  </si>
  <si>
    <t>10MG/2,5MG/5MG TBL FLM 90(3X30)</t>
  </si>
  <si>
    <t>138841</t>
  </si>
  <si>
    <t>37,5MG/325MG TBL FLM 30 I</t>
  </si>
  <si>
    <t>234736</t>
  </si>
  <si>
    <t>5005716</t>
  </si>
  <si>
    <t>VELIKOST A2</t>
  </si>
  <si>
    <t>5000380</t>
  </si>
  <si>
    <t>BERLE PŘEDLOKETNÍ DURALOVÁ FD 93</t>
  </si>
  <si>
    <t>NOSNOST 150KG</t>
  </si>
  <si>
    <t>5008887</t>
  </si>
  <si>
    <t>506</t>
  </si>
  <si>
    <t>NÁSTAVEC NA WC VYMĚKČENÝ, VÝŠKA 5 CM, UPEVNĚNÍ NA PRKÉNKO POMOCÍ SUCHÝCH ZIPŮ</t>
  </si>
  <si>
    <t>155936</t>
  </si>
  <si>
    <t>HERPESIN</t>
  </si>
  <si>
    <t>400MG TBL NOB 25</t>
  </si>
  <si>
    <t>17171</t>
  </si>
  <si>
    <t>0,5MG/G+1MG/G UNG 30G</t>
  </si>
  <si>
    <t>47725</t>
  </si>
  <si>
    <t>ZINNAT</t>
  </si>
  <si>
    <t>107135</t>
  </si>
  <si>
    <t>150MG CPS DUR 16</t>
  </si>
  <si>
    <t>132950</t>
  </si>
  <si>
    <t>5004824</t>
  </si>
  <si>
    <t>PRONTOSAN WOUND IRRIGATION SOLUTION</t>
  </si>
  <si>
    <t>ROZTOK NA AKTIVNÍ ODSTRANĚNÍ BIOFILMU, 350ML</t>
  </si>
  <si>
    <t>5009943</t>
  </si>
  <si>
    <t>5X5CM,8 VRSTEV,25X2KS</t>
  </si>
  <si>
    <t>5010617</t>
  </si>
  <si>
    <t>4X8CM,10KS</t>
  </si>
  <si>
    <t>5006805</t>
  </si>
  <si>
    <t>GRANUFLEX EXTRA TENKÝ</t>
  </si>
  <si>
    <t>10X10 CM, HYDROKOLOIDNÍ KRYTÍ, 5 KS</t>
  </si>
  <si>
    <t>5002160</t>
  </si>
  <si>
    <t>KRYTÍ PĚNOVÉ POLYMEM SHAPES OVAL 8053</t>
  </si>
  <si>
    <t>8,9X12,7CM,OVÁLNÉ,AKTIVNÍ ČÁST 5X7,6CM,ADHEZIVNÍ,15KS</t>
  </si>
  <si>
    <t>5010403</t>
  </si>
  <si>
    <t>INADINE NEADHERENTNÍ KRYTÍ S POVIDION JODEM</t>
  </si>
  <si>
    <t>5X5CM,25KS V  BALENÍ</t>
  </si>
  <si>
    <t>155941</t>
  </si>
  <si>
    <t>50MG/G CRM 5G</t>
  </si>
  <si>
    <t>107611</t>
  </si>
  <si>
    <t>25000IU INJ SOL ISP 2X0,4ML</t>
  </si>
  <si>
    <t>BETAHISTIN</t>
  </si>
  <si>
    <t>215708</t>
  </si>
  <si>
    <t>BETASERC 24</t>
  </si>
  <si>
    <t>24MG TBL NOB 50</t>
  </si>
  <si>
    <t>BIMATOPROST</t>
  </si>
  <si>
    <t>131292</t>
  </si>
  <si>
    <t>VIZIBIM</t>
  </si>
  <si>
    <t>0,3MG/ML OPH GTT SOL 1X3ML</t>
  </si>
  <si>
    <t>BISOPROLOL</t>
  </si>
  <si>
    <t>3801</t>
  </si>
  <si>
    <t>CONCOR COR</t>
  </si>
  <si>
    <t>2,5MG TBL FLM 28</t>
  </si>
  <si>
    <t>169033</t>
  </si>
  <si>
    <t>500MG TBL FLM 16</t>
  </si>
  <si>
    <t>DOXYCYKLIN</t>
  </si>
  <si>
    <t>90986</t>
  </si>
  <si>
    <t>DEOXYMYKOIN</t>
  </si>
  <si>
    <t>100MG TBL NOB 10</t>
  </si>
  <si>
    <t>87076</t>
  </si>
  <si>
    <t>300MG CPS DUR 20</t>
  </si>
  <si>
    <t>HYDROKORTISON</t>
  </si>
  <si>
    <t>180825</t>
  </si>
  <si>
    <t>HYDROCORTISON 10 MG JENAPHARM</t>
  </si>
  <si>
    <t>10MG TBL NOB 20</t>
  </si>
  <si>
    <t>12023</t>
  </si>
  <si>
    <t>16320</t>
  </si>
  <si>
    <t>100MG/G UNG 100G I</t>
  </si>
  <si>
    <t>203323</t>
  </si>
  <si>
    <t>BETADINE</t>
  </si>
  <si>
    <t>100MG/G UNG 100G</t>
  </si>
  <si>
    <t>LOSARTAN</t>
  </si>
  <si>
    <t>114067</t>
  </si>
  <si>
    <t>LOZAP</t>
  </si>
  <si>
    <t>50MG TBL FLM 90 II</t>
  </si>
  <si>
    <t>METOKLOPRAMID</t>
  </si>
  <si>
    <t>93104</t>
  </si>
  <si>
    <t>DEGAN</t>
  </si>
  <si>
    <t>NIFUROXAZID</t>
  </si>
  <si>
    <t>214593</t>
  </si>
  <si>
    <t>ERCEFURYL</t>
  </si>
  <si>
    <t>200MG CPS DUR 14</t>
  </si>
  <si>
    <t>132723</t>
  </si>
  <si>
    <t>PIRACETAM</t>
  </si>
  <si>
    <t>64864</t>
  </si>
  <si>
    <t>PIRACETAM AL</t>
  </si>
  <si>
    <t>1200MG TBL FLM 30</t>
  </si>
  <si>
    <t>2963</t>
  </si>
  <si>
    <t>PREDNISON LÉČIVA</t>
  </si>
  <si>
    <t>20MG TBL NOB 20</t>
  </si>
  <si>
    <t>PSEUDOEFEDRIN, KOMBINACE</t>
  </si>
  <si>
    <t>216104</t>
  </si>
  <si>
    <t>CLARINASE REPETABS</t>
  </si>
  <si>
    <t>5MG/120MG TBL PRO 14</t>
  </si>
  <si>
    <t>SÍRAN HOŘEČNATÝ</t>
  </si>
  <si>
    <t>498</t>
  </si>
  <si>
    <t>MAGNESIUM SULFURICUM BIOTIKA</t>
  </si>
  <si>
    <t>100MG/ML INJ SOL 5X10ML</t>
  </si>
  <si>
    <t>SUMATRIPTAN</t>
  </si>
  <si>
    <t>47280</t>
  </si>
  <si>
    <t>IMIGRAN</t>
  </si>
  <si>
    <t>6MG INJ SOL ZVL 2X0,5ML+POUZDRO</t>
  </si>
  <si>
    <t>TELMISARTAN</t>
  </si>
  <si>
    <t>152957</t>
  </si>
  <si>
    <t>TEZEO</t>
  </si>
  <si>
    <t>40MG TBL NOB 90</t>
  </si>
  <si>
    <t>THIETHYLPERAZIN</t>
  </si>
  <si>
    <t>9847</t>
  </si>
  <si>
    <t>TORECAN</t>
  </si>
  <si>
    <t>6,5MG SUP 6</t>
  </si>
  <si>
    <t>THIOKOLCHIKOSID</t>
  </si>
  <si>
    <t>107943</t>
  </si>
  <si>
    <t>MUSCORIL CPS</t>
  </si>
  <si>
    <t>4MG CPS DUR 20</t>
  </si>
  <si>
    <t>TRAMADOL</t>
  </si>
  <si>
    <t>201125</t>
  </si>
  <si>
    <t>TRAMAL</t>
  </si>
  <si>
    <t>50MG CPS DUR 20 I</t>
  </si>
  <si>
    <t>198054</t>
  </si>
  <si>
    <t>10MG TBL FLM 20</t>
  </si>
  <si>
    <t>233360</t>
  </si>
  <si>
    <t>96416</t>
  </si>
  <si>
    <t>AMOKSIKLAV</t>
  </si>
  <si>
    <t>250MG/62,5MG/5ML POR PLV SUS 1</t>
  </si>
  <si>
    <t>172044</t>
  </si>
  <si>
    <t>LETROX</t>
  </si>
  <si>
    <t>150MCG TBL NOB 100</t>
  </si>
  <si>
    <t>184245</t>
  </si>
  <si>
    <t>75MCG TBL NOB 100</t>
  </si>
  <si>
    <t>14875</t>
  </si>
  <si>
    <t>2MG/G+10MG/G CRM 20G</t>
  </si>
  <si>
    <t>*2998</t>
  </si>
  <si>
    <t>*2085</t>
  </si>
  <si>
    <t>*2086</t>
  </si>
  <si>
    <t>*2087</t>
  </si>
  <si>
    <t>4000055</t>
  </si>
  <si>
    <t>EPITÉZA OBLIČEJOVÁ INDIV. ZHOTOVENÁ</t>
  </si>
  <si>
    <t>5000453</t>
  </si>
  <si>
    <t>POLOSTEHENNÍ PUNČOCHA</t>
  </si>
  <si>
    <t>5005395</t>
  </si>
  <si>
    <t>SARAH 0778</t>
  </si>
  <si>
    <t>KOMPRESIVNÍ PODPRSENKA SARAH BÍLÁ</t>
  </si>
  <si>
    <t>5001875</t>
  </si>
  <si>
    <t>ORTÉZA PRSTOVÁ - TYP 309</t>
  </si>
  <si>
    <t>RIGIDNÍ PRSTOVÁ DLAHA</t>
  </si>
  <si>
    <t>5007246</t>
  </si>
  <si>
    <t>ORTÉZA ZÁPĚSTÍ A PALCE RUKY PAN 5.05</t>
  </si>
  <si>
    <t>S DLAHAMI PRO ZÁPĚSTÍ A PALEC RUKY, PROVEDENÍ PRAVÁ A LEVÁ,</t>
  </si>
  <si>
    <t>5006130</t>
  </si>
  <si>
    <t>ORTÉZA KLAVIKULÁRNÍ PAN 2.05</t>
  </si>
  <si>
    <t>UNIVERZÁLNÍ PRO PRAVÉ A LEVÉ RAMENO</t>
  </si>
  <si>
    <t>5000697</t>
  </si>
  <si>
    <t>ORTEX 05 DLAHA KOLENNÍHO KLOUBU FIXAČNÍ S FLEXÍ 20</t>
  </si>
  <si>
    <t>XXS, XS, S, M, L</t>
  </si>
  <si>
    <t>5010061</t>
  </si>
  <si>
    <t>MEPIFORM</t>
  </si>
  <si>
    <t>5X7,5 CM, 5 KS, SAMOLEPÍCÍ KRYTÍ NA JIZVY SE SILIKONOVOU VRSTVOU SAFETAC, STERIL</t>
  </si>
  <si>
    <t>5000165</t>
  </si>
  <si>
    <t>NÁPLAST HYPOALERGENNÍ CURAPOR</t>
  </si>
  <si>
    <t>15X10CM,S POLŠTÁŘKEM,50KS</t>
  </si>
  <si>
    <t>AMLODIPIN</t>
  </si>
  <si>
    <t>2945</t>
  </si>
  <si>
    <t>AGEN</t>
  </si>
  <si>
    <t>5MG TBL NOB 30</t>
  </si>
  <si>
    <t>ANTIBIOTIKA V KOMBINACI S OSTATNÍMI LÉČIVY</t>
  </si>
  <si>
    <t>1077</t>
  </si>
  <si>
    <t>OPHTHALMO-FRAMYKOIN COMP.</t>
  </si>
  <si>
    <t>45010</t>
  </si>
  <si>
    <t>AZITROMYCIN SANDOZ</t>
  </si>
  <si>
    <t>500MG TBL FLM 3</t>
  </si>
  <si>
    <t>18523</t>
  </si>
  <si>
    <t>CETIRIZIN</t>
  </si>
  <si>
    <t>66029</t>
  </si>
  <si>
    <t>ZODAC</t>
  </si>
  <si>
    <t>10MG TBL FLM 10</t>
  </si>
  <si>
    <t>CITALOPRAM</t>
  </si>
  <si>
    <t>230409</t>
  </si>
  <si>
    <t>CITALEC</t>
  </si>
  <si>
    <t>10MG TBL FLM 30</t>
  </si>
  <si>
    <t>57866</t>
  </si>
  <si>
    <t>TOBRADEX</t>
  </si>
  <si>
    <t>3MG/ML+1MG/ML OPH GTT SUS 1X5ML</t>
  </si>
  <si>
    <t>119672</t>
  </si>
  <si>
    <t>DICLOFENAC DUO PHARMASWISS</t>
  </si>
  <si>
    <t>75MG CPS RDR 30 I</t>
  </si>
  <si>
    <t>DOSULEPIN</t>
  </si>
  <si>
    <t>4207</t>
  </si>
  <si>
    <t>PROTHIADEN</t>
  </si>
  <si>
    <t>25MG TBL OBD 30</t>
  </si>
  <si>
    <t>32954</t>
  </si>
  <si>
    <t>DOXYHEXAL</t>
  </si>
  <si>
    <t>100MG TBL NOB 20</t>
  </si>
  <si>
    <t>ETAMSYLÁT</t>
  </si>
  <si>
    <t>40538</t>
  </si>
  <si>
    <t>DICYNONE 500</t>
  </si>
  <si>
    <t>500MG CPS DUR 30</t>
  </si>
  <si>
    <t>GABAPENTIN</t>
  </si>
  <si>
    <t>84399</t>
  </si>
  <si>
    <t>NEURONTIN</t>
  </si>
  <si>
    <t>300MG CPS DUR 50</t>
  </si>
  <si>
    <t>93723</t>
  </si>
  <si>
    <t>50MG SUP 10</t>
  </si>
  <si>
    <t>JINÁ ANTIINFEKTIVA</t>
  </si>
  <si>
    <t>200863</t>
  </si>
  <si>
    <t>KLONAZEPAM</t>
  </si>
  <si>
    <t>14957</t>
  </si>
  <si>
    <t>RIVOTRIL</t>
  </si>
  <si>
    <t>0,5MG TBL NOB 50</t>
  </si>
  <si>
    <t>99295</t>
  </si>
  <si>
    <t>100MG TBL NOB 20(2X10)</t>
  </si>
  <si>
    <t>207931</t>
  </si>
  <si>
    <t>LEVOCETIRIZIN</t>
  </si>
  <si>
    <t>85142</t>
  </si>
  <si>
    <t>XYZAL</t>
  </si>
  <si>
    <t>5MG TBL FLM 90</t>
  </si>
  <si>
    <t>213480</t>
  </si>
  <si>
    <t>FRAXIPARINE FORTE</t>
  </si>
  <si>
    <t>19000IU/ML INJ SOL ISP 10X0,6ML</t>
  </si>
  <si>
    <t>202869</t>
  </si>
  <si>
    <t>40MG CPS ETD 28 II</t>
  </si>
  <si>
    <t>214619</t>
  </si>
  <si>
    <t>TRENTAL 400</t>
  </si>
  <si>
    <t>RŮZNÉ JINÉ KOMBINACE ŽELEZA</t>
  </si>
  <si>
    <t>119653</t>
  </si>
  <si>
    <t>SORBIFER DURULES</t>
  </si>
  <si>
    <t>320MG/60MG TBL RET 60</t>
  </si>
  <si>
    <t>SULTAMICILIN</t>
  </si>
  <si>
    <t>17149</t>
  </si>
  <si>
    <t>UNASYN</t>
  </si>
  <si>
    <t>375MG TBL FLM 12</t>
  </si>
  <si>
    <t>119115</t>
  </si>
  <si>
    <t>SUMATRIPTAN ACTAVIS</t>
  </si>
  <si>
    <t>50MG TBL OBD 6 I</t>
  </si>
  <si>
    <t>201608</t>
  </si>
  <si>
    <t>37,5MG/325MG TBL FLM 20X1</t>
  </si>
  <si>
    <t>203097</t>
  </si>
  <si>
    <t>875MG/125MG TBL FLM 21</t>
  </si>
  <si>
    <t>107806</t>
  </si>
  <si>
    <t>20MG TBL ENT 30</t>
  </si>
  <si>
    <t>5009950</t>
  </si>
  <si>
    <t>12CMX4M,V NAPN. STAVU,20KS</t>
  </si>
  <si>
    <t>5010619</t>
  </si>
  <si>
    <t>7,5X7,5CM,10KS</t>
  </si>
  <si>
    <t>5005633</t>
  </si>
  <si>
    <t>BŘIŠNÍ PODPŮRNÝ PÁS DYNABELT 7010 08</t>
  </si>
  <si>
    <t>ZADNÍ DLAHY, VÝŠKA PÁSU 26 CM, 5 VELIKOSTÍ</t>
  </si>
  <si>
    <t>5007745</t>
  </si>
  <si>
    <t>5001</t>
  </si>
  <si>
    <t>ANTIDEKUBITNÍ PODLOŽKA POD PATU, PES DUTÁ VLÁKNA, FIXAČNÍ PÁSKY</t>
  </si>
  <si>
    <t>5009914</t>
  </si>
  <si>
    <t>PÁS BŘIŠNÍ VERBA 932 517 0</t>
  </si>
  <si>
    <t>OBDVOD TRUPU 65-75CM,VEL.1</t>
  </si>
  <si>
    <t>5011343</t>
  </si>
  <si>
    <t>VLIWAZELL - NESTERILNÍ KOMPRESE, 20 CM X 40 CM</t>
  </si>
  <si>
    <t>KOMBINOVANÁ SAVÁ</t>
  </si>
  <si>
    <t>5009963</t>
  </si>
  <si>
    <t>12CMX4M,V NAPNUTÉM STAVU,1KS</t>
  </si>
  <si>
    <t>5011340</t>
  </si>
  <si>
    <t>VLIWAZELL - STERILNÍ KOMPRESE, 20 CM X 40 CM</t>
  </si>
  <si>
    <t>5000736</t>
  </si>
  <si>
    <t>ORTEX 017A PÁSKA EPIKONDYLÁRNÍ</t>
  </si>
  <si>
    <t>13703</t>
  </si>
  <si>
    <t>200MG TBL NOB 25</t>
  </si>
  <si>
    <t>13705</t>
  </si>
  <si>
    <t>800MG TBL NOB 35</t>
  </si>
  <si>
    <t>ALOPURINOL</t>
  </si>
  <si>
    <t>127263</t>
  </si>
  <si>
    <t>ALOPURINOL SANDOZ</t>
  </si>
  <si>
    <t>100MG TBL NOB 100</t>
  </si>
  <si>
    <t>127260</t>
  </si>
  <si>
    <t>BETAMETHASON</t>
  </si>
  <si>
    <t>192214</t>
  </si>
  <si>
    <t>DIPROSONE</t>
  </si>
  <si>
    <t>0,5MG/G CRM 30G</t>
  </si>
  <si>
    <t>132113</t>
  </si>
  <si>
    <t>10MG POR TBL DIS 30</t>
  </si>
  <si>
    <t>232161</t>
  </si>
  <si>
    <t>CONCOR</t>
  </si>
  <si>
    <t>26329</t>
  </si>
  <si>
    <t>178683</t>
  </si>
  <si>
    <t>5MG TBL FLM 50 I</t>
  </si>
  <si>
    <t>225172</t>
  </si>
  <si>
    <t>75604</t>
  </si>
  <si>
    <t>DICLOFENAC AL</t>
  </si>
  <si>
    <t>25MG TBL ENT 50</t>
  </si>
  <si>
    <t>67547</t>
  </si>
  <si>
    <t>ALMIRAL</t>
  </si>
  <si>
    <t>75MG/3ML INJ SOL 10X3ML</t>
  </si>
  <si>
    <t>14075</t>
  </si>
  <si>
    <t>500MG TBL FLM 60</t>
  </si>
  <si>
    <t>ENALAPRIL A DIURETIKA</t>
  </si>
  <si>
    <t>66506</t>
  </si>
  <si>
    <t>ENAP-H</t>
  </si>
  <si>
    <t>10MG/25MG TBL NOB 30</t>
  </si>
  <si>
    <t>64942</t>
  </si>
  <si>
    <t>100MG CPS DUR 28 I</t>
  </si>
  <si>
    <t>GESTODEN A ETHINYLESTRADIOL</t>
  </si>
  <si>
    <t>132839</t>
  </si>
  <si>
    <t>KATYA</t>
  </si>
  <si>
    <t>0,075MG/0,03MG TBL OBD 3X21</t>
  </si>
  <si>
    <t>192772</t>
  </si>
  <si>
    <t>HEPARIN</t>
  </si>
  <si>
    <t>11265</t>
  </si>
  <si>
    <t>LIOTON</t>
  </si>
  <si>
    <t>1000IU/G GEL 30G</t>
  </si>
  <si>
    <t>IBUPROFEN, KOMBINACE</t>
  </si>
  <si>
    <t>230357</t>
  </si>
  <si>
    <t>MODAFEN</t>
  </si>
  <si>
    <t>200MG/30MG TBL FLM 24</t>
  </si>
  <si>
    <t>62320</t>
  </si>
  <si>
    <t>100MG/G UNG 20G</t>
  </si>
  <si>
    <t>62316</t>
  </si>
  <si>
    <t>100MG/ML DRM SOL 120ML</t>
  </si>
  <si>
    <t>235808</t>
  </si>
  <si>
    <t>KLINDAMYCIN, KOMBINACE</t>
  </si>
  <si>
    <t>169740</t>
  </si>
  <si>
    <t>DUAC</t>
  </si>
  <si>
    <t>10MG/G+50MG/G GEL 15G</t>
  </si>
  <si>
    <t>155780</t>
  </si>
  <si>
    <t>100MG/50MG TBL NOB 20 II</t>
  </si>
  <si>
    <t>KYSELINA FUSIDOVÁ</t>
  </si>
  <si>
    <t>88746</t>
  </si>
  <si>
    <t>FUCIDIN</t>
  </si>
  <si>
    <t>20MG/G UNG 1X15G</t>
  </si>
  <si>
    <t>LÉČIVA K TERAPII ONEMOCNĚNÍ JATER</t>
  </si>
  <si>
    <t>181293</t>
  </si>
  <si>
    <t>ESSENTIALE FORTE</t>
  </si>
  <si>
    <t>600MG CPS DUR 30</t>
  </si>
  <si>
    <t>191922</t>
  </si>
  <si>
    <t>1000MG TBL FLM 60</t>
  </si>
  <si>
    <t>187983</t>
  </si>
  <si>
    <t>CERUCAL</t>
  </si>
  <si>
    <t>10MG TBL NOB 50</t>
  </si>
  <si>
    <t>METOPROLOL</t>
  </si>
  <si>
    <t>231697</t>
  </si>
  <si>
    <t>BETALOC ZOK</t>
  </si>
  <si>
    <t>25MG TBL PRO 28</t>
  </si>
  <si>
    <t>192205</t>
  </si>
  <si>
    <t>1MG/G UNG 1X30G</t>
  </si>
  <si>
    <t>MUPIROCIN</t>
  </si>
  <si>
    <t>90778</t>
  </si>
  <si>
    <t>BACTROBAN</t>
  </si>
  <si>
    <t>20MG/G UNG 15G</t>
  </si>
  <si>
    <t>NITRENDIPIN</t>
  </si>
  <si>
    <t>128710</t>
  </si>
  <si>
    <t>LUSOPRESS</t>
  </si>
  <si>
    <t>20MG TBL NOB 98</t>
  </si>
  <si>
    <t>OLOPATADIN</t>
  </si>
  <si>
    <t>27557</t>
  </si>
  <si>
    <t>OPATANOL</t>
  </si>
  <si>
    <t>1MG/ML OPH GTT SOL 1X5ML</t>
  </si>
  <si>
    <t>OXAZEPAM</t>
  </si>
  <si>
    <t>1940</t>
  </si>
  <si>
    <t>OXAZEPAM LÉČIVA</t>
  </si>
  <si>
    <t>162083</t>
  </si>
  <si>
    <t>250MG CPS DUR 50</t>
  </si>
  <si>
    <t>166796</t>
  </si>
  <si>
    <t>OLVION</t>
  </si>
  <si>
    <t>50MG TBL FLM 4</t>
  </si>
  <si>
    <t>SULFAMETHOXAZOL A TRIMETHOPRIM</t>
  </si>
  <si>
    <t>3377</t>
  </si>
  <si>
    <t>BISEPTOL</t>
  </si>
  <si>
    <t>400MG/80MG TBL NOB 20</t>
  </si>
  <si>
    <t>203954</t>
  </si>
  <si>
    <t>400MG/80MG TBL NOB 28</t>
  </si>
  <si>
    <t>152959</t>
  </si>
  <si>
    <t>80MG TBL NOB 90</t>
  </si>
  <si>
    <t>107944</t>
  </si>
  <si>
    <t>MUSCORIL INJ</t>
  </si>
  <si>
    <t>4MG INJ SOL 6X2ML</t>
  </si>
  <si>
    <t>VÁPNÍK, KOMBINACE S VITAMINEM D A/NEBO JINÝMI LÉČIVY</t>
  </si>
  <si>
    <t>47515</t>
  </si>
  <si>
    <t>CALCICHEW D3</t>
  </si>
  <si>
    <t>500MG/200IU TBL MND 60</t>
  </si>
  <si>
    <t>42475</t>
  </si>
  <si>
    <t>MILGAMMA</t>
  </si>
  <si>
    <t>50MG/250MCG TBL OBD 20</t>
  </si>
  <si>
    <t>13816</t>
  </si>
  <si>
    <t>40MG/90MG/0,25MG CPS MOL 50</t>
  </si>
  <si>
    <t>SALMETEROL A FLUTIKASON</t>
  </si>
  <si>
    <t>45961</t>
  </si>
  <si>
    <t>SERETIDE DISKUS</t>
  </si>
  <si>
    <t>50MCG/100MCG INH PLV DOS 1X60DÁV</t>
  </si>
  <si>
    <t>FLUTIKASON, KOMBINACE</t>
  </si>
  <si>
    <t>183553</t>
  </si>
  <si>
    <t>DYMISTIN</t>
  </si>
  <si>
    <t>137MCG/50MCG NAS SPR SUS 1X23G</t>
  </si>
  <si>
    <t>BOTULOTOXIN</t>
  </si>
  <si>
    <t>165476</t>
  </si>
  <si>
    <t>DYSPORT</t>
  </si>
  <si>
    <t>300SU INJ PLV SOL 1</t>
  </si>
  <si>
    <t>230696</t>
  </si>
  <si>
    <t>179333</t>
  </si>
  <si>
    <t>75MG/650MG TBL FLM 90 I</t>
  </si>
  <si>
    <t>94933</t>
  </si>
  <si>
    <t>AUGMENTIN 1 G</t>
  </si>
  <si>
    <t>875MG/125MG TBL FLM 14 II</t>
  </si>
  <si>
    <t>4000023</t>
  </si>
  <si>
    <t>PROTÉZA PRO TRANSTIBIÁLNÍ AMPUTACI A NÍŽE INDIV. Z</t>
  </si>
  <si>
    <t>PRVOVYBAVENÍ; 1 KS / PO AMPUTACI; MAXIMÁLNÍ DOPLATEK 3 000,35 KČ</t>
  </si>
  <si>
    <t>5001045</t>
  </si>
  <si>
    <t>KOMPRESY KOMBINOVANÉ SAVÉ ZETUVIT</t>
  </si>
  <si>
    <t>NESTERILNÍ, 10X10CM,30KS</t>
  </si>
  <si>
    <t>5005483</t>
  </si>
  <si>
    <t>EPITÉZA AMOENA ESSENTIAL LIGHT 2S</t>
  </si>
  <si>
    <t>ODLEHČENÁ, SYMETRICKÁ, 442</t>
  </si>
  <si>
    <t>5002661</t>
  </si>
  <si>
    <t>AVICENUM PHLEBO 360 PUNČOCHY STEHENNÍ</t>
  </si>
  <si>
    <t>KRAJKA, OTEVŘENÁ ŠPICE, II. KT, VEL. S - XXL ULTRA KRÁTKÉ, S MINUS - XXL PLUS NO</t>
  </si>
  <si>
    <t>5009924</t>
  </si>
  <si>
    <t>OBINADLO ELASTICKÉ IDEALFLEX</t>
  </si>
  <si>
    <t>12CMX5M,KRÁTKÝ TAH,1KS</t>
  </si>
  <si>
    <t>5000705</t>
  </si>
  <si>
    <t>DÉLKA 17CM / LEVÁ, I., II., III., IV., V.</t>
  </si>
  <si>
    <t>5005480</t>
  </si>
  <si>
    <t>EPITÉZA AMOENA ESSENTIAL LIGHT 2A</t>
  </si>
  <si>
    <t>ODLEHČENÁ, ASYMETRICKÁ, 356</t>
  </si>
  <si>
    <t>5006103</t>
  </si>
  <si>
    <t>PODPRSENKA KOMPRESIVNÍ CAREFIX SOPHIA</t>
  </si>
  <si>
    <t>KAT.Č.3342,BEZEŠVÁ HRUDNÍ POOPERAČNÍ BANDÁŽ,VYSOKÝ STUPEŇ KOMPRESE</t>
  </si>
  <si>
    <t>5006157</t>
  </si>
  <si>
    <t>KOMPRESIVNÍ ODĚVY CICATREX 3447</t>
  </si>
  <si>
    <t>RUKAVICE S PRSTY, 6 VELIKOSTÍ</t>
  </si>
  <si>
    <t>5010688</t>
  </si>
  <si>
    <t>PUNČOCHY KOMPRESNÍ STEHENNÍ II.KT. LONARIS MICRO S</t>
  </si>
  <si>
    <t>LONARIS MICRO SOFT A-G, ŠPICE UZ-OT, VŠECHNY BARVY , VELIKOSTI A VARIANTY</t>
  </si>
  <si>
    <t>172962</t>
  </si>
  <si>
    <t>ROZTOK ACTIMARIS FORTE NA ČIŠTĚNÍ A HOJENÍ RAN 300</t>
  </si>
  <si>
    <t>NA CHRONICKÉ RÁNY A ZÁNĚTY.PROTI REZISTENTNÍM PATOGENŮM.NA KŮŽI I SLIZNICI.</t>
  </si>
  <si>
    <t>5006797</t>
  </si>
  <si>
    <t>BERLE FRANCOUZSKÁ KOMFORT W2030</t>
  </si>
  <si>
    <t>OBOUSTRANNĚ STAVITELNÁ, NASTAVITELNÁ VÝŠKA 74 -96 CM,HMOTNOST MAX. 130 KG</t>
  </si>
  <si>
    <t>ADAPALEN</t>
  </si>
  <si>
    <t>46639</t>
  </si>
  <si>
    <t>DIFFERINE</t>
  </si>
  <si>
    <t>1MG/G GEL 30G</t>
  </si>
  <si>
    <t>AMOROLFIN</t>
  </si>
  <si>
    <t>45304</t>
  </si>
  <si>
    <t>LOCERYL</t>
  </si>
  <si>
    <t>50MG/ML LAC UGC 1X2,5ML I</t>
  </si>
  <si>
    <t>47728</t>
  </si>
  <si>
    <t>231948</t>
  </si>
  <si>
    <t>132907</t>
  </si>
  <si>
    <t>ENOXAPARIN</t>
  </si>
  <si>
    <t>115401</t>
  </si>
  <si>
    <t>CLEXANE</t>
  </si>
  <si>
    <t>4000IU(40MG)/0,4ML INJ SOL ISP 10X0,4ML I</t>
  </si>
  <si>
    <t>125286</t>
  </si>
  <si>
    <t>2000IU(20MG)/0,2ML INJ SOL ISP 50X0,2ML I</t>
  </si>
  <si>
    <t>199680</t>
  </si>
  <si>
    <t>300MG CPS DUR 60</t>
  </si>
  <si>
    <t>707</t>
  </si>
  <si>
    <t>FUCIDIN H</t>
  </si>
  <si>
    <t>20MG/G+10MG/G CRM 15G</t>
  </si>
  <si>
    <t>ISONIAZID</t>
  </si>
  <si>
    <t>3303</t>
  </si>
  <si>
    <t>NIDRAZID</t>
  </si>
  <si>
    <t>100MG TBL NOB 250</t>
  </si>
  <si>
    <t>207933</t>
  </si>
  <si>
    <t>213482</t>
  </si>
  <si>
    <t>19000IU/ML INJ SOL ISP 10X0,8ML</t>
  </si>
  <si>
    <t>155873</t>
  </si>
  <si>
    <t>400MG TBL RET 100</t>
  </si>
  <si>
    <t>230398</t>
  </si>
  <si>
    <t>AGAPURIN</t>
  </si>
  <si>
    <t>RIFAMPICIN</t>
  </si>
  <si>
    <t>93922</t>
  </si>
  <si>
    <t>BENEMICIN</t>
  </si>
  <si>
    <t>300MG CPS DUR 100</t>
  </si>
  <si>
    <t>14711</t>
  </si>
  <si>
    <t>80MG TBL RET 30 I</t>
  </si>
  <si>
    <t>203765</t>
  </si>
  <si>
    <t>4MG CPS DUR 30</t>
  </si>
  <si>
    <t>32086</t>
  </si>
  <si>
    <t>TRALGIT</t>
  </si>
  <si>
    <t>50MG CPS DUR 20(2X10)</t>
  </si>
  <si>
    <t>179325</t>
  </si>
  <si>
    <t>75MG/650MG TBL FLM 10 I</t>
  </si>
  <si>
    <t>TRETINOIN, KOMBINACE</t>
  </si>
  <si>
    <t>30902</t>
  </si>
  <si>
    <t>AKNEMYCIN PLUS</t>
  </si>
  <si>
    <t>40MG/G+0,25MG/G DRM SOL 25ML</t>
  </si>
  <si>
    <t>12494</t>
  </si>
  <si>
    <t>875MG/125MG TBL FLM 14 I</t>
  </si>
  <si>
    <t>147458</t>
  </si>
  <si>
    <t>KETOPROFEN</t>
  </si>
  <si>
    <t>84114</t>
  </si>
  <si>
    <t>FASTUM</t>
  </si>
  <si>
    <t>25MG/G GEL 50G</t>
  </si>
  <si>
    <t>216186</t>
  </si>
  <si>
    <t>KLACID SR</t>
  </si>
  <si>
    <t>500MG TBL RET 14</t>
  </si>
  <si>
    <t>11243</t>
  </si>
  <si>
    <t>GERATAM</t>
  </si>
  <si>
    <t>1200MG TBL FLM 100</t>
  </si>
  <si>
    <t>SERTRALIN</t>
  </si>
  <si>
    <t>53950</t>
  </si>
  <si>
    <t>ZOLOFT</t>
  </si>
  <si>
    <t>50MG TBL FLM 28</t>
  </si>
  <si>
    <t>TETRYZOLIN, KOMBINACE</t>
  </si>
  <si>
    <t>187418</t>
  </si>
  <si>
    <t>SPERSALLERG</t>
  </si>
  <si>
    <t>0,5MG/ML+0,4MG/ML OPH GTT SOL 10ML</t>
  </si>
  <si>
    <t>TIAPRID</t>
  </si>
  <si>
    <t>48578</t>
  </si>
  <si>
    <t>TIAPRIDAL</t>
  </si>
  <si>
    <t>100MG TBL NOB 50</t>
  </si>
  <si>
    <t>164888</t>
  </si>
  <si>
    <t>CALTRATE D3</t>
  </si>
  <si>
    <t>600MG/400IU TBL FLM 90</t>
  </si>
  <si>
    <t>42476</t>
  </si>
  <si>
    <t>50MG/250MCG TBL OBD 50</t>
  </si>
  <si>
    <t>42477</t>
  </si>
  <si>
    <t>50MG/250MCG TBL OBD 100</t>
  </si>
  <si>
    <t>FENOTEROL A IPRATROPIUM-BROMID</t>
  </si>
  <si>
    <t>76496</t>
  </si>
  <si>
    <t>BERODUAL</t>
  </si>
  <si>
    <t>0,25MG/ML+0,5MG/ML SOL NEB 20ML</t>
  </si>
  <si>
    <t>4000125</t>
  </si>
  <si>
    <t>NÁVLEK ELASTICKÝ NA POPÁLENINY INDIV.ZHOTOVENÝ, RU</t>
  </si>
  <si>
    <t>6 KS / 1 ROK; NEJDÉLE PO DOBU 1 ROKU</t>
  </si>
  <si>
    <t>5000459</t>
  </si>
  <si>
    <t>STEHENNÍ PUNČOCHA S NEKLOUZAVÝM ZAKONČENÍM</t>
  </si>
  <si>
    <t>5001103</t>
  </si>
  <si>
    <t>KRYTÍ HYDROKOLOIDNÍ HYDROCOLL</t>
  </si>
  <si>
    <t>5011333</t>
  </si>
  <si>
    <t>GAZIN  - STERILNÍ KOMPRESE 10 CM X 20 CM</t>
  </si>
  <si>
    <t>GÁZOVÁ HYDROFILNÍ SKLÁDANÁ KOMPRESE</t>
  </si>
  <si>
    <t>5010066</t>
  </si>
  <si>
    <t>4 X 30CM, 5 KS, SAMOLEPÍCÍ KRYTÍ NA JIZVY SE SILIKONOVOU VRSTVOU SAFETAC, STERIL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</si>
  <si>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</si>
  <si>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</si>
  <si>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</si>
  <si>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B01AB05 - ENOXAPARIN</t>
  </si>
  <si>
    <t>N02AJ13 - TRAMADOL A PARACETAMOL</t>
  </si>
  <si>
    <t>J01CR02 - AMOXICILIN A  INHIBITOR BETA-LAKTAMASY</t>
  </si>
  <si>
    <t>J01DC02 - CEFUROXIM</t>
  </si>
  <si>
    <t>H03AA01 - SODNÁ SŮL LEVOTHYROXINU</t>
  </si>
  <si>
    <t>J05AB01 - ACIKLOVIR</t>
  </si>
  <si>
    <t>N06AB10 - ESCITALOPRAM</t>
  </si>
  <si>
    <t>C07AB07 - BISOPROLOL</t>
  </si>
  <si>
    <t>C08CA08 - NITRENDIPIN</t>
  </si>
  <si>
    <t>J02AC01 - FLUKONAZOL</t>
  </si>
  <si>
    <t>R06AX27 - DESLORATADIN</t>
  </si>
  <si>
    <t>N05CF02 - ZOLPIDEM</t>
  </si>
  <si>
    <t>C09CA01 - LOSARTAN</t>
  </si>
  <si>
    <t>C07AB02 - METOPROLOL</t>
  </si>
  <si>
    <t>C08CA01 - AMLODIPIN</t>
  </si>
  <si>
    <t>J01FA10 - AZITHROMYCIN</t>
  </si>
  <si>
    <t>B01AB06 - NADROPARIN</t>
  </si>
  <si>
    <t>J01MA02 - CIPROFLOXACIN</t>
  </si>
  <si>
    <t>N05BA12 - ALPRAZOLAM</t>
  </si>
  <si>
    <t>A02BC02 - PANTOPRAZOL</t>
  </si>
  <si>
    <t>N06AB06 - SERTRALIN</t>
  </si>
  <si>
    <t>A10BA02 - METFORMIN</t>
  </si>
  <si>
    <t>N07CA01 - BETAHISTIN</t>
  </si>
  <si>
    <t>J05AX05 - INOSIN PRANOBEX</t>
  </si>
  <si>
    <t>R06AE07 - CETIRIZIN</t>
  </si>
  <si>
    <t>M04AA01 - ALOPURINOL</t>
  </si>
  <si>
    <t>C09AA04 - PERINDOPRIL</t>
  </si>
  <si>
    <t>D06BB03 - ACIKLOVIR</t>
  </si>
  <si>
    <t>N03AX12 - GABAPENTIN</t>
  </si>
  <si>
    <t>A02BC02</t>
  </si>
  <si>
    <t>A10BA02</t>
  </si>
  <si>
    <t>B01AB06</t>
  </si>
  <si>
    <t>C07AB02</t>
  </si>
  <si>
    <t>C07AB07</t>
  </si>
  <si>
    <t>C08CA08</t>
  </si>
  <si>
    <t>J01CR02</t>
  </si>
  <si>
    <t>J01DC02</t>
  </si>
  <si>
    <t>J01FA10</t>
  </si>
  <si>
    <t>J01MA02</t>
  </si>
  <si>
    <t>J02AC01</t>
  </si>
  <si>
    <t>J05AX05</t>
  </si>
  <si>
    <t>M04AA01</t>
  </si>
  <si>
    <t>N05BA12</t>
  </si>
  <si>
    <t>N05CF02</t>
  </si>
  <si>
    <t>R06AX27</t>
  </si>
  <si>
    <t>N02AJ13</t>
  </si>
  <si>
    <t>C08CA01</t>
  </si>
  <si>
    <t>N03AX12</t>
  </si>
  <si>
    <t>R06AE07</t>
  </si>
  <si>
    <t>N06AB06</t>
  </si>
  <si>
    <t>B01AB05</t>
  </si>
  <si>
    <t>H03AA01</t>
  </si>
  <si>
    <t>C09CA01</t>
  </si>
  <si>
    <t>D06BB03</t>
  </si>
  <si>
    <t>N07CA01</t>
  </si>
  <si>
    <t>J05AB01</t>
  </si>
  <si>
    <t>C09AA04</t>
  </si>
  <si>
    <t>N06AB10</t>
  </si>
  <si>
    <t>Přehled plnění PL - Preskripce léčivých přípravků - orientační přehled</t>
  </si>
  <si>
    <t>50115004 - IUTN - kovové (Z506)</t>
  </si>
  <si>
    <t>50115008 - implant. - plastická,estetická chirurgie (Z521)</t>
  </si>
  <si>
    <t>50115011 - IUTN - ostat.nákl.PZT (Z515)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</si>
  <si>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</si>
  <si>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</si>
  <si>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</si>
  <si>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</si>
  <si>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</si>
  <si>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</si>
  <si>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</si>
  <si>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</si>
  <si>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50115080 - ZPr - staplery, extraktory, endoskop.mat. (Z523)</t>
  </si>
  <si>
    <t>50115050</t>
  </si>
  <si>
    <t>obvazový materiál (Z502)</t>
  </si>
  <si>
    <t>ZA583</t>
  </si>
  <si>
    <t>ÄŚtvereÄŤky desinfekÄŤnĂ­ Webcol 3,5 x 3,5 cm 70% Ăˇ 4000 ks 6818-1</t>
  </si>
  <si>
    <t>ZD452</t>
  </si>
  <si>
    <t>FĂłlie inciznĂ­ oper film 16 x 30 cm bal. Ăˇ 20 ks 31 067</t>
  </si>
  <si>
    <t>ZA541</t>
  </si>
  <si>
    <t>FĂłlie inciznĂ­ rucodrape ( opraflex ) 40 x 35 cm 25444</t>
  </si>
  <si>
    <t>ZB110</t>
  </si>
  <si>
    <t>GĂˇza sklĂˇdanĂˇ 12 cm x 120 cm, 100%  bÄ›lenĂˇ bavlna, hustota 17 nitĂ­/cmÂ˛, 8 vrstev, nesterilnĂ­/ 1 ks   0486</t>
  </si>
  <si>
    <t>ZR801</t>
  </si>
  <si>
    <t>GĂˇza sklĂˇdanĂˇ 12 cm x 120 cm, 100%  bÄ›lenĂˇ bavlna, hustota 17 nitĂ­/cmÂ˛, 8 vrstev, nesterilnĂ­/ 2 ks karton Ăˇ 200 ks 37402</t>
  </si>
  <si>
    <t>ZL978</t>
  </si>
  <si>
    <t>Kanystr renasys GO 300 ml pro podtlakovou terapii 66800914</t>
  </si>
  <si>
    <t>ZL977</t>
  </si>
  <si>
    <t>Kanystr renasys GO 750 ml pro podtlakovou terapii 66800916</t>
  </si>
  <si>
    <t>ZA539</t>
  </si>
  <si>
    <t>Kompresa NT 10 x 10 cm nesterilnĂ­ 06103</t>
  </si>
  <si>
    <t>ZA464</t>
  </si>
  <si>
    <t>Kompresa NT 10 x 10 cm/2 ks sterilnĂ­ 26520</t>
  </si>
  <si>
    <t>ZA463</t>
  </si>
  <si>
    <t>Kompresa NT 10 x 20 cm/2 ks sterilnĂ­ 26620</t>
  </si>
  <si>
    <t>ZA315</t>
  </si>
  <si>
    <t>Kompresa NT 5 x 5 cm/2 ks sterilnĂ­ 26501</t>
  </si>
  <si>
    <t>ZC854</t>
  </si>
  <si>
    <t>Kompresa NT 7,5 x 7,5 cm/2 ks sterilnĂ­ 26510</t>
  </si>
  <si>
    <t>ZA458</t>
  </si>
  <si>
    <t>Kompresa vliwazel 20 x 40/50 ks nesterilnĂ­ bal. Ăˇ 25 ks 30436</t>
  </si>
  <si>
    <t>ZE140</t>
  </si>
  <si>
    <t>Komprese oÄŤnĂ­ Eycopad sterilnĂ­ 4155407</t>
  </si>
  <si>
    <t>ZP200</t>
  </si>
  <si>
    <t>KrytĂ­ - roztok na oĹˇetĹ™enĂ­ ran Aqvitox D s rozpraĹˇovaÄŤem 500 ml 002745710</t>
  </si>
  <si>
    <t>ZQ463</t>
  </si>
  <si>
    <t>KrytĂ­ CUTICERIN na popĂˇleniny, odĹ™eniny, neadherentnĂ­ neabsorbujĂ­cĂ­  20 cm x 40 cm, bal. Ăˇ 25 kusĹŻ 66045502</t>
  </si>
  <si>
    <t>ZQ464</t>
  </si>
  <si>
    <t>KrytĂ­ CUTICERIN na popĂˇleniny, odĹ™eniny, neadherentnĂ­ neabsorbujĂ­cĂ­  7,5 cm x 7,5 cm, bal. Ăˇ 10 kusĹŻ 66045562</t>
  </si>
  <si>
    <t>ZS244</t>
  </si>
  <si>
    <t>KrytĂ­ Exufiber Ag+ 10 x10 cm absorpÄŤnĂ­ hydrovlĂˇknovĂ© antimikrobiĂˇlnĂ­, bal. Ăˇ 10 ks 603402</t>
  </si>
  <si>
    <t>ZD482</t>
  </si>
  <si>
    <t>KrytĂ­ filmovĂ© transparentnĂ­ Opsite spray 240 ml bal. Ăˇ 12 ks 66004980</t>
  </si>
  <si>
    <t>ZL410</t>
  </si>
  <si>
    <t>KrytĂ­ gelovĂ© Hemagel 100 g A2681147</t>
  </si>
  <si>
    <t>ZA664</t>
  </si>
  <si>
    <t>KrytĂ­ gelovĂ© hydrokoloidnĂ­ Flamigel 250 ml FLAM250</t>
  </si>
  <si>
    <t>ZN814</t>
  </si>
  <si>
    <t>KrytĂ­ gelovĂ© na rĂˇny ActiMaris bal. Ăˇ 20g 3097749</t>
  </si>
  <si>
    <t>ZP328</t>
  </si>
  <si>
    <t>KrytĂ­ hemostatickĂ© traumacel FAM trium 2,5 x 5 cm bal. Ăˇ 10 ks 10131</t>
  </si>
  <si>
    <t>ZN200</t>
  </si>
  <si>
    <t>KrytĂ­ hemostatickĂ© traumacel new dent kostky bal. Ăˇ 50 ks 10115</t>
  </si>
  <si>
    <t>ZE391</t>
  </si>
  <si>
    <t>KrytĂ­ hydrofilm  6 x   7 cm bal. Ăˇ 10 ks 685755</t>
  </si>
  <si>
    <t>ZE505</t>
  </si>
  <si>
    <t>KrytĂ­ hydrofilm 12 x 25 cm, Ăˇ 25 ks 6857640</t>
  </si>
  <si>
    <t>ZE264</t>
  </si>
  <si>
    <t>KrytĂ­ hydrofilm roll 10 cm x 10 m 685792</t>
  </si>
  <si>
    <t>ZA545</t>
  </si>
  <si>
    <t>KrytĂ­ hydrogelovĂ© nu-gel s algin. 15 g bal. Ăˇ 10 ks SYSMNG415EE</t>
  </si>
  <si>
    <t>ZA544</t>
  </si>
  <si>
    <t>KrytĂ­ inadine nepĹ™ilnavĂ© 5,0 x 5,0 cm 1/10 SYS01481EE</t>
  </si>
  <si>
    <t>ZA486</t>
  </si>
  <si>
    <t>KrytĂ­ mastnĂ˝ tyl jelonet   5 x 5 cm Ăˇ 50 ks 7403</t>
  </si>
  <si>
    <t>ZL854</t>
  </si>
  <si>
    <t>KrytĂ­ mastnĂ˝ tyl jelonet 10 x 10 cm Ăˇ 36 ks 66007478</t>
  </si>
  <si>
    <t>ZA417</t>
  </si>
  <si>
    <t>KrytĂ­ mastnĂ˝ tyl lomatuell H 10 x 20, Ăˇ 10 ks, 23316</t>
  </si>
  <si>
    <t>ZC334</t>
  </si>
  <si>
    <t>KrytĂ­ mastnĂ˝ tyl s vaselinou   5 x  5 cm 0300</t>
  </si>
  <si>
    <t>KrytĂ­ mastnĂ˝ tyl s vaselinou 5 x  5 cm 0300</t>
  </si>
  <si>
    <t>ZA581</t>
  </si>
  <si>
    <t>KrytĂ­ mepore film 10 x 12 cm bal. Ăˇ 70 ks 271500</t>
  </si>
  <si>
    <t>ZA505</t>
  </si>
  <si>
    <t>KrytĂ­ mepore film 15 x 20 cm bal. Ăˇ 10 ks 273000-02</t>
  </si>
  <si>
    <t>ZB974</t>
  </si>
  <si>
    <t>KrytĂ­ prontosan Gel wound hydrogel x 250 gr 400508</t>
  </si>
  <si>
    <t>ZK404</t>
  </si>
  <si>
    <t>KrytĂ­ prontosan roztok 350 ml 400416</t>
  </si>
  <si>
    <t>ZS266</t>
  </si>
  <si>
    <t>KrytĂ­ roztok Granudacin oplachovĂ˝ roztok 1000 ml  bal. Ăˇ 6 ks 360102-01</t>
  </si>
  <si>
    <t>ZN815</t>
  </si>
  <si>
    <t>KrytĂ­ roztok k ÄŤiĹˇtÄ›nĂ­ a hojennĂ­ ran ActiMaris Forte 300 ml 3098077</t>
  </si>
  <si>
    <t>ZM951</t>
  </si>
  <si>
    <t>KrytĂ­ silikonovĂ© pÄ›novĂ© mepilex border post-op sterilnĂ­ 6 x 8 cm bal. Ăˇ 10 ks 496100</t>
  </si>
  <si>
    <t>ZM952</t>
  </si>
  <si>
    <t>KrytĂ­ silikonovĂ© pÄ›novĂ© mepilex border post-op sterilnĂ­ 9 x 15 cm bal. Ăˇ 10 ks 495300</t>
  </si>
  <si>
    <t>ZL669</t>
  </si>
  <si>
    <t>KrytĂ­ tegaderm diamond 10,0 cm x 12,0 cm bal. Ăˇ 50 ks 1686</t>
  </si>
  <si>
    <t>ZA570</t>
  </si>
  <si>
    <t>KrytĂ­ transparentnĂ­ tegaderm 4,4 cm x 4,4 cm bal. Ăˇ 100 ks 1622W nĂˇhrada ZQ115 - povoleno pouze pro NOVO</t>
  </si>
  <si>
    <t>ZA471</t>
  </si>
  <si>
    <t>NĂˇplast curaplast poinjekÄŤnĂ­ bal. Ăˇ 250 ks 30625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</si>
  <si>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</si>
  <si>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</si>
  <si>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</si>
  <si>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</si>
  <si>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</si>
  <si>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</si>
  <si>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</si>
  <si>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</si>
  <si>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ZF714</t>
  </si>
  <si>
    <t>NĂˇplast derma plast sensitive spots pr.22 mm bal. Ăˇ 200 ks 535382</t>
  </si>
  <si>
    <t>ZH012</t>
  </si>
  <si>
    <t>NĂˇplast micropore 2,50 cm x 9,10 m 840W-1</t>
  </si>
  <si>
    <t>ZA540</t>
  </si>
  <si>
    <t>NĂˇplast omnifix E 15 cm x 10 m 9006513</t>
  </si>
  <si>
    <t>ZD111</t>
  </si>
  <si>
    <t>NĂˇplast omnifix E 5 cm x 10 m 9006493</t>
  </si>
  <si>
    <t>ZD103</t>
  </si>
  <si>
    <t>NĂˇplast omniplast 2,5 cm x 9,2 m 9004530</t>
  </si>
  <si>
    <t>ZN366</t>
  </si>
  <si>
    <t>NĂˇplast poinjekÄŤnĂ­ elastickĂˇ tkanĂˇ jednotl. baleno 19 mm x 72 mm P-CURE1972ELAST</t>
  </si>
  <si>
    <t>ZL668</t>
  </si>
  <si>
    <t>NĂˇplast silikon tape 2,5 cm x 5 m bal. Ăˇ 12 ks 2770-1</t>
  </si>
  <si>
    <t>ZF351</t>
  </si>
  <si>
    <t>NĂˇplast transpore bĂ­lĂˇ 1,25 cm x 9,14 m bal. Ăˇ 24 ks 1534-0</t>
  </si>
  <si>
    <t>ZD934</t>
  </si>
  <si>
    <t>Obinadlo elastickĂ© idealflex krĂˇtkotaĹľnĂ© 12 cm x 5 m 931324</t>
  </si>
  <si>
    <t>ZF454</t>
  </si>
  <si>
    <t>Obinadlo elastickĂ© lenkideal krĂˇtkotaĹľnĂ© 12 cm x 5 m bal. Ăˇ 10 ks 19584</t>
  </si>
  <si>
    <t>ZQ112</t>
  </si>
  <si>
    <t>Obinadlo elastickĂ© samofixaÄŤnĂ­ Vendapress 2,5 cm x 4,5 m (nĂˇhrada za Coban) Vend2545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</si>
  <si>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</si>
  <si>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</si>
  <si>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</si>
  <si>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</si>
  <si>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</si>
  <si>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</si>
  <si>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</si>
  <si>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</si>
  <si>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</si>
  <si>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fixaÄŤnĂ­ peha-haft 4cm Ăˇ 4m 932441</t>
  </si>
  <si>
    <t>ZN321</t>
  </si>
  <si>
    <t>Obvaz elastickĂ˝ sĂ­ĹĄovĂ˝ CareFix Head velikost L bal. Ăˇ 10 ks 0170 L</t>
  </si>
  <si>
    <t>ZN322</t>
  </si>
  <si>
    <t>Obvaz elastickĂ˝ sĂ­ĹĄovĂ˝ CareFix Head velikost XL bal. Ăˇ 10 ks 0170 XL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</si>
  <si>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</si>
  <si>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</si>
  <si>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</si>
  <si>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</si>
  <si>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ZP301</t>
  </si>
  <si>
    <t>Obvaz elastickĂ˝ sĂ­ĹĄovĂ˝ pruban Tg-fix vel. E silnÄ›jĹˇĂ­ trup, kyÄŤel, podpaĹľdĂ­ 25 m 24254</t>
  </si>
  <si>
    <t>ZB735</t>
  </si>
  <si>
    <t>Obvaz ortho-pad   8 cm x 3 m karton Ăˇ 240 ks 1320105003</t>
  </si>
  <si>
    <t>ZC725</t>
  </si>
  <si>
    <t>Obvaz ortho-pad 15 cm x 3 m pod sĂˇdru Ăˇ 6 ks 1320105005</t>
  </si>
  <si>
    <t>ZA556</t>
  </si>
  <si>
    <t>Obvaz sĂˇdrovĂ˝ safix plus 10 cm x 3 m bal. Ăˇ 24 ks 3327410</t>
  </si>
  <si>
    <t>ZF662</t>
  </si>
  <si>
    <t>Omnistrip 3 x 76 mm bal. Ăˇ 250 ks 540681</t>
  </si>
  <si>
    <t>ZL975</t>
  </si>
  <si>
    <t>PÄ›na renasys-F malĂ˝ set (S) pro podtlakovou terapii 66800794</t>
  </si>
  <si>
    <t>ZL974</t>
  </si>
  <si>
    <t>PÄ›na renasys-F velkĂ˝ set (L) pro podtlakovou terapii 66800796</t>
  </si>
  <si>
    <t>ZG221</t>
  </si>
  <si>
    <t>PĹ™Ă­Ĺ™ez steril. sklĂˇdanĂ˝ - longeta 23 x 23 cm ster/ 5 ks baleno po 300 ks 1230117105</t>
  </si>
  <si>
    <t>ZC096</t>
  </si>
  <si>
    <t>PolĹˇtĂˇĹ™ek vatovĂ˝ 10 x 10 sterilnĂ­ Ăˇ 2 ks karton Ăˇ 600 ks 28500</t>
  </si>
  <si>
    <t>ZL987</t>
  </si>
  <si>
    <t>Soft port 69 cm s koncovkou 15 x 10 cm pro podtlakovou terapii  66800799</t>
  </si>
  <si>
    <t>ZQ114</t>
  </si>
  <si>
    <t>Steh nĂˇplasĹĄovĂ˝ pevnĂ˝ Pharmastrip 4 mm x 76mm 1 obĂˇlka Ăˇ 8 stehĹŻ bal. Ăˇ 100 obĂˇlek (nĂˇhrada za steri-strip) P-PHST476</t>
  </si>
  <si>
    <t>ZA441</t>
  </si>
  <si>
    <t>Steh nĂˇplasĹĄovĂ˝ Steri-strip 6 x 38 mm bal. Ăˇ 50 ks R1542</t>
  </si>
  <si>
    <t>ZA444</t>
  </si>
  <si>
    <t>Tampon nesterilnĂ­ stĂˇÄŤenĂ˝ 20 x 19 cm bez RTG nitĂ­ bal. Ăˇ 100 ks 1320300404</t>
  </si>
  <si>
    <t>ZA589</t>
  </si>
  <si>
    <t>Tampon sterilnĂ­ stĂˇÄŤenĂ˝ 30 x 30 cm / 5 ks karton Ăˇ 1500 ks 28007</t>
  </si>
  <si>
    <t>ZA604</t>
  </si>
  <si>
    <t>TyÄŤinka vatovĂˇ sterilnĂ­ jednotlivÄ› balalenĂˇ bal. Ăˇ 1000 ks 5100/SG/CS</t>
  </si>
  <si>
    <t>50115060</t>
  </si>
  <si>
    <t>ZPr - ostatní (Z503)</t>
  </si>
  <si>
    <t>ZI913</t>
  </si>
  <si>
    <t>ÄŚepel pro nĹŻĹľ transplantaÄŤnĂ­ 158 mm 397112120130</t>
  </si>
  <si>
    <t>ZP547</t>
  </si>
  <si>
    <t>ÄŚepelka skalpelovĂˇ ÄŤ. 15 - Swann Morton bal. Ăˇ 100 ks G0103</t>
  </si>
  <si>
    <t>ZB771</t>
  </si>
  <si>
    <t>DrĹľĂˇk jehly zĂˇkladnĂ­ 450201</t>
  </si>
  <si>
    <t>ZI496</t>
  </si>
  <si>
    <t>Elektroda defibrilaÄŤnĂ­ pro dospÄ›lĂ© QC 11996-000017</t>
  </si>
  <si>
    <t>ZC840</t>
  </si>
  <si>
    <t>Elektroda neutrĂˇlnĂ­ zpÄ›tnĂˇ pro dospÄ›lĂ© bal. Ăˇ 5 ks MF3.05.5005</t>
  </si>
  <si>
    <t>ZQ248</t>
  </si>
  <si>
    <t>HadiÄŤka spojovacĂ­ HS 1,8 x 450 mm LL DEPH free 2200 045 ND</t>
  </si>
  <si>
    <t>ZG080</t>
  </si>
  <si>
    <t>KrytĂ­ tegaderm HP 6 cm x 7 cm bal. Ăˇ 400 ks 9534HP</t>
  </si>
  <si>
    <t>ZN206</t>
  </si>
  <si>
    <t>Lopatka ĂşstnĂ­ dĹ™evÄ›nĂˇ lĂ©kaĹ™skĂˇ sterilnĂ­ 150 x 17 mm bal. Ăˇ 5 x 100 ks 4002/SG/CS/L</t>
  </si>
  <si>
    <t>ZF159</t>
  </si>
  <si>
    <t>NĂˇdoba na kontaminovanĂ˝ odpad 1 l 15-0002</t>
  </si>
  <si>
    <t>ZE159</t>
  </si>
  <si>
    <t>NĂˇdoba na kontaminovanĂ˝ odpad 2 l 15-0003</t>
  </si>
  <si>
    <t>ZL105</t>
  </si>
  <si>
    <t>NĂˇstavec pro odbÄ›r moÄŤe ke zkumavce vacuete 450251</t>
  </si>
  <si>
    <t>ZA897</t>
  </si>
  <si>
    <t>NĹŻĹľ na stehy sterilnĂ­  krĂˇtkĂ˝ bal. Ăˇ 100 ks 11.000.00.010</t>
  </si>
  <si>
    <t>ZQ139</t>
  </si>
  <si>
    <t>NĹŻĹľky chirurgickĂ© zahnutĂ© hrotnatĂ© 150 mm TK-AJ 035-15</t>
  </si>
  <si>
    <t>ZQ140</t>
  </si>
  <si>
    <t>NĹŻĹľky oÄŤnĂ­ rovnĂ© 115 mm TK-AK 432-11</t>
  </si>
  <si>
    <t>ZN947</t>
  </si>
  <si>
    <t>NĹŻĹľky pĹ™evazovĂ© lister 180 mm lomenĂ© PL827-106</t>
  </si>
  <si>
    <t>ZB475</t>
  </si>
  <si>
    <t>OdstraĹovaÄŤ koĹľnĂ­ch svorek bal. Ăˇ 20 ks</t>
  </si>
  <si>
    <t>ZR340</t>
  </si>
  <si>
    <t>PĂˇska tejpovacĂ­ BB Tape Jumbo 5 cm x 32 m barva bĂ©ĹľovĂˇ 285/B</t>
  </si>
  <si>
    <t>ZQ800</t>
  </si>
  <si>
    <t>PĂˇska tejpovacĂ­ Temtex 5 cm x 5 m, modrĂˇ barva TA172</t>
  </si>
  <si>
    <t>ZQ143</t>
  </si>
  <si>
    <t>Pinzeta anatomickĂˇ rovnĂˇ ĂşzkĂˇ 145 mm TK-BA 100-14</t>
  </si>
  <si>
    <t>ZP509</t>
  </si>
  <si>
    <t>Pinzeta UH sterilnĂ­ I0600</t>
  </si>
  <si>
    <t>ZE867</t>
  </si>
  <si>
    <t>PrĹŻbojnĂ­k - kruhovĂ˝ skalpel pr. 2 mm bal. Ăˇ 10 ks 09001</t>
  </si>
  <si>
    <t>ZR397</t>
  </si>
  <si>
    <t>StĹ™Ă­kaÄŤka injekÄŤnĂ­ 2-dĂ­lnĂˇ 10 ml L DISCARDIT LE 309110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</si>
  <si>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</si>
  <si>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</si>
  <si>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</si>
  <si>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</si>
  <si>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ZH168</t>
  </si>
  <si>
    <t>StĹ™Ă­kaÄŤka injekÄŤnĂ­ 3-dĂ­lnĂˇ 1 ml L tuberculin s jehlou KD-JECT III 26G x 1/2" 0,45 x 12 mm 831786</t>
  </si>
  <si>
    <t>ZE308</t>
  </si>
  <si>
    <t>StĹ™Ă­kaÄŤka injekÄŤnĂ­ 3-dĂ­lnĂˇ 5 ml LL Omnifix Solo se zĂˇvitem 4617053V</t>
  </si>
  <si>
    <t>ZH491</t>
  </si>
  <si>
    <t>StĹ™Ă­kaÄŤka injekÄŤnĂ­ 3-dĂ­lnĂˇ 50 - 60 ml LL MRG00711</t>
  </si>
  <si>
    <t>ZQ967</t>
  </si>
  <si>
    <t>StĹ™Ă­kaÄŤka inzulĂ­novĂˇ 0,5 ml s jehlou 29 G sterilnĂ­ bal. Ăˇ 100 ks IS0529G</t>
  </si>
  <si>
    <t>ZA965</t>
  </si>
  <si>
    <t>StĹ™Ă­kaÄŤka inzulĂ­novĂˇ omnican 1 ml 100j s jehlou 30 G bal. Ăˇ 100 ks 9151141S</t>
  </si>
  <si>
    <t>ZC900</t>
  </si>
  <si>
    <t>SystĂ©m odsĂˇvacĂ­ hi-vac 200 ml-komplet bal. Ăˇ 60 ks 05.000.22.801</t>
  </si>
  <si>
    <t>ZB395</t>
  </si>
  <si>
    <t>Tampon odbÄ›rovĂ˝ transystem Amies pĹŻda plastovĂˇ tyÄŤinka 48 hod. mikrobiologickĂ© vyĹˇetĹ™enĂ­ 1601</t>
  </si>
  <si>
    <t>ZB756</t>
  </si>
  <si>
    <t>Zkumavka 3 ml K3 edta fialovĂˇ 454086</t>
  </si>
  <si>
    <t>ZB777</t>
  </si>
  <si>
    <t>Zkumavka ÄŤervenĂˇ 3,5 ml gel 454071</t>
  </si>
  <si>
    <t>ZB775</t>
  </si>
  <si>
    <t>Zkumavka koagulace modrĂˇ Quick 4,5 ml modrĂˇ 454329</t>
  </si>
  <si>
    <t>ZG515</t>
  </si>
  <si>
    <t>Zkumavka moÄŤovĂˇ vacuette 10,5 ml bal. Ăˇ 50 ks 455007</t>
  </si>
  <si>
    <t>ZI180</t>
  </si>
  <si>
    <t>Zkumavka s mediem + flovakovanĂ˝ tampon eSwab minitip oranĹľovĂ˝ (oko,ucho,krk,nos,dutiny,urogenitĂˇlnĂ­ tra) 491CE.A</t>
  </si>
  <si>
    <t>ZI179</t>
  </si>
  <si>
    <t>Zkumavka s mediem + flovakovanĂ˝ tampon eSwab rĹŻĹľovĂ˝ (nos,krk,vagina,koneÄŤnĂ­k,rĂˇny,fekĂˇlnĂ­ vzo) 490CE.A</t>
  </si>
  <si>
    <t>ZS137</t>
  </si>
  <si>
    <t>Zkumavka s mediem 8110131+ flovakovanĂ˝ tampon 550040, virologickĂ© transportnĂ­ mĂ©dium VPM 3 ml (eSwab) 8110131+550040</t>
  </si>
  <si>
    <t>Zkumavka s mediem+ flovakovanĂ˝ tampon eSwab rĹŻĹľovĂ˝ (nos,krk,vagina,koneÄŤnĂ­k,rĂˇny,fekĂˇlnĂ­ vzo) 490CE.A</t>
  </si>
  <si>
    <t>50115063</t>
  </si>
  <si>
    <t>ZPr - vaky, sety (Z528)</t>
  </si>
  <si>
    <t>ZA715</t>
  </si>
  <si>
    <t>Set infuznĂ­ intrafix primeline classic 150 cm 4062957</t>
  </si>
  <si>
    <t>50115065</t>
  </si>
  <si>
    <t>ZPr - vpichovací materiál (Z530)</t>
  </si>
  <si>
    <t>ZA835</t>
  </si>
  <si>
    <t>Jehla injekÄŤnĂ­ 0,6 x 25 mm modrĂˇ 4657667</t>
  </si>
  <si>
    <t>ZA834</t>
  </si>
  <si>
    <t>Jehla injekÄŤnĂ­ 0,7 x 40 mm ÄŤernĂˇ 4660021</t>
  </si>
  <si>
    <t>ZA833</t>
  </si>
  <si>
    <t>Jehla injekÄŤnĂ­ 0,8 x 40 mm zelenĂˇ 4657527</t>
  </si>
  <si>
    <t>ZB556</t>
  </si>
  <si>
    <t>Jehla injekÄŤnĂ­ 1,2 x 40 mm rĹŻĹľovĂˇ 4665120</t>
  </si>
  <si>
    <t>ZA360</t>
  </si>
  <si>
    <t>Jehla sterican 0,5 x 25 mm oranĹľovĂˇ 9186158</t>
  </si>
  <si>
    <t>ZA868</t>
  </si>
  <si>
    <t>Jehla sterican 23 G 0,6 x 80 mm modrĂˇ bal. Ăˇ 100 ks 4665635</t>
  </si>
  <si>
    <t>ZB767</t>
  </si>
  <si>
    <t>Jehla vakuovĂˇ 226/38 mm ÄŤernĂˇ 450075</t>
  </si>
  <si>
    <t>50115067</t>
  </si>
  <si>
    <t>ZPr - rukavice (Z532)</t>
  </si>
  <si>
    <t>ZK473</t>
  </si>
  <si>
    <t>Rukavice operaÄŤnĂ­ latex s pudrem sterilnĂ­ ansell medigrip plus vel. 6,0 6035500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</si>
  <si>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</si>
  <si>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</si>
  <si>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</si>
  <si>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</si>
  <si>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</si>
  <si>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</si>
  <si>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</si>
  <si>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</si>
  <si>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</si>
  <si>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</si>
  <si>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</si>
  <si>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</si>
  <si>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ZT089</t>
  </si>
  <si>
    <t>Rukavice vyĹˇetĹ™ovacĂ­ nitril nesterilnĂ­ nepudrovanĂ© modrĂ© M bal. Ăˇ 100 ks 1323806536</t>
  </si>
  <si>
    <t>50115011</t>
  </si>
  <si>
    <t>IUTN - ostat.nákl.PZT (Z515)</t>
  </si>
  <si>
    <t>ZO320</t>
  </si>
  <si>
    <t>Expander tkĂˇĹovĂ˝ anatomickĂ˝ mentor 350cc 354-9322</t>
  </si>
  <si>
    <t>ZP276</t>
  </si>
  <si>
    <t>Expander tkĂˇĹovĂ˝ CPX mentor 275 cc 354-9221-275</t>
  </si>
  <si>
    <t>ZP902</t>
  </si>
  <si>
    <t>Expander tkĂˇĹovĂ˝ CPX mentor 350 cc 354-9222-350</t>
  </si>
  <si>
    <t>ZP836</t>
  </si>
  <si>
    <t>Expander tkĂˇĹovĂ˝ CPX mentor 9200 450cc 354-9223</t>
  </si>
  <si>
    <t>ZQ697</t>
  </si>
  <si>
    <t>Expander tkĂˇĹovĂ˝ mammĂˇrnĂ­ 250cc 354-9321</t>
  </si>
  <si>
    <t>ZQ699</t>
  </si>
  <si>
    <t>Expander tkĂˇĹovĂ˝ mammĂˇrnĂ­ 550cc 354-9224</t>
  </si>
  <si>
    <t>ZG345</t>
  </si>
  <si>
    <t>Expander tkĂˇĹovĂ˝ mentor   50cc ovĂˇlnĂ˝ 350-5302M</t>
  </si>
  <si>
    <t>ZI314</t>
  </si>
  <si>
    <t>Expander tkĂˇĹovĂ˝ mentor 150cc ovĂˇlnĂ˝ 350-5304M</t>
  </si>
  <si>
    <t>ZI014</t>
  </si>
  <si>
    <t>Expander tkĂˇĹovĂ˝ mentor 250cc ovĂˇlnĂ˝ 350-5305M</t>
  </si>
  <si>
    <t>ZJ341</t>
  </si>
  <si>
    <t>Expander tkĂˇĹovĂ˝ mentor 25cc ovĂˇlnĂ˝ 350-5301M</t>
  </si>
  <si>
    <t>ZG348</t>
  </si>
  <si>
    <t>Expander tkĂˇĹovĂ˝ mentor 400cc kulatĂ˝ 350-4305M</t>
  </si>
  <si>
    <t>ZO757</t>
  </si>
  <si>
    <t>ImplantĂˇt mammĂˇrnĂ­ anatomickĂ˝ 210cc 20736-210</t>
  </si>
  <si>
    <t>ZP330</t>
  </si>
  <si>
    <t>ImplantĂˇt mammĂˇrnĂ­ anatomickĂ˝ 220cc 20735-220</t>
  </si>
  <si>
    <t>ZO911</t>
  </si>
  <si>
    <t>ImplantĂˇt mammĂˇrnĂ­ anatomickĂ˝ 240cc 20736-240</t>
  </si>
  <si>
    <t>ZP098</t>
  </si>
  <si>
    <t>ImplantĂˇt mammĂˇrnĂ­ anatomickĂ˝ 275cc 20736-275</t>
  </si>
  <si>
    <t>ZN087</t>
  </si>
  <si>
    <t>ImplantĂˇt mammĂˇrnĂ­ anatomickĂ˝ 315cc 20736-315</t>
  </si>
  <si>
    <t>ZN398</t>
  </si>
  <si>
    <t>ImplantĂˇt mammĂˇrnĂ­ anatomickĂ˝ 350cc 20736-350</t>
  </si>
  <si>
    <t>ZN818</t>
  </si>
  <si>
    <t>ImplantĂˇt mammĂˇrnĂ­ anatomickĂ˝ 395cc 20736-395</t>
  </si>
  <si>
    <t>ZO245</t>
  </si>
  <si>
    <t>ImplantĂˇt mammĂˇrnĂ­ anatomickĂ˝ 445cc 20736-445</t>
  </si>
  <si>
    <t>ZP256</t>
  </si>
  <si>
    <t>ImplantĂˇt mammĂˇrnĂ­ anatomickĂ˝ 495cc 20736-495</t>
  </si>
  <si>
    <t>ZO789</t>
  </si>
  <si>
    <t>ImplantĂˇt mammĂˇrnĂ­ anatomickĂ˝ 550cc 20736-550</t>
  </si>
  <si>
    <t>ZP120</t>
  </si>
  <si>
    <t>ImplantĂˇt mammĂˇrnĂ­ kulatĂ˝ 275cc 20726-275</t>
  </si>
  <si>
    <t>ZR999</t>
  </si>
  <si>
    <t>ImplantĂˇt mammĂˇrnĂ­ kulatĂ˝ resterilizovatelnĂ˝ 690 cc 20726-690</t>
  </si>
  <si>
    <t>ZR973</t>
  </si>
  <si>
    <t>ImplantĂˇt mammĂˇrnĂ­ kulatĂ˝ sizer resterilizovatelnĂ˝ 620 cc 20726-620H</t>
  </si>
  <si>
    <t>50115040</t>
  </si>
  <si>
    <t>laboratorní materiál (Z505)</t>
  </si>
  <si>
    <t>ZS040</t>
  </si>
  <si>
    <t>Kazeta plastovĂˇ na histologickĂ© vzorky Cassettes, Q PathÂ® MacroStar V, kompatibilnĂ­ s  vloĹľkami filtraÄŤ. do histologickĂ˝ch kazet Q PathÂ®, 32 x 26 x 2.4 mm, oranĹľovĂˇ bal. Ăˇ 1500 ks 720-2221</t>
  </si>
  <si>
    <t>ZR692</t>
  </si>
  <si>
    <t>VloĹľka filtraÄŤnĂ­ do histologickĂ˝ch kazet Q Path, modrĂˇ 32 x 26 x 2,4 mm, bal Ăˇ 500 ks 720-2254</t>
  </si>
  <si>
    <t>ZP873</t>
  </si>
  <si>
    <t>KrytĂ­ mepitac pro velmi jemnou pokoĹľku se silikon. vrstvou vodÄ›odolnĂ© prodyĹˇnĂ© 4 cm x 1,5 m 298400</t>
  </si>
  <si>
    <t>ZR063</t>
  </si>
  <si>
    <t>KrytĂ­ sterilnĂ­ se stĹ™Ă­brem StopBac Sterile Aquastop 10 x 10 cm bal. Ăˇ 50 ks ( SBSA-04 ) 1324610116</t>
  </si>
  <si>
    <t>ZR064</t>
  </si>
  <si>
    <t>KrytĂ­ sterilnĂ­ se stĹ™Ă­brem StopBac Sterile Aquastop 10 x 20 cm bal. Ăˇ 50 ks ( SBSA-06 ) 1324610117</t>
  </si>
  <si>
    <t>ZR065</t>
  </si>
  <si>
    <t>KrytĂ­ sterilnĂ­ se stĹ™Ă­brem StopBac Sterile Aquastop 10 x 30 cm bal. Ăˇ 20 ks ( SBSA-08 ) 1324610118</t>
  </si>
  <si>
    <t>ZR062</t>
  </si>
  <si>
    <t>KrytĂ­ sterilnĂ­ se stĹ™Ă­brem StopBac Sterile Aquastop 7,5 x 5 cm bal. Ăˇ 50 ks ( SBSA-03 ) 1324610115</t>
  </si>
  <si>
    <t>ZR055</t>
  </si>
  <si>
    <t>KrytĂ­ sterilnĂ­ se stĹ™Ă­brem StopBac Sterile Compress 10 x 10 cm bal. Ăˇ 3 ks  (SBSC-01 ) 1324610120</t>
  </si>
  <si>
    <t>ZR057</t>
  </si>
  <si>
    <t>KrytĂ­ sterilnĂ­ se stĹ™Ă­brem StopBac Sterile Compress 10 x 15 cm bal. Ăˇ 3 ks SBSC-03</t>
  </si>
  <si>
    <t>ZR056</t>
  </si>
  <si>
    <t>KrytĂ­ sterilnĂ­ se stĹ™Ă­brem StopBac Sterile Compress 12 x 12 cm bal. Ăˇ 3 ks SBSC-02</t>
  </si>
  <si>
    <t>ZR059</t>
  </si>
  <si>
    <t>KrytĂ­ sterilnĂ­ se stĹ™Ă­brem StopBac Sterile Standard 10 x 10 cm bal. Ăˇ 50 ks ( SBSN-04 ) 1324610112</t>
  </si>
  <si>
    <t>ZR060</t>
  </si>
  <si>
    <t>KrytĂ­ sterilnĂ­ se stĹ™Ă­brem StopBac Sterile Standard 10 x 20 cm bal. Ăˇ 50 ks ( SBSN-06 ) 1324610113</t>
  </si>
  <si>
    <t>ZR061</t>
  </si>
  <si>
    <t>KrytĂ­ sterilnĂ­ se stĹ™Ă­brem StopBac Sterile Standard 10 x 30 cm bal. Ăˇ 20 ks ( SBSN-08 ) 1324610114</t>
  </si>
  <si>
    <t>ZR058</t>
  </si>
  <si>
    <t>KrytĂ­ sterilnĂ­ se stĹ™Ă­brem StopBac Sterile Standard 7,5 x 5 cm bal. Ăˇ 50 ks ( SBSN-03 ) 1324610111</t>
  </si>
  <si>
    <t>ZA572</t>
  </si>
  <si>
    <t>Set na malĂ© zĂˇkroky sterilnĂ­ pro pĹ™evaz rĂˇny Mediset 4706322</t>
  </si>
  <si>
    <t>ZA599</t>
  </si>
  <si>
    <t>Steh nĂˇplasĹĄovĂ˝ Steri-strip 6 x 75 mm bal. Ăˇ 50 ks elast. E4541</t>
  </si>
  <si>
    <t>ZA690</t>
  </si>
  <si>
    <t>ÄŚepelka skalpelovĂˇ 10 BB510</t>
  </si>
  <si>
    <t>ZA759</t>
  </si>
  <si>
    <t>DrĂ©n redon CH10 50 cm U2111000</t>
  </si>
  <si>
    <t>ZH035</t>
  </si>
  <si>
    <t>Ĺ krtidlo Esmarch 12 cm x 5 m resterilizovatelnĂ˝ do 134Â° bezlatexovĂ˝ 20-20-120</t>
  </si>
  <si>
    <t>ZB956</t>
  </si>
  <si>
    <t>NĂˇdoba na histologickĂ˝ mat. s pufrovanĂ˝m formalĂ­nem HISTOFOR 125 ml bal. Ăˇ 35 ks BFS-125</t>
  </si>
  <si>
    <t>ZN950</t>
  </si>
  <si>
    <t>NĂˇdoba na histologickĂ˝ mat. s pufrovanĂ˝m formalĂ­nem HISTOFOR 180 ml bal. Ăˇ 35 ks BFS-180</t>
  </si>
  <si>
    <t>ZH808</t>
  </si>
  <si>
    <t>NĂˇdoba na histologickĂ˝ mat. s pufrovanĂ˝m formalĂ­nem HISTOFOR 20 ml bal. Ăˇ 100 ks BFS-20</t>
  </si>
  <si>
    <t>ZH809</t>
  </si>
  <si>
    <t>NĂˇdoba na histologickĂ˝ mat. s pufrovanĂ˝m formalĂ­nem HISTOFOR 40 ml bal. Ăˇ 100 ks BFS-40</t>
  </si>
  <si>
    <t>ZS279</t>
  </si>
  <si>
    <t>PopisovaÄŤ na kĹŻĹľi sterilnĂ­, chirurgickĂ˝ DeRoyal, hrot standard, barva fialovĂˇ, vÄŤetnÄ› pravĂ­tka 15 cm 26-001</t>
  </si>
  <si>
    <t>ZI950</t>
  </si>
  <si>
    <t>PopisovaÄŤ na kĹŻĹľi sterilnĂ­, chirurgickĂ˝, skin marker tenkĂ˝ ZSM20 s jednĂ­m hrotem + PVC pravĂ­tko 66.665.01.400</t>
  </si>
  <si>
    <t>ZC695</t>
  </si>
  <si>
    <t>PrĹŻbojnĂ­k - kruhovĂ˝ skalpel pr. 4 mm bal. Ăˇ 10 ks 09003</t>
  </si>
  <si>
    <t>ZA776</t>
  </si>
  <si>
    <t>PrĹŻbojnĂ­k - kruhovĂ˝ skalpel pr. 5 mm bal. Ăˇ 10 ks 09004</t>
  </si>
  <si>
    <t>ZF677</t>
  </si>
  <si>
    <t>PrĹŻbojnĂ­k - kruhovĂ˝ skalpel pr. 6 mm bal. Ăˇ 10 ks 09005</t>
  </si>
  <si>
    <t>ZL886</t>
  </si>
  <si>
    <t>RukojeĹĄ aktivnĂ­ resterizovatelnĂˇ elektrokoagulace Valleylab kabel 3 m MBR-600</t>
  </si>
  <si>
    <t>ZK816</t>
  </si>
  <si>
    <t>StĹ™Ă­kaÄŤka injekÄŤnĂ­ 2-dĂ­lnĂˇ 10 ml LL Inject Solo se zĂˇvitem 4606728V</t>
  </si>
  <si>
    <t>ZR395</t>
  </si>
  <si>
    <t>StĹ™Ă­kaÄŤka injekÄŤnĂ­ 2-dĂ­lnĂˇ 2 ml L DISCARDIT LC 300928</t>
  </si>
  <si>
    <t>ZA752</t>
  </si>
  <si>
    <t>StĹ™Ă­kaÄŤka injekÄŤnĂ­ 3-dĂ­lnĂˇ 1 ml L tuberculin 30G x 12 bal. Ăˇ 100 ks 9161502S</t>
  </si>
  <si>
    <t>ZS016</t>
  </si>
  <si>
    <t>StĹ™Ă­kaÄŤka injekÄŤnĂ­ 3-dĂ­lnĂˇ, 1 ml, L, tuberculin bez jehly, centrickĂˇ ĹˇpiÄŤka, bezzbytkovĂˇ, bal. Ăˇ 100 ks</t>
  </si>
  <si>
    <t>50115064</t>
  </si>
  <si>
    <t>ZPr - šicí materiál (Z529)</t>
  </si>
  <si>
    <t>ZC992</t>
  </si>
  <si>
    <t>Ĺ itĂ­ dafilon modrĂ˝ 4/0 (1.5) bal. Ăˇ 36 ks C0932132</t>
  </si>
  <si>
    <t>ZD188</t>
  </si>
  <si>
    <t>Ĺ itĂ­ monocryl un 5-0 bal. Ăˇ 12 ks W3221</t>
  </si>
  <si>
    <t>ZG561</t>
  </si>
  <si>
    <t>Ĺ itĂ­ monofil chiralen bl EP 0,7- USP 6/0 bal. Ăˇ 24 ks PP 5001-2</t>
  </si>
  <si>
    <t>ZB528</t>
  </si>
  <si>
    <t>Ĺ itĂ­ monosyn bezbarvĂ˝ 4/0 (1.5) bal. Ăˇ 36 ks C0023624</t>
  </si>
  <si>
    <t>ZR993</t>
  </si>
  <si>
    <t>Ĺ itĂ­ novosyn fialovĂ˝ 4/0 (1,5) bal. Ăˇ 36 ks C0068029</t>
  </si>
  <si>
    <t>ZD143</t>
  </si>
  <si>
    <t>Ĺ itĂ­ prolene bl 3-0 bal. Ăˇ 24 ks W8021T</t>
  </si>
  <si>
    <t>ZB196</t>
  </si>
  <si>
    <t>Ĺ itĂ­ prolene bl 4-0 bal. Ăˇ 36 ks EH7151H</t>
  </si>
  <si>
    <t>ZB181</t>
  </si>
  <si>
    <t>Ĺ itĂ­ prolene bl 5-0 bal. Ăˇ 36 ks EH7176H</t>
  </si>
  <si>
    <t>ZB060</t>
  </si>
  <si>
    <t>Ĺ itĂ­ prolene bl 6-0 bal. Ăˇ 24 ks W8005T</t>
  </si>
  <si>
    <t>ZD072</t>
  </si>
  <si>
    <t>Ĺ itĂ­ vicryl plus vi 5-0 bal. Ăˇ 36 ks VCP500H</t>
  </si>
  <si>
    <t>ZI487</t>
  </si>
  <si>
    <t>Ĺ itĂ­ vicryl rapide un 4-0 bal. Ăˇ 12 ks W9930</t>
  </si>
  <si>
    <t>ZB183</t>
  </si>
  <si>
    <t>Ĺ itĂ­ vicryl un 2-0 bal. Ăˇ 24 ks W9532T</t>
  </si>
  <si>
    <t>ZB184</t>
  </si>
  <si>
    <t>Ĺ itĂ­ vicryl un 3-0 bal. Ăˇ 12 ks W9890</t>
  </si>
  <si>
    <t>ZB185</t>
  </si>
  <si>
    <t>Ĺ itĂ­ vicryl un 4-0 bal. Ăˇ 12 ks W9951</t>
  </si>
  <si>
    <t>ZC576</t>
  </si>
  <si>
    <t>Ĺ itĂ­ vicryl un 6-0 bal. Ăˇ 24 ks W9831T</t>
  </si>
  <si>
    <t>ZF256</t>
  </si>
  <si>
    <t>Ĺ itĂ­ vicryl vi 5-0 bal. Ăˇ 12 ks W9442</t>
  </si>
  <si>
    <t>ZN126</t>
  </si>
  <si>
    <t>Rukavice operaÄŤnĂ­ latex bez pudru sterilnĂ­  PF ansell gammex vel. 7,0 330048070</t>
  </si>
  <si>
    <t>ZN125</t>
  </si>
  <si>
    <t>Rukavice operaÄŤnĂ­ latex bez pudru sterilnĂ­  PF ansell gammex vel.7,5 330048075</t>
  </si>
  <si>
    <t>50115080</t>
  </si>
  <si>
    <t>ZPr - staplery, extraktory, endoskop.mat. (Z523)</t>
  </si>
  <si>
    <t>ZF090</t>
  </si>
  <si>
    <t>Stapler koĹľnĂ­ 35 svorek Ăˇ 6 ks 783100</t>
  </si>
  <si>
    <t>50115004</t>
  </si>
  <si>
    <t>IUTN - kovové (Z506)</t>
  </si>
  <si>
    <t>ZA026</t>
  </si>
  <si>
    <t>Dlaha adaptaÄŤnĂ­ rovnĂˇ 1,5 mm 12 otv. 02.114.005</t>
  </si>
  <si>
    <t>ZO584</t>
  </si>
  <si>
    <t>Dlaha metakarpĂˇlnĂ­ a falangeĂˇlnĂ­ linos ti, anatomickĂˇ, variabilnĂ­ Ăşhel, 2/2 otv., mĹ™Ă­ĹľkovĂ˝ tvar, tl. 1,2 mm, d. 11,5 mm 26-112-15-09</t>
  </si>
  <si>
    <t>ZO585</t>
  </si>
  <si>
    <t>Dlaha metakarpĂˇlnĂ­ a falangeĂˇlnĂ­ linos ti, anatomickĂˇ, variabilnĂ­ Ăşhel, 2/3 otv., mĹ™Ă­ĹľkovĂ˝ tvar, tl. 1,2 mm, d. 18 mm 26-112-16-09</t>
  </si>
  <si>
    <t>ZA491</t>
  </si>
  <si>
    <t>DrĂˇt KirschnerĹŻv 1.00 mm Ăˇ 10 ks 292.100.10</t>
  </si>
  <si>
    <t>ZG063</t>
  </si>
  <si>
    <t>DrĂˇt KirschnerĹŻv 1.25 mm Ăˇ 10 ks 292.120.10</t>
  </si>
  <si>
    <t>ZA014</t>
  </si>
  <si>
    <t>Ĺ roub kortikĂˇlnĂ­ 1.5 mm 200.806</t>
  </si>
  <si>
    <t>ZA015</t>
  </si>
  <si>
    <t>Ĺ roub kortikĂˇlnĂ­ 1.5 mm 200.808</t>
  </si>
  <si>
    <t>ZA011</t>
  </si>
  <si>
    <t>Ĺ roub kortikĂˇlnĂ­ 1.5 mm 200.809</t>
  </si>
  <si>
    <t>ZA012</t>
  </si>
  <si>
    <t>Ĺ roub kortikĂˇlnĂ­ 1.5 mm 200.810</t>
  </si>
  <si>
    <t>ZA016</t>
  </si>
  <si>
    <t>Ĺ roub kortikĂˇlnĂ­ 1.5 mm 200.812</t>
  </si>
  <si>
    <t>ZI062</t>
  </si>
  <si>
    <t>Ĺ roub kortikĂˇlnĂ­ PENNIG 80 x 35 mm pr.4 mm 35101</t>
  </si>
  <si>
    <t>ZO663</t>
  </si>
  <si>
    <t>Ĺ roub kortikĂˇlnĂ­ uzamykatelnĂ˝ ti smart - drive dvouzĂˇvitovĂ˝ 2,0 x 10 mm multismÄ›rovĂ˝ do 15Â°, samoĹ™eznĂ˝ 26-019-10-91</t>
  </si>
  <si>
    <t>ZO664</t>
  </si>
  <si>
    <t>Ĺ roub kortikĂˇlnĂ­ uzamykatelnĂ˝ ti smart - drive dvouzĂˇvitovĂ˝ 2,0 x 11 mm multismÄ›rovĂ˝ do 15Â°, samoĹ™eznĂ˝ 26-019-11-91</t>
  </si>
  <si>
    <t>ZO667</t>
  </si>
  <si>
    <t>Ĺ roub kortikĂˇlnĂ­ uzamykatelnĂ˝ ti smart - drive dvouzĂˇvitovĂ˝ 2,0 x 14 mm multismÄ›rovĂ˝ do 15Â°, samoĹ™eznĂ˝ 26-019-14-91</t>
  </si>
  <si>
    <t>ZO661</t>
  </si>
  <si>
    <t>Ĺ roub kortikĂˇlnĂ­ uzamykatelnĂ˝ ti smart - drive dvouzĂˇvitovĂ˝ 2,0 x 8 mm multismÄ›rovĂ˝ do 15Â°, samoĹ™eznĂ˝ 26-019-08-91</t>
  </si>
  <si>
    <t>ZD953</t>
  </si>
  <si>
    <t>ImplantĂˇt ĹˇlachovĂ˝ tendon spacer TCTU1</t>
  </si>
  <si>
    <t>ZA480</t>
  </si>
  <si>
    <t>FĂłlie inciznĂ­ raucodrape 15 x 20 cm Ăˇ 10 ks 25441</t>
  </si>
  <si>
    <t>ZL979</t>
  </si>
  <si>
    <t>Kanystr renasys EZ 250 ml pro podtlakovou terapii 66800913</t>
  </si>
  <si>
    <t>ZA798</t>
  </si>
  <si>
    <t>KrytĂ­ hemostatickĂ© traumacel P 2g ks bal. Ăˇ 5 ks zĂˇsyp 10120</t>
  </si>
  <si>
    <t>ZL663</t>
  </si>
  <si>
    <t>KrytĂ­ mastnĂ˝ tyl pharmatull 10 x 10 cm bal. Ăˇ 50 ks P-Tull1010</t>
  </si>
  <si>
    <t>ZL664</t>
  </si>
  <si>
    <t>KrytĂ­ mastnĂ˝ tyl pharmatull 10 x 20 cm bal. Ăˇ 10 ks P-Tull1020</t>
  </si>
  <si>
    <t>ZL665</t>
  </si>
  <si>
    <t>KrytĂ­ mastnĂ˝ tyl pharmatull 15 x 40 cm bal. Ăˇ 10 ks P-Tull1540</t>
  </si>
  <si>
    <t>ZR302</t>
  </si>
  <si>
    <t>KrytĂ­ silikonovĂ© pÄ›novĂ© mepilex border flex 10 x 10 cm sterilnĂ­ bal.Ăˇ 5 ks 595300</t>
  </si>
  <si>
    <t>ZI602</t>
  </si>
  <si>
    <t>NĂˇplast curapor 10 x 34 cm 32918 ( nĂˇhrada za cosmopor )</t>
  </si>
  <si>
    <t>ZD332</t>
  </si>
  <si>
    <t>NĂˇplast microfoam 2,50 cm x 5,00 m bal. Ăˇ 12 ks 1528-1</t>
  </si>
  <si>
    <t>ZF352</t>
  </si>
  <si>
    <t>NĂˇplast transpore bĂ­lĂˇ 2,50 cm x 9,14 m bal. Ăˇ 12 ks 1534-1</t>
  </si>
  <si>
    <t>ZO434</t>
  </si>
  <si>
    <t>NĂˇvlek na konÄŤetiny pro podtlakovou terapii Suprasorb CNP EasyDress vel. M 65 x 40 x 85 cm bal. Ăˇ 5 pĂˇrĹŻ (31691) 34902</t>
  </si>
  <si>
    <t>ZL973</t>
  </si>
  <si>
    <t>PÄ›na renasys-F stĹ™ednĂ­ set (M) pro podtlakovou terapii 66800795</t>
  </si>
  <si>
    <t>ZQ420</t>
  </si>
  <si>
    <t>Roztok k vĂ˝plachĹŻm chirurgickĂ˝m LavaSurge sterilnĂ­  s polyhexanidem bal. Ăˇ 1000 ml 19902</t>
  </si>
  <si>
    <t>ZP545</t>
  </si>
  <si>
    <t>ÄŚepelka skalpelovĂˇ ÄŤ. 10 - Swann Morton bal. Ăˇ 100 ks G0100</t>
  </si>
  <si>
    <t>ZE278</t>
  </si>
  <si>
    <t>DrĂˇt vodĂ­cĂ­ 0,90 mm vrtacĂ­, bez zĂˇvitu bal. Ăˇ 10 ks 26-875-00-05</t>
  </si>
  <si>
    <t>ZA783</t>
  </si>
  <si>
    <t>DrĂ©n Easy Flow 40 mm/30 cm, Ăˇ 10 ks, 97.816.92.224</t>
  </si>
  <si>
    <t>ZN371</t>
  </si>
  <si>
    <t>DrĂ©n silikonovĂ˝ CH20 laparotomickĂ˝ s RTG znaÄŤenĂ­m sterilnĂ­ d = 50 cm bal. Ăˇ 10 ks WLM60702000</t>
  </si>
  <si>
    <t>ZA932</t>
  </si>
  <si>
    <t>Elektroda neutrĂˇlnĂ­ ke koagulaci bal. Ăˇ 50 ks E7509</t>
  </si>
  <si>
    <t>ZS820</t>
  </si>
  <si>
    <t>Elektroda neutrĂˇlnĂ­ NESSY Omega ke koagulaci Erbe VIO3 (VIO, ICC,ACC), 85 cmÂ˛,  jednorĂˇzovĂˇ, bal. Ăˇ 50 ks 20193-082</t>
  </si>
  <si>
    <t>ZO394</t>
  </si>
  <si>
    <t>FixĂˇtor zevnĂ­ cylindr sfĂ©rickĂ˝ pro Pennig R37005</t>
  </si>
  <si>
    <t>ZO395</t>
  </si>
  <si>
    <t>FixĂˇtor zevnĂ­ vĂˇlec excentrickĂ˝ pro Pennig R37004</t>
  </si>
  <si>
    <t>ZH282</t>
  </si>
  <si>
    <t>Klip titanovĂ˝ pro otevĹ™enĂ© operace S bal. 30 zĂˇsobnĂ­kĹŻ Ăˇ 6 ks PL565T</t>
  </si>
  <si>
    <t>ZD425</t>
  </si>
  <si>
    <t>NĹŻĹľ k elektrodermatomu Ăˇ 10 ks GB228 R</t>
  </si>
  <si>
    <t>ZS125</t>
  </si>
  <si>
    <t>NĹŻĹľ k elektrodermatomu Zimmer sterilnĂ­ bal. Ăˇ 10 ks 00-8800-000-10</t>
  </si>
  <si>
    <t>ZG263</t>
  </si>
  <si>
    <t>RukojeĹĄ aktivnĂ­ elektrody resterizovatelnĂˇ 4,6 m kabel bal. Ăˇ 10 ks E2100</t>
  </si>
  <si>
    <t>ZP024</t>
  </si>
  <si>
    <t>SĂ­ĹĄka vstĹ™ebatelnĂˇ Vicryl mesh 30 x 30 cm bal. Ăˇ 3 ks VKMLC</t>
  </si>
  <si>
    <t>ZB021</t>
  </si>
  <si>
    <t>SĂ­ĹĄka vstĹ™ebatelnĂˇ vicrylovĂˇ mesh 8,5 x 10,5 cm VM96</t>
  </si>
  <si>
    <t>ZB798</t>
  </si>
  <si>
    <t>StĹ™Ă­kaÄŤka injekÄŤnĂ­ 2-dĂ­lnĂˇ 20 ml LL Inject Solo 4606736V</t>
  </si>
  <si>
    <t>StĹ™Ă­kaÄŤka injekÄŤnĂ­ 3-dĂ­lnĂˇ 1 ml L tuberculin bez jehly, centrickĂˇ ĹˇpiÄŤka, bezzbytkovĂˇ, bal. Ăˇ 100 ks</t>
  </si>
  <si>
    <t>ZA749</t>
  </si>
  <si>
    <t>StĹ™Ă­kaÄŤka injekÄŤnĂ­ 3-dĂ­lnĂˇ 50 ml LL Omnifix Solo 4617509F</t>
  </si>
  <si>
    <t>ZB885</t>
  </si>
  <si>
    <t>VrtĂˇk 1.1 mm se 2 drĂˇĹľkami, pro mini rychlospojku 513.030</t>
  </si>
  <si>
    <t>ZD243</t>
  </si>
  <si>
    <t>Ĺ Ă­tĂ­ prolene bl 2-0 bal. Ăˇ 36 ks EH7697H</t>
  </si>
  <si>
    <t>ZB217</t>
  </si>
  <si>
    <t>Ĺ itĂ­ dafilon modrĂ˝ 3/0 (2) bal. Ăˇ 36 ks C0932353</t>
  </si>
  <si>
    <t>ZB979</t>
  </si>
  <si>
    <t>Ĺ itĂ­ dafilon modrĂ˝ 4/0 (1.5) bal. Ăˇ 36 ks C0932205</t>
  </si>
  <si>
    <t>ZN283</t>
  </si>
  <si>
    <t>Ĺ itĂ­ ethilon bk 8-0 bal. Ăˇ 12 ks W2808</t>
  </si>
  <si>
    <t>ZB201</t>
  </si>
  <si>
    <t>Ĺ itĂ­ ethilon bk 8-0 bal. Ăˇ 12 ks W2812</t>
  </si>
  <si>
    <t>ZB178</t>
  </si>
  <si>
    <t>Ĺ itĂ­ ethilon bk 9-0 bal. Ăˇ 12 ks W2813</t>
  </si>
  <si>
    <t>ZB023</t>
  </si>
  <si>
    <t>Ĺ itĂ­ maxon 2/0 bal. Ăˇ 36 ks 8886626151</t>
  </si>
  <si>
    <t>ZB529</t>
  </si>
  <si>
    <t>Ĺ itĂ­ monosyn bezbarvĂ˝ 3/0 (2) bal. Ăˇ 36 ks C0023635</t>
  </si>
  <si>
    <t>ZI485</t>
  </si>
  <si>
    <t>Ĺ itĂ­ monosyn bezbarvĂ˝ 5/0 (1) bal. Ăˇ 36 ks C0023613</t>
  </si>
  <si>
    <t>ZM044</t>
  </si>
  <si>
    <t>Ĺ itĂ­ PDSII vi 4-0 bal. Ăˇ 36 ks W9115H</t>
  </si>
  <si>
    <t>ZB608</t>
  </si>
  <si>
    <t>Ĺ itĂ­ premicron zelenĂ˝ 2/0 (3) bal. Ăˇ 36 ks C0026057</t>
  </si>
  <si>
    <t>ZB156</t>
  </si>
  <si>
    <t>Ĺ itĂ­ premilene 3/0 (2) bal. Ăˇ 36 ks C2090014</t>
  </si>
  <si>
    <t>ZB154</t>
  </si>
  <si>
    <t>Ĺ itĂ­ premilene 5/0 (1) bal. Ăˇ 36 ks C2090012</t>
  </si>
  <si>
    <t>ZC690</t>
  </si>
  <si>
    <t>Ĺ itĂ­ vicryl plus vi 3-0 bal. Ăˇ 36 ks VCP1225H</t>
  </si>
  <si>
    <t>ZE535</t>
  </si>
  <si>
    <t>Ĺ itĂ­ vicryl rapide un 6-0 bal. Ăˇ 12 ks W9913</t>
  </si>
  <si>
    <t>KK190</t>
  </si>
  <si>
    <t>ÄŤepelka k harmonickĂ©mu sklapelu GEN11 synergy zahnutĂˇ SNGCBU</t>
  </si>
  <si>
    <t>KC486</t>
  </si>
  <si>
    <t>klip titanovĂ˝ pro otevĹ™enĂ© operace M bal. 18 zĂˇsobnĂ­kĹŻ Ăˇ 6 ks LT300-X</t>
  </si>
  <si>
    <t>KI724</t>
  </si>
  <si>
    <t>nĹŻĹľky k harmonickĂ©mu skalpelu koagulaÄŤnĂ­ FOCUS 9 cm HAR 9F</t>
  </si>
  <si>
    <t>KC509</t>
  </si>
  <si>
    <t>sĂ­ĹĄka prolen 30 x 30 cm PML1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</si>
  <si>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</si>
  <si>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</si>
  <si>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</si>
  <si>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</si>
  <si>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</si>
  <si>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</si>
  <si>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</si>
  <si>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</si>
  <si>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</si>
  <si>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</si>
  <si>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</si>
  <si>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</si>
  <si>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</si>
  <si>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</si>
  <si>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</si>
  <si>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</si>
  <si>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</si>
  <si>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</si>
  <si>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</si>
  <si>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</si>
  <si>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</si>
  <si>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</si>
  <si>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THP</t>
  </si>
  <si>
    <t>Specializovaná ambulantní péče</t>
  </si>
  <si>
    <t>601 - Pracoviště plastické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</si>
  <si>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</si>
  <si>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</si>
  <si>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</si>
  <si>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</si>
  <si>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</si>
  <si>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Hanuliak Jan</t>
  </si>
  <si>
    <t>Lovětínská Vanesa</t>
  </si>
  <si>
    <t>Menšík Ivo</t>
  </si>
  <si>
    <t>PodkalskáSommerová Kamila</t>
  </si>
  <si>
    <t>Zdravotní výkony vykázané na pracovišti v rámci ambulantní péče dle lékařů *</t>
  </si>
  <si>
    <t>06</t>
  </si>
  <si>
    <t>601</t>
  </si>
  <si>
    <t>1</t>
  </si>
  <si>
    <t>0000362</t>
  </si>
  <si>
    <t>ADRENALIN LÉČIVA</t>
  </si>
  <si>
    <t>0000502</t>
  </si>
  <si>
    <t>MESOCAIN 1%</t>
  </si>
  <si>
    <t>0002439</t>
  </si>
  <si>
    <t>0090044</t>
  </si>
  <si>
    <t>0093109</t>
  </si>
  <si>
    <t>SUPRACAIN</t>
  </si>
  <si>
    <t>0098864</t>
  </si>
  <si>
    <t>0083443</t>
  </si>
  <si>
    <t>TETAVAX</t>
  </si>
  <si>
    <t>0200352</t>
  </si>
  <si>
    <t>CHIROCAINE</t>
  </si>
  <si>
    <t>0208575</t>
  </si>
  <si>
    <t>0168122</t>
  </si>
  <si>
    <t>V</t>
  </si>
  <si>
    <t>02105</t>
  </si>
  <si>
    <t>PRAVIDELNÉ OČKOVÁNÍ PODLE PŘEDPISŮ O OCHRANĚ VEŘEJ</t>
  </si>
  <si>
    <t>09216</t>
  </si>
  <si>
    <t>INJEKCE DO MĚKKÝCH TKÁNÍ NEBO INTRADERMÁLNÍ PUPENY</t>
  </si>
  <si>
    <t>09221</t>
  </si>
  <si>
    <t>INFÚZE U KOJENCE NEBO DÍTĚTE DO 10 LET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</si>
  <si>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</si>
  <si>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</si>
  <si>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</si>
  <si>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</si>
  <si>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</si>
  <si>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</si>
  <si>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</si>
  <si>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>MINIMÁLNÍ KONTAKT LÉKAŘE S PACIENTEM</t>
  </si>
  <si>
    <t>09550</t>
  </si>
  <si>
    <t>INFORMACE O VYDÁNÍ ROZHODNUTÍ O DOČASNÉ PRACOVNÍ N</t>
  </si>
  <si>
    <t>09551</t>
  </si>
  <si>
    <t>INFORMACE O VYDÁNÍ ROZHODNUTÍ O UKONČENÍ DOČASNÉ P</t>
  </si>
  <si>
    <t>44215</t>
  </si>
  <si>
    <t>DESTRUKTIVNÍ TERAPIE KOŽNÍCH LÉZÍ LASEREM S VYSOKÝ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</si>
  <si>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</si>
  <si>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</si>
  <si>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</si>
  <si>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</si>
  <si>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</si>
  <si>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</si>
  <si>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</si>
  <si>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</si>
  <si>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</si>
  <si>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</si>
  <si>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</si>
  <si>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</si>
  <si>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</si>
  <si>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</si>
  <si>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</si>
  <si>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</si>
  <si>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61209</t>
  </si>
  <si>
    <t>TENOLÝZA FLEXORU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</si>
  <si>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</si>
  <si>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</si>
  <si>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</si>
  <si>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</si>
  <si>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</si>
  <si>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</si>
  <si>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66413</t>
  </si>
  <si>
    <t>AMPUTACE PRSTU RUKY NEBO ČLÁNKU PRSTU - ZA KAŽDÝ D</t>
  </si>
  <si>
    <t>66823</t>
  </si>
  <si>
    <t>ODSTRANĚNÍ ZEVNÍHO FIXATÉRU</t>
  </si>
  <si>
    <t>99991</t>
  </si>
  <si>
    <t>(VZP) KÓD POUZE PRO CENTRA DLE VYHL. 368/2006 - SL</t>
  </si>
  <si>
    <t>61021</t>
  </si>
  <si>
    <t>KOMPLEXNÍ VYŠETŘENÍ PLASTICKÝM CHIRURGEM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</si>
  <si>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</si>
  <si>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</si>
  <si>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</si>
  <si>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</si>
  <si>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</si>
  <si>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</si>
  <si>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</si>
  <si>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</si>
  <si>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</si>
  <si>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</si>
  <si>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62150</t>
  </si>
  <si>
    <t>POPÁLENINY - OŠETŘENÍ A PŘEVAZ, OSTATNÍ DO 5 % POV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</si>
  <si>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</si>
  <si>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</si>
  <si>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</si>
  <si>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</si>
  <si>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</si>
  <si>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</si>
  <si>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</si>
  <si>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</si>
  <si>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</si>
  <si>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</si>
  <si>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</si>
  <si>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</si>
  <si>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</si>
  <si>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</si>
  <si>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</si>
  <si>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</si>
  <si>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</si>
  <si>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</si>
  <si>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</si>
  <si>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</si>
  <si>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</si>
  <si>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</si>
  <si>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</si>
  <si>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</si>
  <si>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INCIZE A DRENÁŽ ABSCESU NEBO HEMATOMU</t>
  </si>
  <si>
    <t>51821</t>
  </si>
  <si>
    <t>CHIRURGICKÉ ODSTRANĚNÍ CIZÍHO TĚLESA</t>
  </si>
  <si>
    <t>62100</t>
  </si>
  <si>
    <t>PŘEVAZ POPÁLENINY V ROZSAHU DO 1 % POVRCHU TĚLA</t>
  </si>
  <si>
    <t>62310</t>
  </si>
  <si>
    <t>NEKREKTOMIE DO 1% POVRCHU TĚLA</t>
  </si>
  <si>
    <t>62410</t>
  </si>
  <si>
    <t>ŠTĚP PŘI POPÁLENÍ - DLAŇ, DORSUM RUKY, NOHY NEBO D</t>
  </si>
  <si>
    <t>09123</t>
  </si>
  <si>
    <t>ANALÝZA MOČI CHEMICKY</t>
  </si>
  <si>
    <t>61225</t>
  </si>
  <si>
    <t>NEUROLÝZA</t>
  </si>
  <si>
    <t>51817</t>
  </si>
  <si>
    <t>OŠETŘENÍ NEHTU</t>
  </si>
  <si>
    <t>62140</t>
  </si>
  <si>
    <t>POPÁLENINY - OŠETŘENÍ A PŘEVAZ DORSA RUKY NEBO NOH</t>
  </si>
  <si>
    <t>62610</t>
  </si>
  <si>
    <t>ODBĚR DERMOEPIDERMÁLNÍHO ŠTĚPU DO 1 % POVRCHU TĚLA</t>
  </si>
  <si>
    <t>62430</t>
  </si>
  <si>
    <t>ŠTĚP PŘI POPÁLENÍ (A OSTATNÍCH KOŽNÍCH ZTRÁTÁCH) -</t>
  </si>
  <si>
    <t>53515</t>
  </si>
  <si>
    <t>SUTURA ŠLACHY EXTENSORU RUKY A ZÁPĚSTÍ</t>
  </si>
  <si>
    <t>62510</t>
  </si>
  <si>
    <t>XENOTRANSPLANTACE DO 1% POVRCHU TĚLA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</si>
  <si>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</si>
  <si>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</si>
  <si>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</si>
  <si>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</si>
  <si>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</si>
  <si>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</si>
  <si>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</si>
  <si>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>PŘEVAZ POPÁLENINY V ROZSAHU OD 1 % DO 10 %  POVRCH</t>
  </si>
  <si>
    <t>61131</t>
  </si>
  <si>
    <t>EXCIZE KOŽNÍ LÉZE, SUTURA VÍCE NEŽ 10 CM</t>
  </si>
  <si>
    <t>62440</t>
  </si>
  <si>
    <t>ŠTĚP PŘI POPÁLENÍ (A OSTATNÍCH KOŽNÍCH ZTRÁTÁCH) D</t>
  </si>
  <si>
    <t>62130</t>
  </si>
  <si>
    <t>POPÁLENINY - OŠETŘENÍ A PŘEVAZ PRSTU RUKY, NOHY NE</t>
  </si>
  <si>
    <t>62420</t>
  </si>
  <si>
    <t>62160</t>
  </si>
  <si>
    <t>POPÁLENINY - OŠETŘENÍ A PŘEVAZ, 5 - 10 % POVRCHU T</t>
  </si>
  <si>
    <t>66681</t>
  </si>
  <si>
    <t>EXARTIKULACE (AMPUTACE METATARZÁLNÍ) FALANGEÁLNÍ -</t>
  </si>
  <si>
    <t>61111</t>
  </si>
  <si>
    <t>PRIMÁRNÍ OŠETŘENÍ TRAUMATICKÉ TETOVÁŽE Á 20 MIN.</t>
  </si>
  <si>
    <t>02125</t>
  </si>
  <si>
    <t>OČKOVÁNÍ VČETNĚ OČKOVACÍ LÁTKY, KTERÁ JE HRAZENA Z</t>
  </si>
  <si>
    <t>09614</t>
  </si>
  <si>
    <t>(VZP) DISTANČNÍ KONZULTACE ZDRAVOTNÍHO STAVU AMBUL</t>
  </si>
  <si>
    <t>0000409</t>
  </si>
  <si>
    <t>CALCIUM CHLORATUM BIOTIKA</t>
  </si>
  <si>
    <t>0225891</t>
  </si>
  <si>
    <t>0221862</t>
  </si>
  <si>
    <t>0046125</t>
  </si>
  <si>
    <t>3</t>
  </si>
  <si>
    <t>0001719</t>
  </si>
  <si>
    <t>DRÁT CERKLÁŽNÍ OCEL</t>
  </si>
  <si>
    <t>0017751</t>
  </si>
  <si>
    <t>DRÁT KIRSCHNERŮV OCEL</t>
  </si>
  <si>
    <t>0013054</t>
  </si>
  <si>
    <t>STAPLER KOŽNÍ, 35 NEREZ.OCEL. NÁPLNÍ PMW35,PMR35</t>
  </si>
  <si>
    <t>0049999</t>
  </si>
  <si>
    <t>EXTRAKTOR KOŽNÍCH SVOREK - PROXIMATE</t>
  </si>
  <si>
    <t>0142687</t>
  </si>
  <si>
    <t>ŠROUB KORTIKÁLNÍ STARDRIVE ZAMYKACÍ SAMOŘEZNÝ TITA</t>
  </si>
  <si>
    <t>0113164</t>
  </si>
  <si>
    <t>T-DLAHA 3,5/4,5</t>
  </si>
  <si>
    <t>51818</t>
  </si>
  <si>
    <t>51853</t>
  </si>
  <si>
    <t>CIRKULÁRNÍ SÁDROVÝ OBVAZ - PRSTŮ, RUKY, ZÁPĚSTÍ</t>
  </si>
  <si>
    <t>61213</t>
  </si>
  <si>
    <t>IMPLANTACE SILIKONU PŘI DEFEKTU ŠLACHY</t>
  </si>
  <si>
    <t>61219</t>
  </si>
  <si>
    <t>TENOLÝZA EXTENZORU</t>
  </si>
  <si>
    <t>61227</t>
  </si>
  <si>
    <t>CHIRURGICKÉ OŠETŘENÍ NEUROMU</t>
  </si>
  <si>
    <t>66423</t>
  </si>
  <si>
    <t>ODSTRANĚNÍ EXOSTÓZY DORZA RUKY</t>
  </si>
  <si>
    <t>66679</t>
  </si>
  <si>
    <t>71521</t>
  </si>
  <si>
    <t>RESEKCE BOLTCE S POSUNEM KOŽNÍHO LALOKU MÍSTNĚ</t>
  </si>
  <si>
    <t>71523</t>
  </si>
  <si>
    <t>INCIZE A DRENÁŽ BOLTCE PRO PERICHONDRITIDU NEBO HE</t>
  </si>
  <si>
    <t>51850</t>
  </si>
  <si>
    <t>PŘEVAZ RÁNY METODOU NPWT ZALOŽENÉ NA KONTROLOVANÉM</t>
  </si>
  <si>
    <t>66867</t>
  </si>
  <si>
    <t>EXCIZE A EXSTIRPACE SVALOVÉ - JEDNODUCHÉ</t>
  </si>
  <si>
    <t>61255</t>
  </si>
  <si>
    <t>ROZŠÍŘENÁ APONEUREKTOMIE U FORMY DUPUYTRENOVY KONT</t>
  </si>
  <si>
    <t>61165</t>
  </si>
  <si>
    <t>ROZPROSTŘENÍ NEBO MODELACE LALOKU</t>
  </si>
  <si>
    <t>53517</t>
  </si>
  <si>
    <t>SUTURA NEBO REINSERCE ŠLACHY FLEXORU RUKY A ZÁPĚST</t>
  </si>
  <si>
    <t>61211</t>
  </si>
  <si>
    <t>REKONSTRUKCE ŠLACHOVÉHO POUTKA</t>
  </si>
  <si>
    <t>75399</t>
  </si>
  <si>
    <t>DERMATOPLASTIKA JEDNOHO VÍČKA NEBO BLEPHAROCHALASI</t>
  </si>
  <si>
    <t>66425</t>
  </si>
  <si>
    <t xml:space="preserve">SYNOVEKTOMIE KLOUBU PRSTU RUKY ČI NOHY - ZA PRVNÍ </t>
  </si>
  <si>
    <t>61391</t>
  </si>
  <si>
    <t>VYTVOŘENÍ NOVÉ PRSNÍ BRADAVKY A PRSNÍHO DVORCE</t>
  </si>
  <si>
    <t>61425</t>
  </si>
  <si>
    <t>OPERACE RINOFYMY</t>
  </si>
  <si>
    <t>61471</t>
  </si>
  <si>
    <t>DERMABRAZE JIZEV A POÚRAZOVÉ TETOVÁŽE A 10 MIN.</t>
  </si>
  <si>
    <t>75397</t>
  </si>
  <si>
    <t>SUTURA LACERACE VÍČKA A SVALU</t>
  </si>
  <si>
    <t>61401</t>
  </si>
  <si>
    <t>KOREKCE MALÉ VROZENÉ ANOMÁLIE BOLTCE A OKOLÍ (VÝRŮ</t>
  </si>
  <si>
    <t>(prázdné)</t>
  </si>
  <si>
    <t>XIAPEX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</si>
  <si>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</si>
  <si>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</si>
  <si>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</si>
  <si>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</si>
  <si>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</si>
  <si>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</si>
  <si>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</si>
  <si>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</si>
  <si>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</si>
  <si>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</si>
  <si>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</si>
  <si>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</si>
  <si>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</si>
  <si>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</si>
  <si>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</si>
  <si>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</si>
  <si>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</si>
  <si>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</si>
  <si>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</si>
  <si>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</si>
  <si>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</si>
  <si>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</si>
  <si>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</si>
  <si>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</si>
  <si>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</si>
  <si>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</si>
  <si>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</si>
  <si>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</si>
  <si>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</si>
  <si>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</si>
  <si>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</si>
  <si>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</si>
  <si>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</si>
  <si>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</si>
  <si>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</si>
  <si>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</si>
  <si>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</si>
  <si>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NEKREKTOMIE DO 5 % POVRCHU TĚLA - TANGENCIÁLNÍ NEB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</si>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</sst>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7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79" xfId="0" applyNumberFormat="1" applyFont="1" applyFill="1" applyBorder="1"/>
    <xf numFmtId="9" fontId="33" fillId="0" borderId="87" xfId="0" applyNumberFormat="1" applyFont="1" applyFill="1" applyBorder="1"/>
    <xf numFmtId="9" fontId="33" fillId="0" borderId="82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0" borderId="86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0" borderId="25" xfId="0" applyFont="1" applyFill="1" applyBorder="1"/>
    <xf numFmtId="0" fontId="40" fillId="0" borderId="131" xfId="0" applyFont="1" applyFill="1" applyBorder="1"/>
    <xf numFmtId="0" fontId="40" fillId="0" borderId="137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0" borderId="134" xfId="0" applyFont="1" applyBorder="1" applyAlignment="1">
      <alignment horizontal="left" indent="1"/>
    </xf>
    <xf numFmtId="169" fontId="0" fillId="0" borderId="132" xfId="0" applyNumberFormat="1" applyBorder="1"/>
    <xf numFmtId="9" fontId="0" fillId="0" borderId="132" xfId="0" applyNumberFormat="1" applyBorder="1"/>
    <xf numFmtId="9" fontId="0" fillId="0" borderId="133" xfId="0" applyNumberFormat="1" applyBorder="1"/>
    <xf numFmtId="0" fontId="60" fillId="4" borderId="131" xfId="0" applyFont="1" applyFill="1" applyBorder="1" applyAlignment="1">
      <alignment horizontal="left"/>
    </xf>
    <xf numFmtId="169" fontId="60" fillId="4" borderId="132" xfId="0" applyNumberFormat="1" applyFont="1" applyFill="1" applyBorder="1"/>
    <xf numFmtId="9" fontId="60" fillId="4" borderId="132" xfId="0" applyNumberFormat="1" applyFont="1" applyFill="1" applyBorder="1"/>
    <xf numFmtId="9" fontId="60" fillId="4" borderId="133" xfId="0" applyNumberFormat="1" applyFont="1" applyFill="1" applyBorder="1"/>
    <xf numFmtId="0" fontId="60" fillId="0" borderId="13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2" xfId="0" applyNumberFormat="1" applyFont="1" applyFill="1" applyBorder="1"/>
    <xf numFmtId="169" fontId="33" fillId="0" borderId="133" xfId="0" applyNumberFormat="1" applyFont="1" applyFill="1" applyBorder="1"/>
    <xf numFmtId="169" fontId="33" fillId="0" borderId="135" xfId="0" applyNumberFormat="1" applyFont="1" applyFill="1" applyBorder="1"/>
    <xf numFmtId="169" fontId="33" fillId="0" borderId="136" xfId="0" applyNumberFormat="1" applyFont="1" applyFill="1" applyBorder="1"/>
    <xf numFmtId="0" fontId="40" fillId="0" borderId="134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0.30624159660884365</c:v>
                </c:pt>
                <c:pt idx="1">
                  <c:v>0.28608858880094279</c:v>
                </c:pt>
                <c:pt idx="2">
                  <c:v>0.25307274430028004</c:v>
                </c:pt>
                <c:pt idx="3">
                  <c:v>0.22193846542308093</c:v>
                </c:pt>
                <c:pt idx="4">
                  <c:v>0.22091616531502772</c:v>
                </c:pt>
                <c:pt idx="5">
                  <c:v>0.23158861482330292</c:v>
                </c:pt>
                <c:pt idx="6">
                  <c:v>0.2194112153309952</c:v>
                </c:pt>
                <c:pt idx="7">
                  <c:v>0.22470972079138182</c:v>
                </c:pt>
                <c:pt idx="8">
                  <c:v>0.23218865796436783</c:v>
                </c:pt>
                <c:pt idx="9">
                  <c:v>0.22191831749599752</c:v>
                </c:pt>
                <c:pt idx="10">
                  <c:v>0.21913708170564852</c:v>
                </c:pt>
                <c:pt idx="11">
                  <c:v>0.1969214043747213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7" totalsRowShown="0" headerRowDxfId="94" tableBorderDxfId="93">
  <autoFilter ref="A7:S17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20" totalsRowShown="0">
  <autoFilter ref="C3:S12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3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633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1709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3" t="s">
        <v>1710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1769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2361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2386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2395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2615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2616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2669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FBA2E8A1-8DE0-4F75-B4B7-07194C40F196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633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30</v>
      </c>
      <c r="J3" s="43">
        <f>SUBTOTAL(9,J6:J1048576)</f>
        <v>2576.1831407672066</v>
      </c>
      <c r="K3" s="44">
        <f>IF(M3=0,0,J3/M3)</f>
        <v>1</v>
      </c>
      <c r="L3" s="43">
        <f>SUBTOTAL(9,L6:L1048576)</f>
        <v>30</v>
      </c>
      <c r="M3" s="45">
        <f>SUBTOTAL(9,M6:M1048576)</f>
        <v>2576.1831407672066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7" t="s">
        <v>130</v>
      </c>
      <c r="B5" s="515" t="s">
        <v>131</v>
      </c>
      <c r="C5" s="515" t="s">
        <v>70</v>
      </c>
      <c r="D5" s="515" t="s">
        <v>132</v>
      </c>
      <c r="E5" s="515" t="s">
        <v>133</v>
      </c>
      <c r="F5" s="516" t="s">
        <v>28</v>
      </c>
      <c r="G5" s="516" t="s">
        <v>14</v>
      </c>
      <c r="H5" s="499" t="s">
        <v>134</v>
      </c>
      <c r="I5" s="498" t="s">
        <v>28</v>
      </c>
      <c r="J5" s="516" t="s">
        <v>14</v>
      </c>
      <c r="K5" s="499" t="s">
        <v>134</v>
      </c>
      <c r="L5" s="498" t="s">
        <v>28</v>
      </c>
      <c r="M5" s="517" t="s">
        <v>14</v>
      </c>
    </row>
    <row r="6" spans="1:13" ht="14.45" customHeight="1" x14ac:dyDescent="0.2">
      <c r="A6" s="476" t="s">
        <v>503</v>
      </c>
      <c r="B6" s="477" t="s">
        <v>620</v>
      </c>
      <c r="C6" s="477" t="s">
        <v>621</v>
      </c>
      <c r="D6" s="477" t="s">
        <v>537</v>
      </c>
      <c r="E6" s="477" t="s">
        <v>622</v>
      </c>
      <c r="F6" s="481"/>
      <c r="G6" s="481"/>
      <c r="H6" s="501">
        <v>0</v>
      </c>
      <c r="I6" s="481">
        <v>5</v>
      </c>
      <c r="J6" s="481">
        <v>185.89999999999998</v>
      </c>
      <c r="K6" s="501">
        <v>1</v>
      </c>
      <c r="L6" s="481">
        <v>5</v>
      </c>
      <c r="M6" s="482">
        <v>185.89999999999998</v>
      </c>
    </row>
    <row r="7" spans="1:13" ht="14.45" customHeight="1" x14ac:dyDescent="0.2">
      <c r="A7" s="483" t="s">
        <v>503</v>
      </c>
      <c r="B7" s="484" t="s">
        <v>623</v>
      </c>
      <c r="C7" s="484" t="s">
        <v>624</v>
      </c>
      <c r="D7" s="484" t="s">
        <v>577</v>
      </c>
      <c r="E7" s="484" t="s">
        <v>578</v>
      </c>
      <c r="F7" s="488"/>
      <c r="G7" s="488"/>
      <c r="H7" s="502">
        <v>0</v>
      </c>
      <c r="I7" s="488">
        <v>3</v>
      </c>
      <c r="J7" s="488">
        <v>99.033000000000015</v>
      </c>
      <c r="K7" s="502">
        <v>1</v>
      </c>
      <c r="L7" s="488">
        <v>3</v>
      </c>
      <c r="M7" s="489">
        <v>99.033000000000015</v>
      </c>
    </row>
    <row r="8" spans="1:13" ht="14.45" customHeight="1" x14ac:dyDescent="0.2">
      <c r="A8" s="483" t="s">
        <v>503</v>
      </c>
      <c r="B8" s="484" t="s">
        <v>623</v>
      </c>
      <c r="C8" s="484" t="s">
        <v>625</v>
      </c>
      <c r="D8" s="484" t="s">
        <v>577</v>
      </c>
      <c r="E8" s="484" t="s">
        <v>626</v>
      </c>
      <c r="F8" s="488"/>
      <c r="G8" s="488"/>
      <c r="H8" s="502">
        <v>0</v>
      </c>
      <c r="I8" s="488">
        <v>1</v>
      </c>
      <c r="J8" s="488">
        <v>41.470000000000006</v>
      </c>
      <c r="K8" s="502">
        <v>1</v>
      </c>
      <c r="L8" s="488">
        <v>1</v>
      </c>
      <c r="M8" s="489">
        <v>41.470000000000006</v>
      </c>
    </row>
    <row r="9" spans="1:13" ht="14.45" customHeight="1" x14ac:dyDescent="0.2">
      <c r="A9" s="483" t="s">
        <v>503</v>
      </c>
      <c r="B9" s="484" t="s">
        <v>627</v>
      </c>
      <c r="C9" s="484" t="s">
        <v>628</v>
      </c>
      <c r="D9" s="484" t="s">
        <v>588</v>
      </c>
      <c r="E9" s="484" t="s">
        <v>589</v>
      </c>
      <c r="F9" s="488"/>
      <c r="G9" s="488"/>
      <c r="H9" s="502">
        <v>0</v>
      </c>
      <c r="I9" s="488">
        <v>1</v>
      </c>
      <c r="J9" s="488">
        <v>49.78</v>
      </c>
      <c r="K9" s="502">
        <v>1</v>
      </c>
      <c r="L9" s="488">
        <v>1</v>
      </c>
      <c r="M9" s="489">
        <v>49.78</v>
      </c>
    </row>
    <row r="10" spans="1:13" ht="14.45" customHeight="1" thickBot="1" x14ac:dyDescent="0.25">
      <c r="A10" s="490" t="s">
        <v>511</v>
      </c>
      <c r="B10" s="491" t="s">
        <v>629</v>
      </c>
      <c r="C10" s="491" t="s">
        <v>630</v>
      </c>
      <c r="D10" s="491" t="s">
        <v>631</v>
      </c>
      <c r="E10" s="491" t="s">
        <v>632</v>
      </c>
      <c r="F10" s="495"/>
      <c r="G10" s="495"/>
      <c r="H10" s="503">
        <v>0</v>
      </c>
      <c r="I10" s="495">
        <v>20</v>
      </c>
      <c r="J10" s="495">
        <v>2200.0001407672066</v>
      </c>
      <c r="K10" s="503">
        <v>1</v>
      </c>
      <c r="L10" s="495">
        <v>20</v>
      </c>
      <c r="M10" s="496">
        <v>2200.0001407672066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F3E850F8-B5AB-4395-8BC5-2988B6CEB60C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323</v>
      </c>
      <c r="C3" s="252">
        <f>SUM(C6:C1048576)</f>
        <v>13</v>
      </c>
      <c r="D3" s="252">
        <f>SUM(D6:D1048576)</f>
        <v>0</v>
      </c>
      <c r="E3" s="253">
        <f>SUM(E6:E1048576)</f>
        <v>0</v>
      </c>
      <c r="F3" s="250">
        <f>IF(SUM($B3:$E3)=0,"",B3/SUM($B3:$E3))</f>
        <v>0.96130952380952384</v>
      </c>
      <c r="G3" s="248">
        <f t="shared" ref="G3:I3" si="0">IF(SUM($B3:$E3)=0,"",C3/SUM($B3:$E3))</f>
        <v>3.8690476190476192E-2</v>
      </c>
      <c r="H3" s="248">
        <f t="shared" si="0"/>
        <v>0</v>
      </c>
      <c r="I3" s="249">
        <f t="shared" si="0"/>
        <v>0</v>
      </c>
      <c r="J3" s="252">
        <f>SUM(J6:J1048576)</f>
        <v>87</v>
      </c>
      <c r="K3" s="252">
        <f>SUM(K6:K1048576)</f>
        <v>8</v>
      </c>
      <c r="L3" s="252">
        <f>SUM(L6:L1048576)</f>
        <v>0</v>
      </c>
      <c r="M3" s="253">
        <f>SUM(M6:M1048576)</f>
        <v>0</v>
      </c>
      <c r="N3" s="250">
        <f>IF(SUM($J3:$M3)=0,"",J3/SUM($J3:$M3))</f>
        <v>0.91578947368421049</v>
      </c>
      <c r="O3" s="248">
        <f t="shared" ref="O3:Q3" si="1">IF(SUM($J3:$M3)=0,"",K3/SUM($J3:$M3))</f>
        <v>8.4210526315789472E-2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18" t="s">
        <v>197</v>
      </c>
      <c r="B5" s="519" t="s">
        <v>199</v>
      </c>
      <c r="C5" s="519" t="s">
        <v>200</v>
      </c>
      <c r="D5" s="519" t="s">
        <v>201</v>
      </c>
      <c r="E5" s="520" t="s">
        <v>202</v>
      </c>
      <c r="F5" s="521" t="s">
        <v>199</v>
      </c>
      <c r="G5" s="522" t="s">
        <v>200</v>
      </c>
      <c r="H5" s="522" t="s">
        <v>201</v>
      </c>
      <c r="I5" s="523" t="s">
        <v>202</v>
      </c>
      <c r="J5" s="519" t="s">
        <v>199</v>
      </c>
      <c r="K5" s="519" t="s">
        <v>200</v>
      </c>
      <c r="L5" s="519" t="s">
        <v>201</v>
      </c>
      <c r="M5" s="520" t="s">
        <v>202</v>
      </c>
      <c r="N5" s="521" t="s">
        <v>199</v>
      </c>
      <c r="O5" s="522" t="s">
        <v>200</v>
      </c>
      <c r="P5" s="522" t="s">
        <v>201</v>
      </c>
      <c r="Q5" s="523" t="s">
        <v>202</v>
      </c>
    </row>
    <row r="6" spans="1:17" ht="14.45" customHeight="1" x14ac:dyDescent="0.2">
      <c r="A6" s="527" t="s">
        <v>634</v>
      </c>
      <c r="B6" s="533"/>
      <c r="C6" s="481"/>
      <c r="D6" s="481"/>
      <c r="E6" s="482"/>
      <c r="F6" s="530"/>
      <c r="G6" s="501"/>
      <c r="H6" s="501"/>
      <c r="I6" s="536"/>
      <c r="J6" s="533"/>
      <c r="K6" s="481"/>
      <c r="L6" s="481"/>
      <c r="M6" s="482"/>
      <c r="N6" s="530"/>
      <c r="O6" s="501"/>
      <c r="P6" s="501"/>
      <c r="Q6" s="524"/>
    </row>
    <row r="7" spans="1:17" ht="14.45" customHeight="1" x14ac:dyDescent="0.2">
      <c r="A7" s="528" t="s">
        <v>614</v>
      </c>
      <c r="B7" s="534">
        <v>175</v>
      </c>
      <c r="C7" s="488">
        <v>4</v>
      </c>
      <c r="D7" s="488"/>
      <c r="E7" s="489"/>
      <c r="F7" s="531">
        <v>0.97765363128491622</v>
      </c>
      <c r="G7" s="502">
        <v>2.23463687150838E-2</v>
      </c>
      <c r="H7" s="502">
        <v>0</v>
      </c>
      <c r="I7" s="537">
        <v>0</v>
      </c>
      <c r="J7" s="534">
        <v>40</v>
      </c>
      <c r="K7" s="488">
        <v>4</v>
      </c>
      <c r="L7" s="488"/>
      <c r="M7" s="489"/>
      <c r="N7" s="531">
        <v>0.90909090909090906</v>
      </c>
      <c r="O7" s="502">
        <v>9.0909090909090912E-2</v>
      </c>
      <c r="P7" s="502">
        <v>0</v>
      </c>
      <c r="Q7" s="525">
        <v>0</v>
      </c>
    </row>
    <row r="8" spans="1:17" ht="14.45" customHeight="1" x14ac:dyDescent="0.2">
      <c r="A8" s="528" t="s">
        <v>635</v>
      </c>
      <c r="B8" s="534">
        <v>124</v>
      </c>
      <c r="C8" s="488">
        <v>9</v>
      </c>
      <c r="D8" s="488"/>
      <c r="E8" s="489"/>
      <c r="F8" s="531">
        <v>0.93233082706766912</v>
      </c>
      <c r="G8" s="502">
        <v>6.7669172932330823E-2</v>
      </c>
      <c r="H8" s="502">
        <v>0</v>
      </c>
      <c r="I8" s="537">
        <v>0</v>
      </c>
      <c r="J8" s="534">
        <v>39</v>
      </c>
      <c r="K8" s="488">
        <v>4</v>
      </c>
      <c r="L8" s="488"/>
      <c r="M8" s="489"/>
      <c r="N8" s="531">
        <v>0.90697674418604646</v>
      </c>
      <c r="O8" s="502">
        <v>9.3023255813953487E-2</v>
      </c>
      <c r="P8" s="502">
        <v>0</v>
      </c>
      <c r="Q8" s="525">
        <v>0</v>
      </c>
    </row>
    <row r="9" spans="1:17" ht="14.45" customHeight="1" thickBot="1" x14ac:dyDescent="0.25">
      <c r="A9" s="529" t="s">
        <v>615</v>
      </c>
      <c r="B9" s="535">
        <v>24</v>
      </c>
      <c r="C9" s="495"/>
      <c r="D9" s="495"/>
      <c r="E9" s="496"/>
      <c r="F9" s="532">
        <v>1</v>
      </c>
      <c r="G9" s="503">
        <v>0</v>
      </c>
      <c r="H9" s="503">
        <v>0</v>
      </c>
      <c r="I9" s="538">
        <v>0</v>
      </c>
      <c r="J9" s="535">
        <v>8</v>
      </c>
      <c r="K9" s="495"/>
      <c r="L9" s="495"/>
      <c r="M9" s="496"/>
      <c r="N9" s="532">
        <v>1</v>
      </c>
      <c r="O9" s="503">
        <v>0</v>
      </c>
      <c r="P9" s="503">
        <v>0</v>
      </c>
      <c r="Q9" s="52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3545F385-BBB0-4454-9AE9-902006F08D0D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29</v>
      </c>
      <c r="B5" s="466" t="s">
        <v>636</v>
      </c>
      <c r="C5" s="469">
        <v>808689.67000000016</v>
      </c>
      <c r="D5" s="469">
        <v>2176</v>
      </c>
      <c r="E5" s="469">
        <v>594808.27000000025</v>
      </c>
      <c r="F5" s="539">
        <v>0.73552104356668746</v>
      </c>
      <c r="G5" s="469">
        <v>1600</v>
      </c>
      <c r="H5" s="539">
        <v>0.73529411764705888</v>
      </c>
      <c r="I5" s="469">
        <v>213881.40000000002</v>
      </c>
      <c r="J5" s="539">
        <v>0.26447895643331265</v>
      </c>
      <c r="K5" s="469">
        <v>576</v>
      </c>
      <c r="L5" s="539">
        <v>0.26470588235294118</v>
      </c>
      <c r="M5" s="469" t="s">
        <v>68</v>
      </c>
      <c r="N5" s="150"/>
    </row>
    <row r="6" spans="1:14" ht="14.45" customHeight="1" x14ac:dyDescent="0.2">
      <c r="A6" s="465">
        <v>29</v>
      </c>
      <c r="B6" s="466" t="s">
        <v>637</v>
      </c>
      <c r="C6" s="469">
        <v>356647.53000000009</v>
      </c>
      <c r="D6" s="469">
        <v>1581</v>
      </c>
      <c r="E6" s="469">
        <v>254678.32</v>
      </c>
      <c r="F6" s="539">
        <v>0.71408967840040827</v>
      </c>
      <c r="G6" s="469">
        <v>1148</v>
      </c>
      <c r="H6" s="539">
        <v>0.72612270714737503</v>
      </c>
      <c r="I6" s="469">
        <v>101969.21000000006</v>
      </c>
      <c r="J6" s="539">
        <v>0.28591032159959173</v>
      </c>
      <c r="K6" s="469">
        <v>433</v>
      </c>
      <c r="L6" s="539">
        <v>0.27387729285262491</v>
      </c>
      <c r="M6" s="469" t="s">
        <v>1</v>
      </c>
      <c r="N6" s="150"/>
    </row>
    <row r="7" spans="1:14" ht="14.45" customHeight="1" x14ac:dyDescent="0.2">
      <c r="A7" s="465">
        <v>29</v>
      </c>
      <c r="B7" s="466" t="s">
        <v>638</v>
      </c>
      <c r="C7" s="469">
        <v>490.89</v>
      </c>
      <c r="D7" s="469">
        <v>33</v>
      </c>
      <c r="E7" s="469">
        <v>490.89</v>
      </c>
      <c r="F7" s="539">
        <v>1</v>
      </c>
      <c r="G7" s="469">
        <v>26</v>
      </c>
      <c r="H7" s="539">
        <v>0.78787878787878785</v>
      </c>
      <c r="I7" s="469">
        <v>0</v>
      </c>
      <c r="J7" s="539">
        <v>0</v>
      </c>
      <c r="K7" s="469">
        <v>7</v>
      </c>
      <c r="L7" s="539">
        <v>0.21212121212121213</v>
      </c>
      <c r="M7" s="469" t="s">
        <v>1</v>
      </c>
      <c r="N7" s="150"/>
    </row>
    <row r="8" spans="1:14" ht="14.45" customHeight="1" x14ac:dyDescent="0.2">
      <c r="A8" s="465">
        <v>29</v>
      </c>
      <c r="B8" s="466" t="s">
        <v>639</v>
      </c>
      <c r="C8" s="469">
        <v>451551.25000000012</v>
      </c>
      <c r="D8" s="469">
        <v>562</v>
      </c>
      <c r="E8" s="469">
        <v>339639.06000000017</v>
      </c>
      <c r="F8" s="539">
        <v>0.75216060192503087</v>
      </c>
      <c r="G8" s="469">
        <v>426</v>
      </c>
      <c r="H8" s="539">
        <v>0.75800711743772242</v>
      </c>
      <c r="I8" s="469">
        <v>111912.18999999994</v>
      </c>
      <c r="J8" s="539">
        <v>0.24783939807496916</v>
      </c>
      <c r="K8" s="469">
        <v>136</v>
      </c>
      <c r="L8" s="539">
        <v>0.24199288256227758</v>
      </c>
      <c r="M8" s="469" t="s">
        <v>1</v>
      </c>
      <c r="N8" s="150"/>
    </row>
    <row r="9" spans="1:14" ht="14.45" customHeight="1" x14ac:dyDescent="0.2">
      <c r="A9" s="465" t="s">
        <v>496</v>
      </c>
      <c r="B9" s="466" t="s">
        <v>3</v>
      </c>
      <c r="C9" s="469">
        <v>808689.67000000016</v>
      </c>
      <c r="D9" s="469">
        <v>2176</v>
      </c>
      <c r="E9" s="469">
        <v>594808.27000000025</v>
      </c>
      <c r="F9" s="539">
        <v>0.73552104356668746</v>
      </c>
      <c r="G9" s="469">
        <v>1600</v>
      </c>
      <c r="H9" s="539">
        <v>0.73529411764705888</v>
      </c>
      <c r="I9" s="469">
        <v>213881.40000000002</v>
      </c>
      <c r="J9" s="539">
        <v>0.26447895643331265</v>
      </c>
      <c r="K9" s="469">
        <v>576</v>
      </c>
      <c r="L9" s="539">
        <v>0.26470588235294118</v>
      </c>
      <c r="M9" s="469" t="s">
        <v>502</v>
      </c>
      <c r="N9" s="150"/>
    </row>
    <row r="11" spans="1:14" ht="14.45" customHeight="1" x14ac:dyDescent="0.2">
      <c r="A11" s="465">
        <v>29</v>
      </c>
      <c r="B11" s="466" t="s">
        <v>636</v>
      </c>
      <c r="C11" s="469" t="s">
        <v>271</v>
      </c>
      <c r="D11" s="469" t="s">
        <v>271</v>
      </c>
      <c r="E11" s="469" t="s">
        <v>271</v>
      </c>
      <c r="F11" s="539" t="s">
        <v>271</v>
      </c>
      <c r="G11" s="469" t="s">
        <v>271</v>
      </c>
      <c r="H11" s="539" t="s">
        <v>271</v>
      </c>
      <c r="I11" s="469" t="s">
        <v>271</v>
      </c>
      <c r="J11" s="539" t="s">
        <v>271</v>
      </c>
      <c r="K11" s="469" t="s">
        <v>271</v>
      </c>
      <c r="L11" s="539" t="s">
        <v>271</v>
      </c>
      <c r="M11" s="469" t="s">
        <v>68</v>
      </c>
      <c r="N11" s="150"/>
    </row>
    <row r="12" spans="1:14" ht="14.45" customHeight="1" x14ac:dyDescent="0.2">
      <c r="A12" s="465" t="s">
        <v>640</v>
      </c>
      <c r="B12" s="466" t="s">
        <v>637</v>
      </c>
      <c r="C12" s="469">
        <v>356647.53000000009</v>
      </c>
      <c r="D12" s="469">
        <v>1581</v>
      </c>
      <c r="E12" s="469">
        <v>254678.32</v>
      </c>
      <c r="F12" s="539">
        <v>0.71408967840040827</v>
      </c>
      <c r="G12" s="469">
        <v>1148</v>
      </c>
      <c r="H12" s="539">
        <v>0.72612270714737503</v>
      </c>
      <c r="I12" s="469">
        <v>101969.21000000006</v>
      </c>
      <c r="J12" s="539">
        <v>0.28591032159959173</v>
      </c>
      <c r="K12" s="469">
        <v>433</v>
      </c>
      <c r="L12" s="539">
        <v>0.27387729285262491</v>
      </c>
      <c r="M12" s="469" t="s">
        <v>1</v>
      </c>
      <c r="N12" s="150"/>
    </row>
    <row r="13" spans="1:14" ht="14.45" customHeight="1" x14ac:dyDescent="0.2">
      <c r="A13" s="465" t="s">
        <v>640</v>
      </c>
      <c r="B13" s="466" t="s">
        <v>638</v>
      </c>
      <c r="C13" s="469">
        <v>490.89</v>
      </c>
      <c r="D13" s="469">
        <v>33</v>
      </c>
      <c r="E13" s="469">
        <v>490.89</v>
      </c>
      <c r="F13" s="539">
        <v>1</v>
      </c>
      <c r="G13" s="469">
        <v>26</v>
      </c>
      <c r="H13" s="539">
        <v>0.78787878787878785</v>
      </c>
      <c r="I13" s="469">
        <v>0</v>
      </c>
      <c r="J13" s="539">
        <v>0</v>
      </c>
      <c r="K13" s="469">
        <v>7</v>
      </c>
      <c r="L13" s="539">
        <v>0.21212121212121213</v>
      </c>
      <c r="M13" s="469" t="s">
        <v>1</v>
      </c>
      <c r="N13" s="150"/>
    </row>
    <row r="14" spans="1:14" ht="14.45" customHeight="1" x14ac:dyDescent="0.2">
      <c r="A14" s="465" t="s">
        <v>640</v>
      </c>
      <c r="B14" s="466" t="s">
        <v>639</v>
      </c>
      <c r="C14" s="469">
        <v>451551.25000000012</v>
      </c>
      <c r="D14" s="469">
        <v>562</v>
      </c>
      <c r="E14" s="469">
        <v>339639.06000000017</v>
      </c>
      <c r="F14" s="539">
        <v>0.75216060192503087</v>
      </c>
      <c r="G14" s="469">
        <v>426</v>
      </c>
      <c r="H14" s="539">
        <v>0.75800711743772242</v>
      </c>
      <c r="I14" s="469">
        <v>111912.18999999994</v>
      </c>
      <c r="J14" s="539">
        <v>0.24783939807496916</v>
      </c>
      <c r="K14" s="469">
        <v>136</v>
      </c>
      <c r="L14" s="539">
        <v>0.24199288256227758</v>
      </c>
      <c r="M14" s="469" t="s">
        <v>1</v>
      </c>
      <c r="N14" s="150"/>
    </row>
    <row r="15" spans="1:14" ht="14.45" customHeight="1" x14ac:dyDescent="0.2">
      <c r="A15" s="465" t="s">
        <v>640</v>
      </c>
      <c r="B15" s="466" t="s">
        <v>641</v>
      </c>
      <c r="C15" s="469">
        <v>808689.67000000016</v>
      </c>
      <c r="D15" s="469">
        <v>2176</v>
      </c>
      <c r="E15" s="469">
        <v>594808.27000000025</v>
      </c>
      <c r="F15" s="539">
        <v>0.73552104356668746</v>
      </c>
      <c r="G15" s="469">
        <v>1600</v>
      </c>
      <c r="H15" s="539">
        <v>0.73529411764705888</v>
      </c>
      <c r="I15" s="469">
        <v>213881.40000000002</v>
      </c>
      <c r="J15" s="539">
        <v>0.26447895643331265</v>
      </c>
      <c r="K15" s="469">
        <v>576</v>
      </c>
      <c r="L15" s="539">
        <v>0.26470588235294118</v>
      </c>
      <c r="M15" s="469" t="s">
        <v>506</v>
      </c>
      <c r="N15" s="150"/>
    </row>
    <row r="16" spans="1:14" ht="14.45" customHeight="1" x14ac:dyDescent="0.2">
      <c r="A16" s="465" t="s">
        <v>271</v>
      </c>
      <c r="B16" s="466" t="s">
        <v>271</v>
      </c>
      <c r="C16" s="469" t="s">
        <v>271</v>
      </c>
      <c r="D16" s="469" t="s">
        <v>271</v>
      </c>
      <c r="E16" s="469" t="s">
        <v>271</v>
      </c>
      <c r="F16" s="539" t="s">
        <v>271</v>
      </c>
      <c r="G16" s="469" t="s">
        <v>271</v>
      </c>
      <c r="H16" s="539" t="s">
        <v>271</v>
      </c>
      <c r="I16" s="469" t="s">
        <v>271</v>
      </c>
      <c r="J16" s="539" t="s">
        <v>271</v>
      </c>
      <c r="K16" s="469" t="s">
        <v>271</v>
      </c>
      <c r="L16" s="539" t="s">
        <v>271</v>
      </c>
      <c r="M16" s="469" t="s">
        <v>507</v>
      </c>
      <c r="N16" s="150"/>
    </row>
    <row r="17" spans="1:14" ht="14.45" customHeight="1" x14ac:dyDescent="0.2">
      <c r="A17" s="465" t="s">
        <v>496</v>
      </c>
      <c r="B17" s="466" t="s">
        <v>642</v>
      </c>
      <c r="C17" s="469">
        <v>808689.67000000016</v>
      </c>
      <c r="D17" s="469">
        <v>2176</v>
      </c>
      <c r="E17" s="469">
        <v>594808.27000000025</v>
      </c>
      <c r="F17" s="539">
        <v>0.73552104356668746</v>
      </c>
      <c r="G17" s="469">
        <v>1600</v>
      </c>
      <c r="H17" s="539">
        <v>0.73529411764705888</v>
      </c>
      <c r="I17" s="469">
        <v>213881.40000000002</v>
      </c>
      <c r="J17" s="539">
        <v>0.26447895643331265</v>
      </c>
      <c r="K17" s="469">
        <v>576</v>
      </c>
      <c r="L17" s="539">
        <v>0.26470588235294118</v>
      </c>
      <c r="M17" s="469" t="s">
        <v>502</v>
      </c>
      <c r="N17" s="150"/>
    </row>
    <row r="18" spans="1:14" ht="14.45" customHeight="1" x14ac:dyDescent="0.2">
      <c r="A18" s="540" t="s">
        <v>244</v>
      </c>
    </row>
    <row r="19" spans="1:14" ht="14.45" customHeight="1" x14ac:dyDescent="0.2">
      <c r="A19" s="541" t="s">
        <v>643</v>
      </c>
    </row>
    <row r="20" spans="1:14" ht="14.45" customHeight="1" x14ac:dyDescent="0.2">
      <c r="A20" s="540" t="s">
        <v>644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18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17">
    <cfRule type="expression" dxfId="28" priority="4">
      <formula>AND(LEFT(M11,6)&lt;&gt;"mezera",M11&lt;&gt;"")</formula>
    </cfRule>
  </conditionalFormatting>
  <conditionalFormatting sqref="A11:A17">
    <cfRule type="expression" dxfId="27" priority="2">
      <formula>AND(M11&lt;&gt;"",M11&lt;&gt;"mezeraKL")</formula>
    </cfRule>
  </conditionalFormatting>
  <conditionalFormatting sqref="F11:F17">
    <cfRule type="cellIs" dxfId="26" priority="1" operator="lessThan">
      <formula>0.6</formula>
    </cfRule>
  </conditionalFormatting>
  <conditionalFormatting sqref="B11:L17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17">
    <cfRule type="expression" dxfId="23" priority="6">
      <formula>$M11&lt;&gt;""</formula>
    </cfRule>
  </conditionalFormatting>
  <hyperlinks>
    <hyperlink ref="A2" location="Obsah!A1" display="Zpět na Obsah  KL 01  1.-4.měsíc" xr:uid="{9FFA10D1-AE6D-4959-B124-36090697F225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18" t="s">
        <v>135</v>
      </c>
      <c r="B4" s="519" t="s">
        <v>19</v>
      </c>
      <c r="C4" s="545"/>
      <c r="D4" s="519" t="s">
        <v>20</v>
      </c>
      <c r="E4" s="545"/>
      <c r="F4" s="519" t="s">
        <v>19</v>
      </c>
      <c r="G4" s="522" t="s">
        <v>2</v>
      </c>
      <c r="H4" s="519" t="s">
        <v>20</v>
      </c>
      <c r="I4" s="522" t="s">
        <v>2</v>
      </c>
      <c r="J4" s="519" t="s">
        <v>19</v>
      </c>
      <c r="K4" s="522" t="s">
        <v>2</v>
      </c>
      <c r="L4" s="519" t="s">
        <v>20</v>
      </c>
      <c r="M4" s="523" t="s">
        <v>2</v>
      </c>
    </row>
    <row r="5" spans="1:13" ht="14.45" customHeight="1" x14ac:dyDescent="0.2">
      <c r="A5" s="542" t="s">
        <v>645</v>
      </c>
      <c r="B5" s="533">
        <v>158872.77999999997</v>
      </c>
      <c r="C5" s="477">
        <v>1</v>
      </c>
      <c r="D5" s="546">
        <v>522</v>
      </c>
      <c r="E5" s="549" t="s">
        <v>645</v>
      </c>
      <c r="F5" s="533">
        <v>104290.88</v>
      </c>
      <c r="G5" s="501">
        <v>0.65644272102496115</v>
      </c>
      <c r="H5" s="481">
        <v>373</v>
      </c>
      <c r="I5" s="524">
        <v>0.71455938697318011</v>
      </c>
      <c r="J5" s="552">
        <v>54581.89999999998</v>
      </c>
      <c r="K5" s="501">
        <v>0.34355727897503896</v>
      </c>
      <c r="L5" s="481">
        <v>149</v>
      </c>
      <c r="M5" s="524">
        <v>0.28544061302681994</v>
      </c>
    </row>
    <row r="6" spans="1:13" ht="14.45" customHeight="1" x14ac:dyDescent="0.2">
      <c r="A6" s="543" t="s">
        <v>646</v>
      </c>
      <c r="B6" s="534">
        <v>145307.21</v>
      </c>
      <c r="C6" s="484">
        <v>1</v>
      </c>
      <c r="D6" s="547">
        <v>324</v>
      </c>
      <c r="E6" s="550" t="s">
        <v>646</v>
      </c>
      <c r="F6" s="534">
        <v>120315.94999999998</v>
      </c>
      <c r="G6" s="502">
        <v>0.82801087433995868</v>
      </c>
      <c r="H6" s="488">
        <v>252</v>
      </c>
      <c r="I6" s="525">
        <v>0.77777777777777779</v>
      </c>
      <c r="J6" s="553">
        <v>24991.26</v>
      </c>
      <c r="K6" s="502">
        <v>0.17198912566004124</v>
      </c>
      <c r="L6" s="488">
        <v>72</v>
      </c>
      <c r="M6" s="525">
        <v>0.22222222222222221</v>
      </c>
    </row>
    <row r="7" spans="1:13" ht="14.45" customHeight="1" x14ac:dyDescent="0.2">
      <c r="A7" s="543" t="s">
        <v>647</v>
      </c>
      <c r="B7" s="534">
        <v>71478.41</v>
      </c>
      <c r="C7" s="484">
        <v>1</v>
      </c>
      <c r="D7" s="547">
        <v>157</v>
      </c>
      <c r="E7" s="550" t="s">
        <v>647</v>
      </c>
      <c r="F7" s="534">
        <v>40478.689999999995</v>
      </c>
      <c r="G7" s="502">
        <v>0.56630652528504755</v>
      </c>
      <c r="H7" s="488">
        <v>108</v>
      </c>
      <c r="I7" s="525">
        <v>0.68789808917197448</v>
      </c>
      <c r="J7" s="553">
        <v>30999.72</v>
      </c>
      <c r="K7" s="502">
        <v>0.4336934747149524</v>
      </c>
      <c r="L7" s="488">
        <v>49</v>
      </c>
      <c r="M7" s="525">
        <v>0.31210191082802546</v>
      </c>
    </row>
    <row r="8" spans="1:13" ht="14.45" customHeight="1" x14ac:dyDescent="0.2">
      <c r="A8" s="543" t="s">
        <v>648</v>
      </c>
      <c r="B8" s="534">
        <v>90631.97</v>
      </c>
      <c r="C8" s="484">
        <v>1</v>
      </c>
      <c r="D8" s="547">
        <v>254</v>
      </c>
      <c r="E8" s="550" t="s">
        <v>648</v>
      </c>
      <c r="F8" s="534">
        <v>75130.540000000008</v>
      </c>
      <c r="G8" s="502">
        <v>0.82896289245395427</v>
      </c>
      <c r="H8" s="488">
        <v>199</v>
      </c>
      <c r="I8" s="525">
        <v>0.78346456692913391</v>
      </c>
      <c r="J8" s="553">
        <v>15501.43</v>
      </c>
      <c r="K8" s="502">
        <v>0.17103710754604584</v>
      </c>
      <c r="L8" s="488">
        <v>55</v>
      </c>
      <c r="M8" s="525">
        <v>0.21653543307086615</v>
      </c>
    </row>
    <row r="9" spans="1:13" ht="14.45" customHeight="1" x14ac:dyDescent="0.2">
      <c r="A9" s="543" t="s">
        <v>649</v>
      </c>
      <c r="B9" s="534">
        <v>49847.509999999995</v>
      </c>
      <c r="C9" s="484">
        <v>1</v>
      </c>
      <c r="D9" s="547">
        <v>82</v>
      </c>
      <c r="E9" s="550" t="s">
        <v>649</v>
      </c>
      <c r="F9" s="534">
        <v>39486.649999999994</v>
      </c>
      <c r="G9" s="502">
        <v>0.79214889570211222</v>
      </c>
      <c r="H9" s="488">
        <v>64</v>
      </c>
      <c r="I9" s="525">
        <v>0.78048780487804881</v>
      </c>
      <c r="J9" s="553">
        <v>10360.86</v>
      </c>
      <c r="K9" s="502">
        <v>0.20785110429788772</v>
      </c>
      <c r="L9" s="488">
        <v>18</v>
      </c>
      <c r="M9" s="525">
        <v>0.21951219512195122</v>
      </c>
    </row>
    <row r="10" spans="1:13" ht="14.45" customHeight="1" x14ac:dyDescent="0.2">
      <c r="A10" s="543" t="s">
        <v>650</v>
      </c>
      <c r="B10" s="534">
        <v>79112.439999999988</v>
      </c>
      <c r="C10" s="484">
        <v>1</v>
      </c>
      <c r="D10" s="547">
        <v>266</v>
      </c>
      <c r="E10" s="550" t="s">
        <v>650</v>
      </c>
      <c r="F10" s="534">
        <v>61357.76999999999</v>
      </c>
      <c r="G10" s="502">
        <v>0.77557676137912068</v>
      </c>
      <c r="H10" s="488">
        <v>200</v>
      </c>
      <c r="I10" s="525">
        <v>0.75187969924812026</v>
      </c>
      <c r="J10" s="553">
        <v>17754.670000000002</v>
      </c>
      <c r="K10" s="502">
        <v>0.2244232386208794</v>
      </c>
      <c r="L10" s="488">
        <v>66</v>
      </c>
      <c r="M10" s="525">
        <v>0.24812030075187969</v>
      </c>
    </row>
    <row r="11" spans="1:13" ht="14.45" customHeight="1" x14ac:dyDescent="0.2">
      <c r="A11" s="543" t="s">
        <v>651</v>
      </c>
      <c r="B11" s="534">
        <v>49548.329999999994</v>
      </c>
      <c r="C11" s="484">
        <v>1</v>
      </c>
      <c r="D11" s="547">
        <v>43</v>
      </c>
      <c r="E11" s="550" t="s">
        <v>651</v>
      </c>
      <c r="F11" s="534">
        <v>37832.069999999992</v>
      </c>
      <c r="G11" s="502">
        <v>0.7635387509528575</v>
      </c>
      <c r="H11" s="488">
        <v>35</v>
      </c>
      <c r="I11" s="525">
        <v>0.81395348837209303</v>
      </c>
      <c r="J11" s="553">
        <v>11716.26</v>
      </c>
      <c r="K11" s="502">
        <v>0.2364612490471425</v>
      </c>
      <c r="L11" s="488">
        <v>8</v>
      </c>
      <c r="M11" s="525">
        <v>0.18604651162790697</v>
      </c>
    </row>
    <row r="12" spans="1:13" ht="14.45" customHeight="1" x14ac:dyDescent="0.2">
      <c r="A12" s="543" t="s">
        <v>652</v>
      </c>
      <c r="B12" s="534">
        <v>29689.58</v>
      </c>
      <c r="C12" s="484">
        <v>1</v>
      </c>
      <c r="D12" s="547">
        <v>100</v>
      </c>
      <c r="E12" s="550" t="s">
        <v>652</v>
      </c>
      <c r="F12" s="534">
        <v>16693.57</v>
      </c>
      <c r="G12" s="502">
        <v>0.56227033188074738</v>
      </c>
      <c r="H12" s="488">
        <v>62</v>
      </c>
      <c r="I12" s="525">
        <v>0.62</v>
      </c>
      <c r="J12" s="553">
        <v>12996.010000000002</v>
      </c>
      <c r="K12" s="502">
        <v>0.43772966811925268</v>
      </c>
      <c r="L12" s="488">
        <v>38</v>
      </c>
      <c r="M12" s="525">
        <v>0.38</v>
      </c>
    </row>
    <row r="13" spans="1:13" ht="14.45" customHeight="1" x14ac:dyDescent="0.2">
      <c r="A13" s="543" t="s">
        <v>653</v>
      </c>
      <c r="B13" s="534">
        <v>115463.82999999999</v>
      </c>
      <c r="C13" s="484">
        <v>1</v>
      </c>
      <c r="D13" s="547">
        <v>364</v>
      </c>
      <c r="E13" s="550" t="s">
        <v>653</v>
      </c>
      <c r="F13" s="534">
        <v>85733.489999999991</v>
      </c>
      <c r="G13" s="502">
        <v>0.74251382445914016</v>
      </c>
      <c r="H13" s="488">
        <v>259</v>
      </c>
      <c r="I13" s="525">
        <v>0.71153846153846156</v>
      </c>
      <c r="J13" s="553">
        <v>29730.339999999993</v>
      </c>
      <c r="K13" s="502">
        <v>0.25748617554085984</v>
      </c>
      <c r="L13" s="488">
        <v>105</v>
      </c>
      <c r="M13" s="525">
        <v>0.28846153846153844</v>
      </c>
    </row>
    <row r="14" spans="1:13" ht="14.45" customHeight="1" thickBot="1" x14ac:dyDescent="0.25">
      <c r="A14" s="544" t="s">
        <v>654</v>
      </c>
      <c r="B14" s="535">
        <v>18737.61</v>
      </c>
      <c r="C14" s="491">
        <v>1</v>
      </c>
      <c r="D14" s="548">
        <v>64</v>
      </c>
      <c r="E14" s="551" t="s">
        <v>654</v>
      </c>
      <c r="F14" s="535">
        <v>13488.66</v>
      </c>
      <c r="G14" s="503">
        <v>0.71987089068456434</v>
      </c>
      <c r="H14" s="495">
        <v>48</v>
      </c>
      <c r="I14" s="526">
        <v>0.75</v>
      </c>
      <c r="J14" s="554">
        <v>5248.9500000000007</v>
      </c>
      <c r="K14" s="503">
        <v>0.28012910931543566</v>
      </c>
      <c r="L14" s="495">
        <v>16</v>
      </c>
      <c r="M14" s="526">
        <v>0.25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C3AD702E-CE72-4D1D-B2A9-A40629FCEC9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73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1709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808689.66999999993</v>
      </c>
      <c r="N3" s="66">
        <f>SUBTOTAL(9,N7:N1048576)</f>
        <v>3098</v>
      </c>
      <c r="O3" s="66">
        <f>SUBTOTAL(9,O7:O1048576)</f>
        <v>2176</v>
      </c>
      <c r="P3" s="66">
        <f>SUBTOTAL(9,P7:P1048576)</f>
        <v>594808.2699999992</v>
      </c>
      <c r="Q3" s="67">
        <f>IF(M3=0,0,P3/M3)</f>
        <v>0.73552104356668646</v>
      </c>
      <c r="R3" s="66">
        <f>SUBTOTAL(9,R7:R1048576)</f>
        <v>2242</v>
      </c>
      <c r="S3" s="67">
        <f>IF(N3=0,0,R3/N3)</f>
        <v>0.72369270497094895</v>
      </c>
      <c r="T3" s="66">
        <f>SUBTOTAL(9,T7:T1048576)</f>
        <v>1600</v>
      </c>
      <c r="U3" s="68">
        <f>IF(O3=0,0,T3/O3)</f>
        <v>0.73529411764705888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5" t="s">
        <v>23</v>
      </c>
      <c r="B6" s="556" t="s">
        <v>5</v>
      </c>
      <c r="C6" s="555" t="s">
        <v>24</v>
      </c>
      <c r="D6" s="556" t="s">
        <v>6</v>
      </c>
      <c r="E6" s="556" t="s">
        <v>151</v>
      </c>
      <c r="F6" s="556" t="s">
        <v>25</v>
      </c>
      <c r="G6" s="556" t="s">
        <v>26</v>
      </c>
      <c r="H6" s="556" t="s">
        <v>8</v>
      </c>
      <c r="I6" s="556" t="s">
        <v>10</v>
      </c>
      <c r="J6" s="556" t="s">
        <v>11</v>
      </c>
      <c r="K6" s="556" t="s">
        <v>12</v>
      </c>
      <c r="L6" s="556" t="s">
        <v>27</v>
      </c>
      <c r="M6" s="557" t="s">
        <v>14</v>
      </c>
      <c r="N6" s="558" t="s">
        <v>28</v>
      </c>
      <c r="O6" s="558" t="s">
        <v>28</v>
      </c>
      <c r="P6" s="558" t="s">
        <v>14</v>
      </c>
      <c r="Q6" s="558" t="s">
        <v>2</v>
      </c>
      <c r="R6" s="558" t="s">
        <v>28</v>
      </c>
      <c r="S6" s="558" t="s">
        <v>2</v>
      </c>
      <c r="T6" s="558" t="s">
        <v>28</v>
      </c>
      <c r="U6" s="559" t="s">
        <v>2</v>
      </c>
    </row>
    <row r="7" spans="1:21" ht="14.45" customHeight="1" x14ac:dyDescent="0.2">
      <c r="A7" s="560">
        <v>29</v>
      </c>
      <c r="B7" s="561" t="s">
        <v>636</v>
      </c>
      <c r="C7" s="561" t="s">
        <v>640</v>
      </c>
      <c r="D7" s="562" t="s">
        <v>1708</v>
      </c>
      <c r="E7" s="563" t="s">
        <v>649</v>
      </c>
      <c r="F7" s="561" t="s">
        <v>637</v>
      </c>
      <c r="G7" s="561" t="s">
        <v>655</v>
      </c>
      <c r="H7" s="561" t="s">
        <v>271</v>
      </c>
      <c r="I7" s="561" t="s">
        <v>656</v>
      </c>
      <c r="J7" s="561" t="s">
        <v>657</v>
      </c>
      <c r="K7" s="561" t="s">
        <v>658</v>
      </c>
      <c r="L7" s="564">
        <v>35.25</v>
      </c>
      <c r="M7" s="564">
        <v>141</v>
      </c>
      <c r="N7" s="561">
        <v>4</v>
      </c>
      <c r="O7" s="565">
        <v>3</v>
      </c>
      <c r="P7" s="564">
        <v>141</v>
      </c>
      <c r="Q7" s="566">
        <v>1</v>
      </c>
      <c r="R7" s="561">
        <v>4</v>
      </c>
      <c r="S7" s="566">
        <v>1</v>
      </c>
      <c r="T7" s="565">
        <v>3</v>
      </c>
      <c r="U7" s="122">
        <v>1</v>
      </c>
    </row>
    <row r="8" spans="1:21" ht="14.45" customHeight="1" x14ac:dyDescent="0.2">
      <c r="A8" s="567">
        <v>29</v>
      </c>
      <c r="B8" s="568" t="s">
        <v>636</v>
      </c>
      <c r="C8" s="568" t="s">
        <v>640</v>
      </c>
      <c r="D8" s="569" t="s">
        <v>1708</v>
      </c>
      <c r="E8" s="570" t="s">
        <v>649</v>
      </c>
      <c r="F8" s="568" t="s">
        <v>637</v>
      </c>
      <c r="G8" s="568" t="s">
        <v>659</v>
      </c>
      <c r="H8" s="568" t="s">
        <v>271</v>
      </c>
      <c r="I8" s="568" t="s">
        <v>660</v>
      </c>
      <c r="J8" s="568" t="s">
        <v>595</v>
      </c>
      <c r="K8" s="568" t="s">
        <v>661</v>
      </c>
      <c r="L8" s="571">
        <v>61.97</v>
      </c>
      <c r="M8" s="571">
        <v>557.73</v>
      </c>
      <c r="N8" s="568">
        <v>9</v>
      </c>
      <c r="O8" s="572">
        <v>6</v>
      </c>
      <c r="P8" s="571">
        <v>433.79</v>
      </c>
      <c r="Q8" s="573">
        <v>0.77777777777777779</v>
      </c>
      <c r="R8" s="568">
        <v>7</v>
      </c>
      <c r="S8" s="573">
        <v>0.77777777777777779</v>
      </c>
      <c r="T8" s="572">
        <v>5</v>
      </c>
      <c r="U8" s="574">
        <v>0.83333333333333337</v>
      </c>
    </row>
    <row r="9" spans="1:21" ht="14.45" customHeight="1" x14ac:dyDescent="0.2">
      <c r="A9" s="567">
        <v>29</v>
      </c>
      <c r="B9" s="568" t="s">
        <v>636</v>
      </c>
      <c r="C9" s="568" t="s">
        <v>640</v>
      </c>
      <c r="D9" s="569" t="s">
        <v>1708</v>
      </c>
      <c r="E9" s="570" t="s">
        <v>649</v>
      </c>
      <c r="F9" s="568" t="s">
        <v>637</v>
      </c>
      <c r="G9" s="568" t="s">
        <v>662</v>
      </c>
      <c r="H9" s="568" t="s">
        <v>536</v>
      </c>
      <c r="I9" s="568" t="s">
        <v>621</v>
      </c>
      <c r="J9" s="568" t="s">
        <v>537</v>
      </c>
      <c r="K9" s="568" t="s">
        <v>622</v>
      </c>
      <c r="L9" s="571">
        <v>16.8</v>
      </c>
      <c r="M9" s="571">
        <v>117.6</v>
      </c>
      <c r="N9" s="568">
        <v>7</v>
      </c>
      <c r="O9" s="572">
        <v>7</v>
      </c>
      <c r="P9" s="571">
        <v>117.6</v>
      </c>
      <c r="Q9" s="573">
        <v>1</v>
      </c>
      <c r="R9" s="568">
        <v>7</v>
      </c>
      <c r="S9" s="573">
        <v>1</v>
      </c>
      <c r="T9" s="572">
        <v>7</v>
      </c>
      <c r="U9" s="574">
        <v>1</v>
      </c>
    </row>
    <row r="10" spans="1:21" ht="14.45" customHeight="1" x14ac:dyDescent="0.2">
      <c r="A10" s="567">
        <v>29</v>
      </c>
      <c r="B10" s="568" t="s">
        <v>636</v>
      </c>
      <c r="C10" s="568" t="s">
        <v>640</v>
      </c>
      <c r="D10" s="569" t="s">
        <v>1708</v>
      </c>
      <c r="E10" s="570" t="s">
        <v>649</v>
      </c>
      <c r="F10" s="568" t="s">
        <v>637</v>
      </c>
      <c r="G10" s="568" t="s">
        <v>663</v>
      </c>
      <c r="H10" s="568" t="s">
        <v>536</v>
      </c>
      <c r="I10" s="568" t="s">
        <v>664</v>
      </c>
      <c r="J10" s="568" t="s">
        <v>665</v>
      </c>
      <c r="K10" s="568" t="s">
        <v>666</v>
      </c>
      <c r="L10" s="571">
        <v>736.33</v>
      </c>
      <c r="M10" s="571">
        <v>1472.66</v>
      </c>
      <c r="N10" s="568">
        <v>2</v>
      </c>
      <c r="O10" s="572">
        <v>2</v>
      </c>
      <c r="P10" s="571">
        <v>1472.66</v>
      </c>
      <c r="Q10" s="573">
        <v>1</v>
      </c>
      <c r="R10" s="568">
        <v>2</v>
      </c>
      <c r="S10" s="573">
        <v>1</v>
      </c>
      <c r="T10" s="572">
        <v>2</v>
      </c>
      <c r="U10" s="574">
        <v>1</v>
      </c>
    </row>
    <row r="11" spans="1:21" ht="14.45" customHeight="1" x14ac:dyDescent="0.2">
      <c r="A11" s="567">
        <v>29</v>
      </c>
      <c r="B11" s="568" t="s">
        <v>636</v>
      </c>
      <c r="C11" s="568" t="s">
        <v>640</v>
      </c>
      <c r="D11" s="569" t="s">
        <v>1708</v>
      </c>
      <c r="E11" s="570" t="s">
        <v>649</v>
      </c>
      <c r="F11" s="568" t="s">
        <v>637</v>
      </c>
      <c r="G11" s="568" t="s">
        <v>667</v>
      </c>
      <c r="H11" s="568" t="s">
        <v>271</v>
      </c>
      <c r="I11" s="568" t="s">
        <v>668</v>
      </c>
      <c r="J11" s="568" t="s">
        <v>523</v>
      </c>
      <c r="K11" s="568" t="s">
        <v>669</v>
      </c>
      <c r="L11" s="571">
        <v>35.25</v>
      </c>
      <c r="M11" s="571">
        <v>35.25</v>
      </c>
      <c r="N11" s="568">
        <v>1</v>
      </c>
      <c r="O11" s="572">
        <v>1</v>
      </c>
      <c r="P11" s="571">
        <v>35.25</v>
      </c>
      <c r="Q11" s="573">
        <v>1</v>
      </c>
      <c r="R11" s="568">
        <v>1</v>
      </c>
      <c r="S11" s="573">
        <v>1</v>
      </c>
      <c r="T11" s="572">
        <v>1</v>
      </c>
      <c r="U11" s="574">
        <v>1</v>
      </c>
    </row>
    <row r="12" spans="1:21" ht="14.45" customHeight="1" x14ac:dyDescent="0.2">
      <c r="A12" s="567">
        <v>29</v>
      </c>
      <c r="B12" s="568" t="s">
        <v>636</v>
      </c>
      <c r="C12" s="568" t="s">
        <v>640</v>
      </c>
      <c r="D12" s="569" t="s">
        <v>1708</v>
      </c>
      <c r="E12" s="570" t="s">
        <v>649</v>
      </c>
      <c r="F12" s="568" t="s">
        <v>637</v>
      </c>
      <c r="G12" s="568" t="s">
        <v>670</v>
      </c>
      <c r="H12" s="568" t="s">
        <v>271</v>
      </c>
      <c r="I12" s="568" t="s">
        <v>671</v>
      </c>
      <c r="J12" s="568" t="s">
        <v>672</v>
      </c>
      <c r="K12" s="568" t="s">
        <v>673</v>
      </c>
      <c r="L12" s="571">
        <v>0</v>
      </c>
      <c r="M12" s="571">
        <v>0</v>
      </c>
      <c r="N12" s="568">
        <v>2</v>
      </c>
      <c r="O12" s="572">
        <v>2</v>
      </c>
      <c r="P12" s="571"/>
      <c r="Q12" s="573"/>
      <c r="R12" s="568"/>
      <c r="S12" s="573">
        <v>0</v>
      </c>
      <c r="T12" s="572"/>
      <c r="U12" s="574">
        <v>0</v>
      </c>
    </row>
    <row r="13" spans="1:21" ht="14.45" customHeight="1" x14ac:dyDescent="0.2">
      <c r="A13" s="567">
        <v>29</v>
      </c>
      <c r="B13" s="568" t="s">
        <v>636</v>
      </c>
      <c r="C13" s="568" t="s">
        <v>640</v>
      </c>
      <c r="D13" s="569" t="s">
        <v>1708</v>
      </c>
      <c r="E13" s="570" t="s">
        <v>649</v>
      </c>
      <c r="F13" s="568" t="s">
        <v>637</v>
      </c>
      <c r="G13" s="568" t="s">
        <v>674</v>
      </c>
      <c r="H13" s="568" t="s">
        <v>536</v>
      </c>
      <c r="I13" s="568" t="s">
        <v>624</v>
      </c>
      <c r="J13" s="568" t="s">
        <v>577</v>
      </c>
      <c r="K13" s="568" t="s">
        <v>578</v>
      </c>
      <c r="L13" s="571">
        <v>0</v>
      </c>
      <c r="M13" s="571">
        <v>0</v>
      </c>
      <c r="N13" s="568">
        <v>3</v>
      </c>
      <c r="O13" s="572">
        <v>2</v>
      </c>
      <c r="P13" s="571">
        <v>0</v>
      </c>
      <c r="Q13" s="573"/>
      <c r="R13" s="568">
        <v>3</v>
      </c>
      <c r="S13" s="573">
        <v>1</v>
      </c>
      <c r="T13" s="572">
        <v>2</v>
      </c>
      <c r="U13" s="574">
        <v>1</v>
      </c>
    </row>
    <row r="14" spans="1:21" ht="14.45" customHeight="1" x14ac:dyDescent="0.2">
      <c r="A14" s="567">
        <v>29</v>
      </c>
      <c r="B14" s="568" t="s">
        <v>636</v>
      </c>
      <c r="C14" s="568" t="s">
        <v>640</v>
      </c>
      <c r="D14" s="569" t="s">
        <v>1708</v>
      </c>
      <c r="E14" s="570" t="s">
        <v>649</v>
      </c>
      <c r="F14" s="568" t="s">
        <v>637</v>
      </c>
      <c r="G14" s="568" t="s">
        <v>675</v>
      </c>
      <c r="H14" s="568" t="s">
        <v>271</v>
      </c>
      <c r="I14" s="568" t="s">
        <v>676</v>
      </c>
      <c r="J14" s="568" t="s">
        <v>677</v>
      </c>
      <c r="K14" s="568" t="s">
        <v>678</v>
      </c>
      <c r="L14" s="571">
        <v>99.94</v>
      </c>
      <c r="M14" s="571">
        <v>99.94</v>
      </c>
      <c r="N14" s="568">
        <v>1</v>
      </c>
      <c r="O14" s="572">
        <v>1</v>
      </c>
      <c r="P14" s="571">
        <v>99.94</v>
      </c>
      <c r="Q14" s="573">
        <v>1</v>
      </c>
      <c r="R14" s="568">
        <v>1</v>
      </c>
      <c r="S14" s="573">
        <v>1</v>
      </c>
      <c r="T14" s="572">
        <v>1</v>
      </c>
      <c r="U14" s="574">
        <v>1</v>
      </c>
    </row>
    <row r="15" spans="1:21" ht="14.45" customHeight="1" x14ac:dyDescent="0.2">
      <c r="A15" s="567">
        <v>29</v>
      </c>
      <c r="B15" s="568" t="s">
        <v>636</v>
      </c>
      <c r="C15" s="568" t="s">
        <v>640</v>
      </c>
      <c r="D15" s="569" t="s">
        <v>1708</v>
      </c>
      <c r="E15" s="570" t="s">
        <v>649</v>
      </c>
      <c r="F15" s="568" t="s">
        <v>637</v>
      </c>
      <c r="G15" s="568" t="s">
        <v>675</v>
      </c>
      <c r="H15" s="568" t="s">
        <v>271</v>
      </c>
      <c r="I15" s="568" t="s">
        <v>679</v>
      </c>
      <c r="J15" s="568" t="s">
        <v>680</v>
      </c>
      <c r="K15" s="568" t="s">
        <v>681</v>
      </c>
      <c r="L15" s="571">
        <v>16.77</v>
      </c>
      <c r="M15" s="571">
        <v>16.77</v>
      </c>
      <c r="N15" s="568">
        <v>1</v>
      </c>
      <c r="O15" s="572">
        <v>1</v>
      </c>
      <c r="P15" s="571">
        <v>16.77</v>
      </c>
      <c r="Q15" s="573">
        <v>1</v>
      </c>
      <c r="R15" s="568">
        <v>1</v>
      </c>
      <c r="S15" s="573">
        <v>1</v>
      </c>
      <c r="T15" s="572">
        <v>1</v>
      </c>
      <c r="U15" s="574">
        <v>1</v>
      </c>
    </row>
    <row r="16" spans="1:21" ht="14.45" customHeight="1" x14ac:dyDescent="0.2">
      <c r="A16" s="567">
        <v>29</v>
      </c>
      <c r="B16" s="568" t="s">
        <v>636</v>
      </c>
      <c r="C16" s="568" t="s">
        <v>640</v>
      </c>
      <c r="D16" s="569" t="s">
        <v>1708</v>
      </c>
      <c r="E16" s="570" t="s">
        <v>649</v>
      </c>
      <c r="F16" s="568" t="s">
        <v>637</v>
      </c>
      <c r="G16" s="568" t="s">
        <v>682</v>
      </c>
      <c r="H16" s="568" t="s">
        <v>536</v>
      </c>
      <c r="I16" s="568" t="s">
        <v>683</v>
      </c>
      <c r="J16" s="568" t="s">
        <v>684</v>
      </c>
      <c r="K16" s="568" t="s">
        <v>685</v>
      </c>
      <c r="L16" s="571">
        <v>154.36000000000001</v>
      </c>
      <c r="M16" s="571">
        <v>771.80000000000007</v>
      </c>
      <c r="N16" s="568">
        <v>5</v>
      </c>
      <c r="O16" s="572">
        <v>5</v>
      </c>
      <c r="P16" s="571">
        <v>463.08000000000004</v>
      </c>
      <c r="Q16" s="573">
        <v>0.6</v>
      </c>
      <c r="R16" s="568">
        <v>3</v>
      </c>
      <c r="S16" s="573">
        <v>0.6</v>
      </c>
      <c r="T16" s="572">
        <v>3</v>
      </c>
      <c r="U16" s="574">
        <v>0.6</v>
      </c>
    </row>
    <row r="17" spans="1:21" ht="14.45" customHeight="1" x14ac:dyDescent="0.2">
      <c r="A17" s="567">
        <v>29</v>
      </c>
      <c r="B17" s="568" t="s">
        <v>636</v>
      </c>
      <c r="C17" s="568" t="s">
        <v>640</v>
      </c>
      <c r="D17" s="569" t="s">
        <v>1708</v>
      </c>
      <c r="E17" s="570" t="s">
        <v>649</v>
      </c>
      <c r="F17" s="568" t="s">
        <v>637</v>
      </c>
      <c r="G17" s="568" t="s">
        <v>682</v>
      </c>
      <c r="H17" s="568" t="s">
        <v>271</v>
      </c>
      <c r="I17" s="568" t="s">
        <v>686</v>
      </c>
      <c r="J17" s="568" t="s">
        <v>684</v>
      </c>
      <c r="K17" s="568" t="s">
        <v>685</v>
      </c>
      <c r="L17" s="571">
        <v>154.36000000000001</v>
      </c>
      <c r="M17" s="571">
        <v>154.36000000000001</v>
      </c>
      <c r="N17" s="568">
        <v>1</v>
      </c>
      <c r="O17" s="572">
        <v>1</v>
      </c>
      <c r="P17" s="571">
        <v>154.36000000000001</v>
      </c>
      <c r="Q17" s="573">
        <v>1</v>
      </c>
      <c r="R17" s="568">
        <v>1</v>
      </c>
      <c r="S17" s="573">
        <v>1</v>
      </c>
      <c r="T17" s="572">
        <v>1</v>
      </c>
      <c r="U17" s="574">
        <v>1</v>
      </c>
    </row>
    <row r="18" spans="1:21" ht="14.45" customHeight="1" x14ac:dyDescent="0.2">
      <c r="A18" s="567">
        <v>29</v>
      </c>
      <c r="B18" s="568" t="s">
        <v>636</v>
      </c>
      <c r="C18" s="568" t="s">
        <v>640</v>
      </c>
      <c r="D18" s="569" t="s">
        <v>1708</v>
      </c>
      <c r="E18" s="570" t="s">
        <v>649</v>
      </c>
      <c r="F18" s="568" t="s">
        <v>637</v>
      </c>
      <c r="G18" s="568" t="s">
        <v>682</v>
      </c>
      <c r="H18" s="568" t="s">
        <v>271</v>
      </c>
      <c r="I18" s="568" t="s">
        <v>687</v>
      </c>
      <c r="J18" s="568" t="s">
        <v>688</v>
      </c>
      <c r="K18" s="568" t="s">
        <v>689</v>
      </c>
      <c r="L18" s="571">
        <v>271.74</v>
      </c>
      <c r="M18" s="571">
        <v>271.74</v>
      </c>
      <c r="N18" s="568">
        <v>1</v>
      </c>
      <c r="O18" s="572">
        <v>1</v>
      </c>
      <c r="P18" s="571"/>
      <c r="Q18" s="573">
        <v>0</v>
      </c>
      <c r="R18" s="568"/>
      <c r="S18" s="573">
        <v>0</v>
      </c>
      <c r="T18" s="572"/>
      <c r="U18" s="574">
        <v>0</v>
      </c>
    </row>
    <row r="19" spans="1:21" ht="14.45" customHeight="1" x14ac:dyDescent="0.2">
      <c r="A19" s="567">
        <v>29</v>
      </c>
      <c r="B19" s="568" t="s">
        <v>636</v>
      </c>
      <c r="C19" s="568" t="s">
        <v>640</v>
      </c>
      <c r="D19" s="569" t="s">
        <v>1708</v>
      </c>
      <c r="E19" s="570" t="s">
        <v>649</v>
      </c>
      <c r="F19" s="568" t="s">
        <v>637</v>
      </c>
      <c r="G19" s="568" t="s">
        <v>690</v>
      </c>
      <c r="H19" s="568" t="s">
        <v>271</v>
      </c>
      <c r="I19" s="568" t="s">
        <v>691</v>
      </c>
      <c r="J19" s="568" t="s">
        <v>555</v>
      </c>
      <c r="K19" s="568" t="s">
        <v>556</v>
      </c>
      <c r="L19" s="571">
        <v>0</v>
      </c>
      <c r="M19" s="571">
        <v>0</v>
      </c>
      <c r="N19" s="568">
        <v>2</v>
      </c>
      <c r="O19" s="572">
        <v>1</v>
      </c>
      <c r="P19" s="571">
        <v>0</v>
      </c>
      <c r="Q19" s="573"/>
      <c r="R19" s="568">
        <v>2</v>
      </c>
      <c r="S19" s="573">
        <v>1</v>
      </c>
      <c r="T19" s="572">
        <v>1</v>
      </c>
      <c r="U19" s="574">
        <v>1</v>
      </c>
    </row>
    <row r="20" spans="1:21" ht="14.45" customHeight="1" x14ac:dyDescent="0.2">
      <c r="A20" s="567">
        <v>29</v>
      </c>
      <c r="B20" s="568" t="s">
        <v>636</v>
      </c>
      <c r="C20" s="568" t="s">
        <v>640</v>
      </c>
      <c r="D20" s="569" t="s">
        <v>1708</v>
      </c>
      <c r="E20" s="570" t="s">
        <v>649</v>
      </c>
      <c r="F20" s="568" t="s">
        <v>637</v>
      </c>
      <c r="G20" s="568" t="s">
        <v>692</v>
      </c>
      <c r="H20" s="568" t="s">
        <v>271</v>
      </c>
      <c r="I20" s="568" t="s">
        <v>693</v>
      </c>
      <c r="J20" s="568" t="s">
        <v>593</v>
      </c>
      <c r="K20" s="568" t="s">
        <v>694</v>
      </c>
      <c r="L20" s="571">
        <v>266.77</v>
      </c>
      <c r="M20" s="571">
        <v>2134.16</v>
      </c>
      <c r="N20" s="568">
        <v>8</v>
      </c>
      <c r="O20" s="572">
        <v>4</v>
      </c>
      <c r="P20" s="571">
        <v>1600.62</v>
      </c>
      <c r="Q20" s="573">
        <v>0.75</v>
      </c>
      <c r="R20" s="568">
        <v>6</v>
      </c>
      <c r="S20" s="573">
        <v>0.75</v>
      </c>
      <c r="T20" s="572">
        <v>3</v>
      </c>
      <c r="U20" s="574">
        <v>0.75</v>
      </c>
    </row>
    <row r="21" spans="1:21" ht="14.45" customHeight="1" x14ac:dyDescent="0.2">
      <c r="A21" s="567">
        <v>29</v>
      </c>
      <c r="B21" s="568" t="s">
        <v>636</v>
      </c>
      <c r="C21" s="568" t="s">
        <v>640</v>
      </c>
      <c r="D21" s="569" t="s">
        <v>1708</v>
      </c>
      <c r="E21" s="570" t="s">
        <v>649</v>
      </c>
      <c r="F21" s="568" t="s">
        <v>639</v>
      </c>
      <c r="G21" s="568" t="s">
        <v>695</v>
      </c>
      <c r="H21" s="568" t="s">
        <v>271</v>
      </c>
      <c r="I21" s="568" t="s">
        <v>696</v>
      </c>
      <c r="J21" s="568" t="s">
        <v>697</v>
      </c>
      <c r="K21" s="568" t="s">
        <v>698</v>
      </c>
      <c r="L21" s="571">
        <v>0</v>
      </c>
      <c r="M21" s="571">
        <v>0</v>
      </c>
      <c r="N21" s="568">
        <v>2</v>
      </c>
      <c r="O21" s="572">
        <v>2</v>
      </c>
      <c r="P21" s="571"/>
      <c r="Q21" s="573"/>
      <c r="R21" s="568"/>
      <c r="S21" s="573">
        <v>0</v>
      </c>
      <c r="T21" s="572"/>
      <c r="U21" s="574">
        <v>0</v>
      </c>
    </row>
    <row r="22" spans="1:21" ht="14.45" customHeight="1" x14ac:dyDescent="0.2">
      <c r="A22" s="567">
        <v>29</v>
      </c>
      <c r="B22" s="568" t="s">
        <v>636</v>
      </c>
      <c r="C22" s="568" t="s">
        <v>640</v>
      </c>
      <c r="D22" s="569" t="s">
        <v>1708</v>
      </c>
      <c r="E22" s="570" t="s">
        <v>649</v>
      </c>
      <c r="F22" s="568" t="s">
        <v>639</v>
      </c>
      <c r="G22" s="568" t="s">
        <v>695</v>
      </c>
      <c r="H22" s="568" t="s">
        <v>271</v>
      </c>
      <c r="I22" s="568" t="s">
        <v>699</v>
      </c>
      <c r="J22" s="568" t="s">
        <v>700</v>
      </c>
      <c r="K22" s="568" t="s">
        <v>701</v>
      </c>
      <c r="L22" s="571">
        <v>410.41</v>
      </c>
      <c r="M22" s="571">
        <v>1231.23</v>
      </c>
      <c r="N22" s="568">
        <v>3</v>
      </c>
      <c r="O22" s="572">
        <v>3</v>
      </c>
      <c r="P22" s="571">
        <v>1231.23</v>
      </c>
      <c r="Q22" s="573">
        <v>1</v>
      </c>
      <c r="R22" s="568">
        <v>3</v>
      </c>
      <c r="S22" s="573">
        <v>1</v>
      </c>
      <c r="T22" s="572">
        <v>3</v>
      </c>
      <c r="U22" s="574">
        <v>1</v>
      </c>
    </row>
    <row r="23" spans="1:21" ht="14.45" customHeight="1" x14ac:dyDescent="0.2">
      <c r="A23" s="567">
        <v>29</v>
      </c>
      <c r="B23" s="568" t="s">
        <v>636</v>
      </c>
      <c r="C23" s="568" t="s">
        <v>640</v>
      </c>
      <c r="D23" s="569" t="s">
        <v>1708</v>
      </c>
      <c r="E23" s="570" t="s">
        <v>649</v>
      </c>
      <c r="F23" s="568" t="s">
        <v>639</v>
      </c>
      <c r="G23" s="568" t="s">
        <v>695</v>
      </c>
      <c r="H23" s="568" t="s">
        <v>271</v>
      </c>
      <c r="I23" s="568" t="s">
        <v>702</v>
      </c>
      <c r="J23" s="568" t="s">
        <v>703</v>
      </c>
      <c r="K23" s="568" t="s">
        <v>704</v>
      </c>
      <c r="L23" s="571">
        <v>1018.15</v>
      </c>
      <c r="M23" s="571">
        <v>6108.9</v>
      </c>
      <c r="N23" s="568">
        <v>6</v>
      </c>
      <c r="O23" s="572">
        <v>2</v>
      </c>
      <c r="P23" s="571">
        <v>6108.9</v>
      </c>
      <c r="Q23" s="573">
        <v>1</v>
      </c>
      <c r="R23" s="568">
        <v>6</v>
      </c>
      <c r="S23" s="573">
        <v>1</v>
      </c>
      <c r="T23" s="572">
        <v>2</v>
      </c>
      <c r="U23" s="574">
        <v>1</v>
      </c>
    </row>
    <row r="24" spans="1:21" ht="14.45" customHeight="1" x14ac:dyDescent="0.2">
      <c r="A24" s="567">
        <v>29</v>
      </c>
      <c r="B24" s="568" t="s">
        <v>636</v>
      </c>
      <c r="C24" s="568" t="s">
        <v>640</v>
      </c>
      <c r="D24" s="569" t="s">
        <v>1708</v>
      </c>
      <c r="E24" s="570" t="s">
        <v>649</v>
      </c>
      <c r="F24" s="568" t="s">
        <v>639</v>
      </c>
      <c r="G24" s="568" t="s">
        <v>695</v>
      </c>
      <c r="H24" s="568" t="s">
        <v>271</v>
      </c>
      <c r="I24" s="568" t="s">
        <v>702</v>
      </c>
      <c r="J24" s="568" t="s">
        <v>703</v>
      </c>
      <c r="K24" s="568" t="s">
        <v>704</v>
      </c>
      <c r="L24" s="571">
        <v>1048.6500000000001</v>
      </c>
      <c r="M24" s="571">
        <v>3145.9500000000003</v>
      </c>
      <c r="N24" s="568">
        <v>3</v>
      </c>
      <c r="O24" s="572">
        <v>1</v>
      </c>
      <c r="P24" s="571"/>
      <c r="Q24" s="573">
        <v>0</v>
      </c>
      <c r="R24" s="568"/>
      <c r="S24" s="573">
        <v>0</v>
      </c>
      <c r="T24" s="572"/>
      <c r="U24" s="574">
        <v>0</v>
      </c>
    </row>
    <row r="25" spans="1:21" ht="14.45" customHeight="1" x14ac:dyDescent="0.2">
      <c r="A25" s="567">
        <v>29</v>
      </c>
      <c r="B25" s="568" t="s">
        <v>636</v>
      </c>
      <c r="C25" s="568" t="s">
        <v>640</v>
      </c>
      <c r="D25" s="569" t="s">
        <v>1708</v>
      </c>
      <c r="E25" s="570" t="s">
        <v>649</v>
      </c>
      <c r="F25" s="568" t="s">
        <v>639</v>
      </c>
      <c r="G25" s="568" t="s">
        <v>695</v>
      </c>
      <c r="H25" s="568" t="s">
        <v>271</v>
      </c>
      <c r="I25" s="568" t="s">
        <v>705</v>
      </c>
      <c r="J25" s="568" t="s">
        <v>706</v>
      </c>
      <c r="K25" s="568" t="s">
        <v>707</v>
      </c>
      <c r="L25" s="571">
        <v>99.99</v>
      </c>
      <c r="M25" s="571">
        <v>3899.6099999999992</v>
      </c>
      <c r="N25" s="568">
        <v>39</v>
      </c>
      <c r="O25" s="572">
        <v>16</v>
      </c>
      <c r="P25" s="571">
        <v>3499.6499999999992</v>
      </c>
      <c r="Q25" s="573">
        <v>0.89743589743589736</v>
      </c>
      <c r="R25" s="568">
        <v>35</v>
      </c>
      <c r="S25" s="573">
        <v>0.89743589743589747</v>
      </c>
      <c r="T25" s="572">
        <v>14</v>
      </c>
      <c r="U25" s="574">
        <v>0.875</v>
      </c>
    </row>
    <row r="26" spans="1:21" ht="14.45" customHeight="1" x14ac:dyDescent="0.2">
      <c r="A26" s="567">
        <v>29</v>
      </c>
      <c r="B26" s="568" t="s">
        <v>636</v>
      </c>
      <c r="C26" s="568" t="s">
        <v>640</v>
      </c>
      <c r="D26" s="569" t="s">
        <v>1708</v>
      </c>
      <c r="E26" s="570" t="s">
        <v>649</v>
      </c>
      <c r="F26" s="568" t="s">
        <v>639</v>
      </c>
      <c r="G26" s="568" t="s">
        <v>695</v>
      </c>
      <c r="H26" s="568" t="s">
        <v>271</v>
      </c>
      <c r="I26" s="568" t="s">
        <v>708</v>
      </c>
      <c r="J26" s="568" t="s">
        <v>709</v>
      </c>
      <c r="K26" s="568" t="s">
        <v>710</v>
      </c>
      <c r="L26" s="571">
        <v>180.39</v>
      </c>
      <c r="M26" s="571">
        <v>2164.6799999999998</v>
      </c>
      <c r="N26" s="568">
        <v>12</v>
      </c>
      <c r="O26" s="572">
        <v>6</v>
      </c>
      <c r="P26" s="571">
        <v>1262.73</v>
      </c>
      <c r="Q26" s="573">
        <v>0.58333333333333337</v>
      </c>
      <c r="R26" s="568">
        <v>7</v>
      </c>
      <c r="S26" s="573">
        <v>0.58333333333333337</v>
      </c>
      <c r="T26" s="572">
        <v>4</v>
      </c>
      <c r="U26" s="574">
        <v>0.66666666666666663</v>
      </c>
    </row>
    <row r="27" spans="1:21" ht="14.45" customHeight="1" x14ac:dyDescent="0.2">
      <c r="A27" s="567">
        <v>29</v>
      </c>
      <c r="B27" s="568" t="s">
        <v>636</v>
      </c>
      <c r="C27" s="568" t="s">
        <v>640</v>
      </c>
      <c r="D27" s="569" t="s">
        <v>1708</v>
      </c>
      <c r="E27" s="570" t="s">
        <v>649</v>
      </c>
      <c r="F27" s="568" t="s">
        <v>639</v>
      </c>
      <c r="G27" s="568" t="s">
        <v>695</v>
      </c>
      <c r="H27" s="568" t="s">
        <v>271</v>
      </c>
      <c r="I27" s="568" t="s">
        <v>711</v>
      </c>
      <c r="J27" s="568" t="s">
        <v>712</v>
      </c>
      <c r="K27" s="568" t="s">
        <v>713</v>
      </c>
      <c r="L27" s="571">
        <v>345.19</v>
      </c>
      <c r="M27" s="571">
        <v>690.38</v>
      </c>
      <c r="N27" s="568">
        <v>2</v>
      </c>
      <c r="O27" s="572">
        <v>2</v>
      </c>
      <c r="P27" s="571">
        <v>345.19</v>
      </c>
      <c r="Q27" s="573">
        <v>0.5</v>
      </c>
      <c r="R27" s="568">
        <v>1</v>
      </c>
      <c r="S27" s="573">
        <v>0.5</v>
      </c>
      <c r="T27" s="572">
        <v>1</v>
      </c>
      <c r="U27" s="574">
        <v>0.5</v>
      </c>
    </row>
    <row r="28" spans="1:21" ht="14.45" customHeight="1" x14ac:dyDescent="0.2">
      <c r="A28" s="567">
        <v>29</v>
      </c>
      <c r="B28" s="568" t="s">
        <v>636</v>
      </c>
      <c r="C28" s="568" t="s">
        <v>640</v>
      </c>
      <c r="D28" s="569" t="s">
        <v>1708</v>
      </c>
      <c r="E28" s="570" t="s">
        <v>649</v>
      </c>
      <c r="F28" s="568" t="s">
        <v>639</v>
      </c>
      <c r="G28" s="568" t="s">
        <v>695</v>
      </c>
      <c r="H28" s="568" t="s">
        <v>271</v>
      </c>
      <c r="I28" s="568" t="s">
        <v>714</v>
      </c>
      <c r="J28" s="568" t="s">
        <v>715</v>
      </c>
      <c r="K28" s="568" t="s">
        <v>716</v>
      </c>
      <c r="L28" s="571">
        <v>51.97</v>
      </c>
      <c r="M28" s="571">
        <v>103.94</v>
      </c>
      <c r="N28" s="568">
        <v>2</v>
      </c>
      <c r="O28" s="572">
        <v>2</v>
      </c>
      <c r="P28" s="571">
        <v>103.94</v>
      </c>
      <c r="Q28" s="573">
        <v>1</v>
      </c>
      <c r="R28" s="568">
        <v>2</v>
      </c>
      <c r="S28" s="573">
        <v>1</v>
      </c>
      <c r="T28" s="572">
        <v>2</v>
      </c>
      <c r="U28" s="574">
        <v>1</v>
      </c>
    </row>
    <row r="29" spans="1:21" ht="14.45" customHeight="1" x14ac:dyDescent="0.2">
      <c r="A29" s="567">
        <v>29</v>
      </c>
      <c r="B29" s="568" t="s">
        <v>636</v>
      </c>
      <c r="C29" s="568" t="s">
        <v>640</v>
      </c>
      <c r="D29" s="569" t="s">
        <v>1708</v>
      </c>
      <c r="E29" s="570" t="s">
        <v>649</v>
      </c>
      <c r="F29" s="568" t="s">
        <v>639</v>
      </c>
      <c r="G29" s="568" t="s">
        <v>695</v>
      </c>
      <c r="H29" s="568" t="s">
        <v>271</v>
      </c>
      <c r="I29" s="568" t="s">
        <v>717</v>
      </c>
      <c r="J29" s="568" t="s">
        <v>718</v>
      </c>
      <c r="K29" s="568" t="s">
        <v>719</v>
      </c>
      <c r="L29" s="571">
        <v>48.3</v>
      </c>
      <c r="M29" s="571">
        <v>144.89999999999998</v>
      </c>
      <c r="N29" s="568">
        <v>3</v>
      </c>
      <c r="O29" s="572">
        <v>3</v>
      </c>
      <c r="P29" s="571">
        <v>48.3</v>
      </c>
      <c r="Q29" s="573">
        <v>0.33333333333333337</v>
      </c>
      <c r="R29" s="568">
        <v>1</v>
      </c>
      <c r="S29" s="573">
        <v>0.33333333333333331</v>
      </c>
      <c r="T29" s="572">
        <v>1</v>
      </c>
      <c r="U29" s="574">
        <v>0.33333333333333331</v>
      </c>
    </row>
    <row r="30" spans="1:21" ht="14.45" customHeight="1" x14ac:dyDescent="0.2">
      <c r="A30" s="567">
        <v>29</v>
      </c>
      <c r="B30" s="568" t="s">
        <v>636</v>
      </c>
      <c r="C30" s="568" t="s">
        <v>640</v>
      </c>
      <c r="D30" s="569" t="s">
        <v>1708</v>
      </c>
      <c r="E30" s="570" t="s">
        <v>649</v>
      </c>
      <c r="F30" s="568" t="s">
        <v>639</v>
      </c>
      <c r="G30" s="568" t="s">
        <v>695</v>
      </c>
      <c r="H30" s="568" t="s">
        <v>271</v>
      </c>
      <c r="I30" s="568" t="s">
        <v>720</v>
      </c>
      <c r="J30" s="568" t="s">
        <v>721</v>
      </c>
      <c r="K30" s="568" t="s">
        <v>722</v>
      </c>
      <c r="L30" s="571">
        <v>68.86</v>
      </c>
      <c r="M30" s="571">
        <v>68.86</v>
      </c>
      <c r="N30" s="568">
        <v>1</v>
      </c>
      <c r="O30" s="572">
        <v>1</v>
      </c>
      <c r="P30" s="571">
        <v>68.86</v>
      </c>
      <c r="Q30" s="573">
        <v>1</v>
      </c>
      <c r="R30" s="568">
        <v>1</v>
      </c>
      <c r="S30" s="573">
        <v>1</v>
      </c>
      <c r="T30" s="572">
        <v>1</v>
      </c>
      <c r="U30" s="574">
        <v>1</v>
      </c>
    </row>
    <row r="31" spans="1:21" ht="14.45" customHeight="1" x14ac:dyDescent="0.2">
      <c r="A31" s="567">
        <v>29</v>
      </c>
      <c r="B31" s="568" t="s">
        <v>636</v>
      </c>
      <c r="C31" s="568" t="s">
        <v>640</v>
      </c>
      <c r="D31" s="569" t="s">
        <v>1708</v>
      </c>
      <c r="E31" s="570" t="s">
        <v>649</v>
      </c>
      <c r="F31" s="568" t="s">
        <v>639</v>
      </c>
      <c r="G31" s="568" t="s">
        <v>695</v>
      </c>
      <c r="H31" s="568" t="s">
        <v>271</v>
      </c>
      <c r="I31" s="568" t="s">
        <v>723</v>
      </c>
      <c r="J31" s="568" t="s">
        <v>724</v>
      </c>
      <c r="K31" s="568" t="s">
        <v>725</v>
      </c>
      <c r="L31" s="571">
        <v>4197.5</v>
      </c>
      <c r="M31" s="571">
        <v>20987.5</v>
      </c>
      <c r="N31" s="568">
        <v>5</v>
      </c>
      <c r="O31" s="572">
        <v>2</v>
      </c>
      <c r="P31" s="571">
        <v>20987.5</v>
      </c>
      <c r="Q31" s="573">
        <v>1</v>
      </c>
      <c r="R31" s="568">
        <v>5</v>
      </c>
      <c r="S31" s="573">
        <v>1</v>
      </c>
      <c r="T31" s="572">
        <v>2</v>
      </c>
      <c r="U31" s="574">
        <v>1</v>
      </c>
    </row>
    <row r="32" spans="1:21" ht="14.45" customHeight="1" x14ac:dyDescent="0.2">
      <c r="A32" s="567">
        <v>29</v>
      </c>
      <c r="B32" s="568" t="s">
        <v>636</v>
      </c>
      <c r="C32" s="568" t="s">
        <v>640</v>
      </c>
      <c r="D32" s="569" t="s">
        <v>1708</v>
      </c>
      <c r="E32" s="570" t="s">
        <v>649</v>
      </c>
      <c r="F32" s="568" t="s">
        <v>639</v>
      </c>
      <c r="G32" s="568" t="s">
        <v>695</v>
      </c>
      <c r="H32" s="568" t="s">
        <v>271</v>
      </c>
      <c r="I32" s="568" t="s">
        <v>726</v>
      </c>
      <c r="J32" s="568" t="s">
        <v>727</v>
      </c>
      <c r="K32" s="568" t="s">
        <v>728</v>
      </c>
      <c r="L32" s="571">
        <v>178</v>
      </c>
      <c r="M32" s="571">
        <v>712</v>
      </c>
      <c r="N32" s="568">
        <v>4</v>
      </c>
      <c r="O32" s="572">
        <v>2</v>
      </c>
      <c r="P32" s="571">
        <v>712</v>
      </c>
      <c r="Q32" s="573">
        <v>1</v>
      </c>
      <c r="R32" s="568">
        <v>4</v>
      </c>
      <c r="S32" s="573">
        <v>1</v>
      </c>
      <c r="T32" s="572">
        <v>2</v>
      </c>
      <c r="U32" s="574">
        <v>1</v>
      </c>
    </row>
    <row r="33" spans="1:21" ht="14.45" customHeight="1" x14ac:dyDescent="0.2">
      <c r="A33" s="567">
        <v>29</v>
      </c>
      <c r="B33" s="568" t="s">
        <v>636</v>
      </c>
      <c r="C33" s="568" t="s">
        <v>640</v>
      </c>
      <c r="D33" s="569" t="s">
        <v>1708</v>
      </c>
      <c r="E33" s="570" t="s">
        <v>649</v>
      </c>
      <c r="F33" s="568" t="s">
        <v>639</v>
      </c>
      <c r="G33" s="568" t="s">
        <v>695</v>
      </c>
      <c r="H33" s="568" t="s">
        <v>271</v>
      </c>
      <c r="I33" s="568" t="s">
        <v>729</v>
      </c>
      <c r="J33" s="568" t="s">
        <v>730</v>
      </c>
      <c r="K33" s="568" t="s">
        <v>731</v>
      </c>
      <c r="L33" s="571">
        <v>245.11</v>
      </c>
      <c r="M33" s="571">
        <v>245.11</v>
      </c>
      <c r="N33" s="568">
        <v>1</v>
      </c>
      <c r="O33" s="572">
        <v>1</v>
      </c>
      <c r="P33" s="571">
        <v>245.11</v>
      </c>
      <c r="Q33" s="573">
        <v>1</v>
      </c>
      <c r="R33" s="568">
        <v>1</v>
      </c>
      <c r="S33" s="573">
        <v>1</v>
      </c>
      <c r="T33" s="572">
        <v>1</v>
      </c>
      <c r="U33" s="574">
        <v>1</v>
      </c>
    </row>
    <row r="34" spans="1:21" ht="14.45" customHeight="1" x14ac:dyDescent="0.2">
      <c r="A34" s="567">
        <v>29</v>
      </c>
      <c r="B34" s="568" t="s">
        <v>636</v>
      </c>
      <c r="C34" s="568" t="s">
        <v>640</v>
      </c>
      <c r="D34" s="569" t="s">
        <v>1708</v>
      </c>
      <c r="E34" s="570" t="s">
        <v>649</v>
      </c>
      <c r="F34" s="568" t="s">
        <v>639</v>
      </c>
      <c r="G34" s="568" t="s">
        <v>695</v>
      </c>
      <c r="H34" s="568" t="s">
        <v>271</v>
      </c>
      <c r="I34" s="568" t="s">
        <v>732</v>
      </c>
      <c r="J34" s="568" t="s">
        <v>733</v>
      </c>
      <c r="K34" s="568" t="s">
        <v>734</v>
      </c>
      <c r="L34" s="571">
        <v>1411.09</v>
      </c>
      <c r="M34" s="571">
        <v>4233.2699999999995</v>
      </c>
      <c r="N34" s="568">
        <v>3</v>
      </c>
      <c r="O34" s="572">
        <v>1</v>
      </c>
      <c r="P34" s="571"/>
      <c r="Q34" s="573">
        <v>0</v>
      </c>
      <c r="R34" s="568"/>
      <c r="S34" s="573">
        <v>0</v>
      </c>
      <c r="T34" s="572"/>
      <c r="U34" s="574">
        <v>0</v>
      </c>
    </row>
    <row r="35" spans="1:21" ht="14.45" customHeight="1" x14ac:dyDescent="0.2">
      <c r="A35" s="567">
        <v>29</v>
      </c>
      <c r="B35" s="568" t="s">
        <v>636</v>
      </c>
      <c r="C35" s="568" t="s">
        <v>640</v>
      </c>
      <c r="D35" s="569" t="s">
        <v>1708</v>
      </c>
      <c r="E35" s="570" t="s">
        <v>649</v>
      </c>
      <c r="F35" s="568" t="s">
        <v>639</v>
      </c>
      <c r="G35" s="568" t="s">
        <v>695</v>
      </c>
      <c r="H35" s="568" t="s">
        <v>271</v>
      </c>
      <c r="I35" s="568" t="s">
        <v>735</v>
      </c>
      <c r="J35" s="568" t="s">
        <v>736</v>
      </c>
      <c r="K35" s="568" t="s">
        <v>737</v>
      </c>
      <c r="L35" s="571">
        <v>338.17</v>
      </c>
      <c r="M35" s="571">
        <v>338.17</v>
      </c>
      <c r="N35" s="568">
        <v>1</v>
      </c>
      <c r="O35" s="572">
        <v>1</v>
      </c>
      <c r="P35" s="571">
        <v>338.17</v>
      </c>
      <c r="Q35" s="573">
        <v>1</v>
      </c>
      <c r="R35" s="568">
        <v>1</v>
      </c>
      <c r="S35" s="573">
        <v>1</v>
      </c>
      <c r="T35" s="572">
        <v>1</v>
      </c>
      <c r="U35" s="574">
        <v>1</v>
      </c>
    </row>
    <row r="36" spans="1:21" ht="14.45" customHeight="1" x14ac:dyDescent="0.2">
      <c r="A36" s="567">
        <v>29</v>
      </c>
      <c r="B36" s="568" t="s">
        <v>636</v>
      </c>
      <c r="C36" s="568" t="s">
        <v>640</v>
      </c>
      <c r="D36" s="569" t="s">
        <v>1708</v>
      </c>
      <c r="E36" s="570" t="s">
        <v>652</v>
      </c>
      <c r="F36" s="568" t="s">
        <v>637</v>
      </c>
      <c r="G36" s="568" t="s">
        <v>738</v>
      </c>
      <c r="H36" s="568" t="s">
        <v>536</v>
      </c>
      <c r="I36" s="568" t="s">
        <v>739</v>
      </c>
      <c r="J36" s="568" t="s">
        <v>740</v>
      </c>
      <c r="K36" s="568" t="s">
        <v>741</v>
      </c>
      <c r="L36" s="571">
        <v>11.71</v>
      </c>
      <c r="M36" s="571">
        <v>11.71</v>
      </c>
      <c r="N36" s="568">
        <v>1</v>
      </c>
      <c r="O36" s="572">
        <v>0.5</v>
      </c>
      <c r="P36" s="571">
        <v>11.71</v>
      </c>
      <c r="Q36" s="573">
        <v>1</v>
      </c>
      <c r="R36" s="568">
        <v>1</v>
      </c>
      <c r="S36" s="573">
        <v>1</v>
      </c>
      <c r="T36" s="572">
        <v>0.5</v>
      </c>
      <c r="U36" s="574">
        <v>1</v>
      </c>
    </row>
    <row r="37" spans="1:21" ht="14.45" customHeight="1" x14ac:dyDescent="0.2">
      <c r="A37" s="567">
        <v>29</v>
      </c>
      <c r="B37" s="568" t="s">
        <v>636</v>
      </c>
      <c r="C37" s="568" t="s">
        <v>640</v>
      </c>
      <c r="D37" s="569" t="s">
        <v>1708</v>
      </c>
      <c r="E37" s="570" t="s">
        <v>652</v>
      </c>
      <c r="F37" s="568" t="s">
        <v>637</v>
      </c>
      <c r="G37" s="568" t="s">
        <v>742</v>
      </c>
      <c r="H37" s="568" t="s">
        <v>271</v>
      </c>
      <c r="I37" s="568" t="s">
        <v>743</v>
      </c>
      <c r="J37" s="568" t="s">
        <v>744</v>
      </c>
      <c r="K37" s="568" t="s">
        <v>745</v>
      </c>
      <c r="L37" s="571">
        <v>525.95000000000005</v>
      </c>
      <c r="M37" s="571">
        <v>525.95000000000005</v>
      </c>
      <c r="N37" s="568">
        <v>1</v>
      </c>
      <c r="O37" s="572">
        <v>0.5</v>
      </c>
      <c r="P37" s="571"/>
      <c r="Q37" s="573">
        <v>0</v>
      </c>
      <c r="R37" s="568"/>
      <c r="S37" s="573">
        <v>0</v>
      </c>
      <c r="T37" s="572"/>
      <c r="U37" s="574">
        <v>0</v>
      </c>
    </row>
    <row r="38" spans="1:21" ht="14.45" customHeight="1" x14ac:dyDescent="0.2">
      <c r="A38" s="567">
        <v>29</v>
      </c>
      <c r="B38" s="568" t="s">
        <v>636</v>
      </c>
      <c r="C38" s="568" t="s">
        <v>640</v>
      </c>
      <c r="D38" s="569" t="s">
        <v>1708</v>
      </c>
      <c r="E38" s="570" t="s">
        <v>652</v>
      </c>
      <c r="F38" s="568" t="s">
        <v>637</v>
      </c>
      <c r="G38" s="568" t="s">
        <v>746</v>
      </c>
      <c r="H38" s="568" t="s">
        <v>271</v>
      </c>
      <c r="I38" s="568" t="s">
        <v>747</v>
      </c>
      <c r="J38" s="568" t="s">
        <v>748</v>
      </c>
      <c r="K38" s="568" t="s">
        <v>749</v>
      </c>
      <c r="L38" s="571">
        <v>47.15</v>
      </c>
      <c r="M38" s="571">
        <v>47.15</v>
      </c>
      <c r="N38" s="568">
        <v>1</v>
      </c>
      <c r="O38" s="572">
        <v>1</v>
      </c>
      <c r="P38" s="571">
        <v>47.15</v>
      </c>
      <c r="Q38" s="573">
        <v>1</v>
      </c>
      <c r="R38" s="568">
        <v>1</v>
      </c>
      <c r="S38" s="573">
        <v>1</v>
      </c>
      <c r="T38" s="572">
        <v>1</v>
      </c>
      <c r="U38" s="574">
        <v>1</v>
      </c>
    </row>
    <row r="39" spans="1:21" ht="14.45" customHeight="1" x14ac:dyDescent="0.2">
      <c r="A39" s="567">
        <v>29</v>
      </c>
      <c r="B39" s="568" t="s">
        <v>636</v>
      </c>
      <c r="C39" s="568" t="s">
        <v>640</v>
      </c>
      <c r="D39" s="569" t="s">
        <v>1708</v>
      </c>
      <c r="E39" s="570" t="s">
        <v>652</v>
      </c>
      <c r="F39" s="568" t="s">
        <v>637</v>
      </c>
      <c r="G39" s="568" t="s">
        <v>750</v>
      </c>
      <c r="H39" s="568" t="s">
        <v>536</v>
      </c>
      <c r="I39" s="568" t="s">
        <v>751</v>
      </c>
      <c r="J39" s="568" t="s">
        <v>752</v>
      </c>
      <c r="K39" s="568" t="s">
        <v>753</v>
      </c>
      <c r="L39" s="571">
        <v>168.41</v>
      </c>
      <c r="M39" s="571">
        <v>168.41</v>
      </c>
      <c r="N39" s="568">
        <v>1</v>
      </c>
      <c r="O39" s="572">
        <v>1</v>
      </c>
      <c r="P39" s="571">
        <v>168.41</v>
      </c>
      <c r="Q39" s="573">
        <v>1</v>
      </c>
      <c r="R39" s="568">
        <v>1</v>
      </c>
      <c r="S39" s="573">
        <v>1</v>
      </c>
      <c r="T39" s="572">
        <v>1</v>
      </c>
      <c r="U39" s="574">
        <v>1</v>
      </c>
    </row>
    <row r="40" spans="1:21" ht="14.45" customHeight="1" x14ac:dyDescent="0.2">
      <c r="A40" s="567">
        <v>29</v>
      </c>
      <c r="B40" s="568" t="s">
        <v>636</v>
      </c>
      <c r="C40" s="568" t="s">
        <v>640</v>
      </c>
      <c r="D40" s="569" t="s">
        <v>1708</v>
      </c>
      <c r="E40" s="570" t="s">
        <v>652</v>
      </c>
      <c r="F40" s="568" t="s">
        <v>637</v>
      </c>
      <c r="G40" s="568" t="s">
        <v>754</v>
      </c>
      <c r="H40" s="568" t="s">
        <v>271</v>
      </c>
      <c r="I40" s="568" t="s">
        <v>755</v>
      </c>
      <c r="J40" s="568" t="s">
        <v>756</v>
      </c>
      <c r="K40" s="568" t="s">
        <v>757</v>
      </c>
      <c r="L40" s="571">
        <v>58.86</v>
      </c>
      <c r="M40" s="571">
        <v>117.72</v>
      </c>
      <c r="N40" s="568">
        <v>2</v>
      </c>
      <c r="O40" s="572">
        <v>1</v>
      </c>
      <c r="P40" s="571">
        <v>117.72</v>
      </c>
      <c r="Q40" s="573">
        <v>1</v>
      </c>
      <c r="R40" s="568">
        <v>2</v>
      </c>
      <c r="S40" s="573">
        <v>1</v>
      </c>
      <c r="T40" s="572">
        <v>1</v>
      </c>
      <c r="U40" s="574">
        <v>1</v>
      </c>
    </row>
    <row r="41" spans="1:21" ht="14.45" customHeight="1" x14ac:dyDescent="0.2">
      <c r="A41" s="567">
        <v>29</v>
      </c>
      <c r="B41" s="568" t="s">
        <v>636</v>
      </c>
      <c r="C41" s="568" t="s">
        <v>640</v>
      </c>
      <c r="D41" s="569" t="s">
        <v>1708</v>
      </c>
      <c r="E41" s="570" t="s">
        <v>652</v>
      </c>
      <c r="F41" s="568" t="s">
        <v>637</v>
      </c>
      <c r="G41" s="568" t="s">
        <v>758</v>
      </c>
      <c r="H41" s="568" t="s">
        <v>536</v>
      </c>
      <c r="I41" s="568" t="s">
        <v>759</v>
      </c>
      <c r="J41" s="568" t="s">
        <v>760</v>
      </c>
      <c r="K41" s="568" t="s">
        <v>753</v>
      </c>
      <c r="L41" s="571">
        <v>0</v>
      </c>
      <c r="M41" s="571">
        <v>0</v>
      </c>
      <c r="N41" s="568">
        <v>3</v>
      </c>
      <c r="O41" s="572">
        <v>2</v>
      </c>
      <c r="P41" s="571">
        <v>0</v>
      </c>
      <c r="Q41" s="573"/>
      <c r="R41" s="568">
        <v>1</v>
      </c>
      <c r="S41" s="573">
        <v>0.33333333333333331</v>
      </c>
      <c r="T41" s="572">
        <v>1</v>
      </c>
      <c r="U41" s="574">
        <v>0.5</v>
      </c>
    </row>
    <row r="42" spans="1:21" ht="14.45" customHeight="1" x14ac:dyDescent="0.2">
      <c r="A42" s="567">
        <v>29</v>
      </c>
      <c r="B42" s="568" t="s">
        <v>636</v>
      </c>
      <c r="C42" s="568" t="s">
        <v>640</v>
      </c>
      <c r="D42" s="569" t="s">
        <v>1708</v>
      </c>
      <c r="E42" s="570" t="s">
        <v>652</v>
      </c>
      <c r="F42" s="568" t="s">
        <v>637</v>
      </c>
      <c r="G42" s="568" t="s">
        <v>761</v>
      </c>
      <c r="H42" s="568" t="s">
        <v>271</v>
      </c>
      <c r="I42" s="568" t="s">
        <v>762</v>
      </c>
      <c r="J42" s="568" t="s">
        <v>763</v>
      </c>
      <c r="K42" s="568" t="s">
        <v>764</v>
      </c>
      <c r="L42" s="571">
        <v>29.39</v>
      </c>
      <c r="M42" s="571">
        <v>29.39</v>
      </c>
      <c r="N42" s="568">
        <v>1</v>
      </c>
      <c r="O42" s="572">
        <v>1</v>
      </c>
      <c r="P42" s="571"/>
      <c r="Q42" s="573">
        <v>0</v>
      </c>
      <c r="R42" s="568"/>
      <c r="S42" s="573">
        <v>0</v>
      </c>
      <c r="T42" s="572"/>
      <c r="U42" s="574">
        <v>0</v>
      </c>
    </row>
    <row r="43" spans="1:21" ht="14.45" customHeight="1" x14ac:dyDescent="0.2">
      <c r="A43" s="567">
        <v>29</v>
      </c>
      <c r="B43" s="568" t="s">
        <v>636</v>
      </c>
      <c r="C43" s="568" t="s">
        <v>640</v>
      </c>
      <c r="D43" s="569" t="s">
        <v>1708</v>
      </c>
      <c r="E43" s="570" t="s">
        <v>652</v>
      </c>
      <c r="F43" s="568" t="s">
        <v>637</v>
      </c>
      <c r="G43" s="568" t="s">
        <v>761</v>
      </c>
      <c r="H43" s="568" t="s">
        <v>536</v>
      </c>
      <c r="I43" s="568" t="s">
        <v>765</v>
      </c>
      <c r="J43" s="568" t="s">
        <v>766</v>
      </c>
      <c r="K43" s="568" t="s">
        <v>767</v>
      </c>
      <c r="L43" s="571">
        <v>58.77</v>
      </c>
      <c r="M43" s="571">
        <v>58.77</v>
      </c>
      <c r="N43" s="568">
        <v>1</v>
      </c>
      <c r="O43" s="572">
        <v>1</v>
      </c>
      <c r="P43" s="571">
        <v>58.77</v>
      </c>
      <c r="Q43" s="573">
        <v>1</v>
      </c>
      <c r="R43" s="568">
        <v>1</v>
      </c>
      <c r="S43" s="573">
        <v>1</v>
      </c>
      <c r="T43" s="572">
        <v>1</v>
      </c>
      <c r="U43" s="574">
        <v>1</v>
      </c>
    </row>
    <row r="44" spans="1:21" ht="14.45" customHeight="1" x14ac:dyDescent="0.2">
      <c r="A44" s="567">
        <v>29</v>
      </c>
      <c r="B44" s="568" t="s">
        <v>636</v>
      </c>
      <c r="C44" s="568" t="s">
        <v>640</v>
      </c>
      <c r="D44" s="569" t="s">
        <v>1708</v>
      </c>
      <c r="E44" s="570" t="s">
        <v>652</v>
      </c>
      <c r="F44" s="568" t="s">
        <v>637</v>
      </c>
      <c r="G44" s="568" t="s">
        <v>761</v>
      </c>
      <c r="H44" s="568" t="s">
        <v>536</v>
      </c>
      <c r="I44" s="568" t="s">
        <v>768</v>
      </c>
      <c r="J44" s="568" t="s">
        <v>766</v>
      </c>
      <c r="K44" s="568" t="s">
        <v>769</v>
      </c>
      <c r="L44" s="571">
        <v>176.32</v>
      </c>
      <c r="M44" s="571">
        <v>176.32</v>
      </c>
      <c r="N44" s="568">
        <v>1</v>
      </c>
      <c r="O44" s="572">
        <v>0.5</v>
      </c>
      <c r="P44" s="571">
        <v>176.32</v>
      </c>
      <c r="Q44" s="573">
        <v>1</v>
      </c>
      <c r="R44" s="568">
        <v>1</v>
      </c>
      <c r="S44" s="573">
        <v>1</v>
      </c>
      <c r="T44" s="572">
        <v>0.5</v>
      </c>
      <c r="U44" s="574">
        <v>1</v>
      </c>
    </row>
    <row r="45" spans="1:21" ht="14.45" customHeight="1" x14ac:dyDescent="0.2">
      <c r="A45" s="567">
        <v>29</v>
      </c>
      <c r="B45" s="568" t="s">
        <v>636</v>
      </c>
      <c r="C45" s="568" t="s">
        <v>640</v>
      </c>
      <c r="D45" s="569" t="s">
        <v>1708</v>
      </c>
      <c r="E45" s="570" t="s">
        <v>652</v>
      </c>
      <c r="F45" s="568" t="s">
        <v>637</v>
      </c>
      <c r="G45" s="568" t="s">
        <v>770</v>
      </c>
      <c r="H45" s="568" t="s">
        <v>271</v>
      </c>
      <c r="I45" s="568" t="s">
        <v>771</v>
      </c>
      <c r="J45" s="568" t="s">
        <v>772</v>
      </c>
      <c r="K45" s="568" t="s">
        <v>773</v>
      </c>
      <c r="L45" s="571">
        <v>52.78</v>
      </c>
      <c r="M45" s="571">
        <v>52.78</v>
      </c>
      <c r="N45" s="568">
        <v>1</v>
      </c>
      <c r="O45" s="572">
        <v>0.5</v>
      </c>
      <c r="P45" s="571">
        <v>52.78</v>
      </c>
      <c r="Q45" s="573">
        <v>1</v>
      </c>
      <c r="R45" s="568">
        <v>1</v>
      </c>
      <c r="S45" s="573">
        <v>1</v>
      </c>
      <c r="T45" s="572">
        <v>0.5</v>
      </c>
      <c r="U45" s="574">
        <v>1</v>
      </c>
    </row>
    <row r="46" spans="1:21" ht="14.45" customHeight="1" x14ac:dyDescent="0.2">
      <c r="A46" s="567">
        <v>29</v>
      </c>
      <c r="B46" s="568" t="s">
        <v>636</v>
      </c>
      <c r="C46" s="568" t="s">
        <v>640</v>
      </c>
      <c r="D46" s="569" t="s">
        <v>1708</v>
      </c>
      <c r="E46" s="570" t="s">
        <v>652</v>
      </c>
      <c r="F46" s="568" t="s">
        <v>637</v>
      </c>
      <c r="G46" s="568" t="s">
        <v>770</v>
      </c>
      <c r="H46" s="568" t="s">
        <v>271</v>
      </c>
      <c r="I46" s="568" t="s">
        <v>774</v>
      </c>
      <c r="J46" s="568" t="s">
        <v>772</v>
      </c>
      <c r="K46" s="568" t="s">
        <v>775</v>
      </c>
      <c r="L46" s="571">
        <v>52.78</v>
      </c>
      <c r="M46" s="571">
        <v>105.56</v>
      </c>
      <c r="N46" s="568">
        <v>2</v>
      </c>
      <c r="O46" s="572">
        <v>1</v>
      </c>
      <c r="P46" s="571">
        <v>52.78</v>
      </c>
      <c r="Q46" s="573">
        <v>0.5</v>
      </c>
      <c r="R46" s="568">
        <v>1</v>
      </c>
      <c r="S46" s="573">
        <v>0.5</v>
      </c>
      <c r="T46" s="572">
        <v>0.5</v>
      </c>
      <c r="U46" s="574">
        <v>0.5</v>
      </c>
    </row>
    <row r="47" spans="1:21" ht="14.45" customHeight="1" x14ac:dyDescent="0.2">
      <c r="A47" s="567">
        <v>29</v>
      </c>
      <c r="B47" s="568" t="s">
        <v>636</v>
      </c>
      <c r="C47" s="568" t="s">
        <v>640</v>
      </c>
      <c r="D47" s="569" t="s">
        <v>1708</v>
      </c>
      <c r="E47" s="570" t="s">
        <v>652</v>
      </c>
      <c r="F47" s="568" t="s">
        <v>637</v>
      </c>
      <c r="G47" s="568" t="s">
        <v>776</v>
      </c>
      <c r="H47" s="568" t="s">
        <v>536</v>
      </c>
      <c r="I47" s="568" t="s">
        <v>777</v>
      </c>
      <c r="J47" s="568" t="s">
        <v>778</v>
      </c>
      <c r="K47" s="568" t="s">
        <v>779</v>
      </c>
      <c r="L47" s="571">
        <v>45.35</v>
      </c>
      <c r="M47" s="571">
        <v>45.35</v>
      </c>
      <c r="N47" s="568">
        <v>1</v>
      </c>
      <c r="O47" s="572">
        <v>0.5</v>
      </c>
      <c r="P47" s="571">
        <v>45.35</v>
      </c>
      <c r="Q47" s="573">
        <v>1</v>
      </c>
      <c r="R47" s="568">
        <v>1</v>
      </c>
      <c r="S47" s="573">
        <v>1</v>
      </c>
      <c r="T47" s="572">
        <v>0.5</v>
      </c>
      <c r="U47" s="574">
        <v>1</v>
      </c>
    </row>
    <row r="48" spans="1:21" ht="14.45" customHeight="1" x14ac:dyDescent="0.2">
      <c r="A48" s="567">
        <v>29</v>
      </c>
      <c r="B48" s="568" t="s">
        <v>636</v>
      </c>
      <c r="C48" s="568" t="s">
        <v>640</v>
      </c>
      <c r="D48" s="569" t="s">
        <v>1708</v>
      </c>
      <c r="E48" s="570" t="s">
        <v>652</v>
      </c>
      <c r="F48" s="568" t="s">
        <v>637</v>
      </c>
      <c r="G48" s="568" t="s">
        <v>776</v>
      </c>
      <c r="H48" s="568" t="s">
        <v>271</v>
      </c>
      <c r="I48" s="568" t="s">
        <v>780</v>
      </c>
      <c r="J48" s="568" t="s">
        <v>781</v>
      </c>
      <c r="K48" s="568" t="s">
        <v>779</v>
      </c>
      <c r="L48" s="571">
        <v>74.599999999999994</v>
      </c>
      <c r="M48" s="571">
        <v>74.599999999999994</v>
      </c>
      <c r="N48" s="568">
        <v>1</v>
      </c>
      <c r="O48" s="572">
        <v>0.5</v>
      </c>
      <c r="P48" s="571">
        <v>74.599999999999994</v>
      </c>
      <c r="Q48" s="573">
        <v>1</v>
      </c>
      <c r="R48" s="568">
        <v>1</v>
      </c>
      <c r="S48" s="573">
        <v>1</v>
      </c>
      <c r="T48" s="572">
        <v>0.5</v>
      </c>
      <c r="U48" s="574">
        <v>1</v>
      </c>
    </row>
    <row r="49" spans="1:21" ht="14.45" customHeight="1" x14ac:dyDescent="0.2">
      <c r="A49" s="567">
        <v>29</v>
      </c>
      <c r="B49" s="568" t="s">
        <v>636</v>
      </c>
      <c r="C49" s="568" t="s">
        <v>640</v>
      </c>
      <c r="D49" s="569" t="s">
        <v>1708</v>
      </c>
      <c r="E49" s="570" t="s">
        <v>652</v>
      </c>
      <c r="F49" s="568" t="s">
        <v>637</v>
      </c>
      <c r="G49" s="568" t="s">
        <v>782</v>
      </c>
      <c r="H49" s="568" t="s">
        <v>271</v>
      </c>
      <c r="I49" s="568" t="s">
        <v>783</v>
      </c>
      <c r="J49" s="568" t="s">
        <v>784</v>
      </c>
      <c r="K49" s="568" t="s">
        <v>785</v>
      </c>
      <c r="L49" s="571">
        <v>0</v>
      </c>
      <c r="M49" s="571">
        <v>0</v>
      </c>
      <c r="N49" s="568">
        <v>2</v>
      </c>
      <c r="O49" s="572">
        <v>1.5</v>
      </c>
      <c r="P49" s="571"/>
      <c r="Q49" s="573"/>
      <c r="R49" s="568"/>
      <c r="S49" s="573">
        <v>0</v>
      </c>
      <c r="T49" s="572"/>
      <c r="U49" s="574">
        <v>0</v>
      </c>
    </row>
    <row r="50" spans="1:21" ht="14.45" customHeight="1" x14ac:dyDescent="0.2">
      <c r="A50" s="567">
        <v>29</v>
      </c>
      <c r="B50" s="568" t="s">
        <v>636</v>
      </c>
      <c r="C50" s="568" t="s">
        <v>640</v>
      </c>
      <c r="D50" s="569" t="s">
        <v>1708</v>
      </c>
      <c r="E50" s="570" t="s">
        <v>652</v>
      </c>
      <c r="F50" s="568" t="s">
        <v>637</v>
      </c>
      <c r="G50" s="568" t="s">
        <v>786</v>
      </c>
      <c r="H50" s="568" t="s">
        <v>271</v>
      </c>
      <c r="I50" s="568" t="s">
        <v>787</v>
      </c>
      <c r="J50" s="568" t="s">
        <v>788</v>
      </c>
      <c r="K50" s="568" t="s">
        <v>789</v>
      </c>
      <c r="L50" s="571">
        <v>49.04</v>
      </c>
      <c r="M50" s="571">
        <v>49.04</v>
      </c>
      <c r="N50" s="568">
        <v>1</v>
      </c>
      <c r="O50" s="572">
        <v>0.5</v>
      </c>
      <c r="P50" s="571"/>
      <c r="Q50" s="573">
        <v>0</v>
      </c>
      <c r="R50" s="568"/>
      <c r="S50" s="573">
        <v>0</v>
      </c>
      <c r="T50" s="572"/>
      <c r="U50" s="574">
        <v>0</v>
      </c>
    </row>
    <row r="51" spans="1:21" ht="14.45" customHeight="1" x14ac:dyDescent="0.2">
      <c r="A51" s="567">
        <v>29</v>
      </c>
      <c r="B51" s="568" t="s">
        <v>636</v>
      </c>
      <c r="C51" s="568" t="s">
        <v>640</v>
      </c>
      <c r="D51" s="569" t="s">
        <v>1708</v>
      </c>
      <c r="E51" s="570" t="s">
        <v>652</v>
      </c>
      <c r="F51" s="568" t="s">
        <v>637</v>
      </c>
      <c r="G51" s="568" t="s">
        <v>790</v>
      </c>
      <c r="H51" s="568" t="s">
        <v>271</v>
      </c>
      <c r="I51" s="568" t="s">
        <v>791</v>
      </c>
      <c r="J51" s="568" t="s">
        <v>792</v>
      </c>
      <c r="K51" s="568" t="s">
        <v>793</v>
      </c>
      <c r="L51" s="571">
        <v>91.78</v>
      </c>
      <c r="M51" s="571">
        <v>183.56</v>
      </c>
      <c r="N51" s="568">
        <v>2</v>
      </c>
      <c r="O51" s="572">
        <v>0.5</v>
      </c>
      <c r="P51" s="571">
        <v>183.56</v>
      </c>
      <c r="Q51" s="573">
        <v>1</v>
      </c>
      <c r="R51" s="568">
        <v>2</v>
      </c>
      <c r="S51" s="573">
        <v>1</v>
      </c>
      <c r="T51" s="572">
        <v>0.5</v>
      </c>
      <c r="U51" s="574">
        <v>1</v>
      </c>
    </row>
    <row r="52" spans="1:21" ht="14.45" customHeight="1" x14ac:dyDescent="0.2">
      <c r="A52" s="567">
        <v>29</v>
      </c>
      <c r="B52" s="568" t="s">
        <v>636</v>
      </c>
      <c r="C52" s="568" t="s">
        <v>640</v>
      </c>
      <c r="D52" s="569" t="s">
        <v>1708</v>
      </c>
      <c r="E52" s="570" t="s">
        <v>652</v>
      </c>
      <c r="F52" s="568" t="s">
        <v>637</v>
      </c>
      <c r="G52" s="568" t="s">
        <v>794</v>
      </c>
      <c r="H52" s="568" t="s">
        <v>536</v>
      </c>
      <c r="I52" s="568" t="s">
        <v>795</v>
      </c>
      <c r="J52" s="568" t="s">
        <v>796</v>
      </c>
      <c r="K52" s="568" t="s">
        <v>797</v>
      </c>
      <c r="L52" s="571">
        <v>773.45</v>
      </c>
      <c r="M52" s="571">
        <v>1546.9</v>
      </c>
      <c r="N52" s="568">
        <v>2</v>
      </c>
      <c r="O52" s="572">
        <v>1</v>
      </c>
      <c r="P52" s="571"/>
      <c r="Q52" s="573">
        <v>0</v>
      </c>
      <c r="R52" s="568"/>
      <c r="S52" s="573">
        <v>0</v>
      </c>
      <c r="T52" s="572"/>
      <c r="U52" s="574">
        <v>0</v>
      </c>
    </row>
    <row r="53" spans="1:21" ht="14.45" customHeight="1" x14ac:dyDescent="0.2">
      <c r="A53" s="567">
        <v>29</v>
      </c>
      <c r="B53" s="568" t="s">
        <v>636</v>
      </c>
      <c r="C53" s="568" t="s">
        <v>640</v>
      </c>
      <c r="D53" s="569" t="s">
        <v>1708</v>
      </c>
      <c r="E53" s="570" t="s">
        <v>652</v>
      </c>
      <c r="F53" s="568" t="s">
        <v>637</v>
      </c>
      <c r="G53" s="568" t="s">
        <v>695</v>
      </c>
      <c r="H53" s="568" t="s">
        <v>271</v>
      </c>
      <c r="I53" s="568" t="s">
        <v>798</v>
      </c>
      <c r="J53" s="568" t="s">
        <v>799</v>
      </c>
      <c r="K53" s="568"/>
      <c r="L53" s="571">
        <v>50.32</v>
      </c>
      <c r="M53" s="571">
        <v>100.64</v>
      </c>
      <c r="N53" s="568">
        <v>2</v>
      </c>
      <c r="O53" s="572">
        <v>1</v>
      </c>
      <c r="P53" s="571"/>
      <c r="Q53" s="573">
        <v>0</v>
      </c>
      <c r="R53" s="568"/>
      <c r="S53" s="573">
        <v>0</v>
      </c>
      <c r="T53" s="572"/>
      <c r="U53" s="574">
        <v>0</v>
      </c>
    </row>
    <row r="54" spans="1:21" ht="14.45" customHeight="1" x14ac:dyDescent="0.2">
      <c r="A54" s="567">
        <v>29</v>
      </c>
      <c r="B54" s="568" t="s">
        <v>636</v>
      </c>
      <c r="C54" s="568" t="s">
        <v>640</v>
      </c>
      <c r="D54" s="569" t="s">
        <v>1708</v>
      </c>
      <c r="E54" s="570" t="s">
        <v>652</v>
      </c>
      <c r="F54" s="568" t="s">
        <v>637</v>
      </c>
      <c r="G54" s="568" t="s">
        <v>800</v>
      </c>
      <c r="H54" s="568" t="s">
        <v>271</v>
      </c>
      <c r="I54" s="568" t="s">
        <v>801</v>
      </c>
      <c r="J54" s="568" t="s">
        <v>591</v>
      </c>
      <c r="K54" s="568" t="s">
        <v>802</v>
      </c>
      <c r="L54" s="571">
        <v>42.14</v>
      </c>
      <c r="M54" s="571">
        <v>210.7</v>
      </c>
      <c r="N54" s="568">
        <v>5</v>
      </c>
      <c r="O54" s="572">
        <v>2</v>
      </c>
      <c r="P54" s="571">
        <v>42.14</v>
      </c>
      <c r="Q54" s="573">
        <v>0.2</v>
      </c>
      <c r="R54" s="568">
        <v>1</v>
      </c>
      <c r="S54" s="573">
        <v>0.2</v>
      </c>
      <c r="T54" s="572">
        <v>1</v>
      </c>
      <c r="U54" s="574">
        <v>0.5</v>
      </c>
    </row>
    <row r="55" spans="1:21" ht="14.45" customHeight="1" x14ac:dyDescent="0.2">
      <c r="A55" s="567">
        <v>29</v>
      </c>
      <c r="B55" s="568" t="s">
        <v>636</v>
      </c>
      <c r="C55" s="568" t="s">
        <v>640</v>
      </c>
      <c r="D55" s="569" t="s">
        <v>1708</v>
      </c>
      <c r="E55" s="570" t="s">
        <v>652</v>
      </c>
      <c r="F55" s="568" t="s">
        <v>637</v>
      </c>
      <c r="G55" s="568" t="s">
        <v>800</v>
      </c>
      <c r="H55" s="568" t="s">
        <v>271</v>
      </c>
      <c r="I55" s="568" t="s">
        <v>803</v>
      </c>
      <c r="J55" s="568" t="s">
        <v>591</v>
      </c>
      <c r="K55" s="568" t="s">
        <v>802</v>
      </c>
      <c r="L55" s="571">
        <v>42.14</v>
      </c>
      <c r="M55" s="571">
        <v>84.28</v>
      </c>
      <c r="N55" s="568">
        <v>2</v>
      </c>
      <c r="O55" s="572">
        <v>0.5</v>
      </c>
      <c r="P55" s="571"/>
      <c r="Q55" s="573">
        <v>0</v>
      </c>
      <c r="R55" s="568"/>
      <c r="S55" s="573">
        <v>0</v>
      </c>
      <c r="T55" s="572"/>
      <c r="U55" s="574">
        <v>0</v>
      </c>
    </row>
    <row r="56" spans="1:21" ht="14.45" customHeight="1" x14ac:dyDescent="0.2">
      <c r="A56" s="567">
        <v>29</v>
      </c>
      <c r="B56" s="568" t="s">
        <v>636</v>
      </c>
      <c r="C56" s="568" t="s">
        <v>640</v>
      </c>
      <c r="D56" s="569" t="s">
        <v>1708</v>
      </c>
      <c r="E56" s="570" t="s">
        <v>652</v>
      </c>
      <c r="F56" s="568" t="s">
        <v>637</v>
      </c>
      <c r="G56" s="568" t="s">
        <v>804</v>
      </c>
      <c r="H56" s="568" t="s">
        <v>271</v>
      </c>
      <c r="I56" s="568" t="s">
        <v>805</v>
      </c>
      <c r="J56" s="568" t="s">
        <v>806</v>
      </c>
      <c r="K56" s="568" t="s">
        <v>807</v>
      </c>
      <c r="L56" s="571">
        <v>0</v>
      </c>
      <c r="M56" s="571">
        <v>0</v>
      </c>
      <c r="N56" s="568">
        <v>1</v>
      </c>
      <c r="O56" s="572">
        <v>0.5</v>
      </c>
      <c r="P56" s="571">
        <v>0</v>
      </c>
      <c r="Q56" s="573"/>
      <c r="R56" s="568">
        <v>1</v>
      </c>
      <c r="S56" s="573">
        <v>1</v>
      </c>
      <c r="T56" s="572">
        <v>0.5</v>
      </c>
      <c r="U56" s="574">
        <v>1</v>
      </c>
    </row>
    <row r="57" spans="1:21" ht="14.45" customHeight="1" x14ac:dyDescent="0.2">
      <c r="A57" s="567">
        <v>29</v>
      </c>
      <c r="B57" s="568" t="s">
        <v>636</v>
      </c>
      <c r="C57" s="568" t="s">
        <v>640</v>
      </c>
      <c r="D57" s="569" t="s">
        <v>1708</v>
      </c>
      <c r="E57" s="570" t="s">
        <v>652</v>
      </c>
      <c r="F57" s="568" t="s">
        <v>637</v>
      </c>
      <c r="G57" s="568" t="s">
        <v>808</v>
      </c>
      <c r="H57" s="568" t="s">
        <v>271</v>
      </c>
      <c r="I57" s="568" t="s">
        <v>809</v>
      </c>
      <c r="J57" s="568" t="s">
        <v>810</v>
      </c>
      <c r="K57" s="568" t="s">
        <v>811</v>
      </c>
      <c r="L57" s="571">
        <v>132.97999999999999</v>
      </c>
      <c r="M57" s="571">
        <v>531.91999999999996</v>
      </c>
      <c r="N57" s="568">
        <v>4</v>
      </c>
      <c r="O57" s="572">
        <v>1.5</v>
      </c>
      <c r="P57" s="571">
        <v>132.97999999999999</v>
      </c>
      <c r="Q57" s="573">
        <v>0.25</v>
      </c>
      <c r="R57" s="568">
        <v>1</v>
      </c>
      <c r="S57" s="573">
        <v>0.25</v>
      </c>
      <c r="T57" s="572">
        <v>1</v>
      </c>
      <c r="U57" s="574">
        <v>0.66666666666666663</v>
      </c>
    </row>
    <row r="58" spans="1:21" ht="14.45" customHeight="1" x14ac:dyDescent="0.2">
      <c r="A58" s="567">
        <v>29</v>
      </c>
      <c r="B58" s="568" t="s">
        <v>636</v>
      </c>
      <c r="C58" s="568" t="s">
        <v>640</v>
      </c>
      <c r="D58" s="569" t="s">
        <v>1708</v>
      </c>
      <c r="E58" s="570" t="s">
        <v>652</v>
      </c>
      <c r="F58" s="568" t="s">
        <v>637</v>
      </c>
      <c r="G58" s="568" t="s">
        <v>659</v>
      </c>
      <c r="H58" s="568" t="s">
        <v>271</v>
      </c>
      <c r="I58" s="568" t="s">
        <v>660</v>
      </c>
      <c r="J58" s="568" t="s">
        <v>595</v>
      </c>
      <c r="K58" s="568" t="s">
        <v>661</v>
      </c>
      <c r="L58" s="571">
        <v>61.97</v>
      </c>
      <c r="M58" s="571">
        <v>867.58000000000015</v>
      </c>
      <c r="N58" s="568">
        <v>14</v>
      </c>
      <c r="O58" s="572">
        <v>10</v>
      </c>
      <c r="P58" s="571">
        <v>495.7600000000001</v>
      </c>
      <c r="Q58" s="573">
        <v>0.5714285714285714</v>
      </c>
      <c r="R58" s="568">
        <v>8</v>
      </c>
      <c r="S58" s="573">
        <v>0.5714285714285714</v>
      </c>
      <c r="T58" s="572">
        <v>6.5</v>
      </c>
      <c r="U58" s="574">
        <v>0.65</v>
      </c>
    </row>
    <row r="59" spans="1:21" ht="14.45" customHeight="1" x14ac:dyDescent="0.2">
      <c r="A59" s="567">
        <v>29</v>
      </c>
      <c r="B59" s="568" t="s">
        <v>636</v>
      </c>
      <c r="C59" s="568" t="s">
        <v>640</v>
      </c>
      <c r="D59" s="569" t="s">
        <v>1708</v>
      </c>
      <c r="E59" s="570" t="s">
        <v>652</v>
      </c>
      <c r="F59" s="568" t="s">
        <v>637</v>
      </c>
      <c r="G59" s="568" t="s">
        <v>812</v>
      </c>
      <c r="H59" s="568" t="s">
        <v>271</v>
      </c>
      <c r="I59" s="568" t="s">
        <v>813</v>
      </c>
      <c r="J59" s="568" t="s">
        <v>814</v>
      </c>
      <c r="K59" s="568" t="s">
        <v>815</v>
      </c>
      <c r="L59" s="571">
        <v>0</v>
      </c>
      <c r="M59" s="571">
        <v>0</v>
      </c>
      <c r="N59" s="568">
        <v>1</v>
      </c>
      <c r="O59" s="572">
        <v>1</v>
      </c>
      <c r="P59" s="571"/>
      <c r="Q59" s="573"/>
      <c r="R59" s="568"/>
      <c r="S59" s="573">
        <v>0</v>
      </c>
      <c r="T59" s="572"/>
      <c r="U59" s="574">
        <v>0</v>
      </c>
    </row>
    <row r="60" spans="1:21" ht="14.45" customHeight="1" x14ac:dyDescent="0.2">
      <c r="A60" s="567">
        <v>29</v>
      </c>
      <c r="B60" s="568" t="s">
        <v>636</v>
      </c>
      <c r="C60" s="568" t="s">
        <v>640</v>
      </c>
      <c r="D60" s="569" t="s">
        <v>1708</v>
      </c>
      <c r="E60" s="570" t="s">
        <v>652</v>
      </c>
      <c r="F60" s="568" t="s">
        <v>637</v>
      </c>
      <c r="G60" s="568" t="s">
        <v>662</v>
      </c>
      <c r="H60" s="568" t="s">
        <v>536</v>
      </c>
      <c r="I60" s="568" t="s">
        <v>621</v>
      </c>
      <c r="J60" s="568" t="s">
        <v>537</v>
      </c>
      <c r="K60" s="568" t="s">
        <v>622</v>
      </c>
      <c r="L60" s="571">
        <v>16.8</v>
      </c>
      <c r="M60" s="571">
        <v>151.20000000000002</v>
      </c>
      <c r="N60" s="568">
        <v>9</v>
      </c>
      <c r="O60" s="572">
        <v>9</v>
      </c>
      <c r="P60" s="571">
        <v>151.20000000000002</v>
      </c>
      <c r="Q60" s="573">
        <v>1</v>
      </c>
      <c r="R60" s="568">
        <v>9</v>
      </c>
      <c r="S60" s="573">
        <v>1</v>
      </c>
      <c r="T60" s="572">
        <v>9</v>
      </c>
      <c r="U60" s="574">
        <v>1</v>
      </c>
    </row>
    <row r="61" spans="1:21" ht="14.45" customHeight="1" x14ac:dyDescent="0.2">
      <c r="A61" s="567">
        <v>29</v>
      </c>
      <c r="B61" s="568" t="s">
        <v>636</v>
      </c>
      <c r="C61" s="568" t="s">
        <v>640</v>
      </c>
      <c r="D61" s="569" t="s">
        <v>1708</v>
      </c>
      <c r="E61" s="570" t="s">
        <v>652</v>
      </c>
      <c r="F61" s="568" t="s">
        <v>637</v>
      </c>
      <c r="G61" s="568" t="s">
        <v>816</v>
      </c>
      <c r="H61" s="568" t="s">
        <v>271</v>
      </c>
      <c r="I61" s="568" t="s">
        <v>817</v>
      </c>
      <c r="J61" s="568" t="s">
        <v>818</v>
      </c>
      <c r="K61" s="568" t="s">
        <v>819</v>
      </c>
      <c r="L61" s="571">
        <v>46.03</v>
      </c>
      <c r="M61" s="571">
        <v>46.03</v>
      </c>
      <c r="N61" s="568">
        <v>1</v>
      </c>
      <c r="O61" s="572">
        <v>1</v>
      </c>
      <c r="P61" s="571">
        <v>46.03</v>
      </c>
      <c r="Q61" s="573">
        <v>1</v>
      </c>
      <c r="R61" s="568">
        <v>1</v>
      </c>
      <c r="S61" s="573">
        <v>1</v>
      </c>
      <c r="T61" s="572">
        <v>1</v>
      </c>
      <c r="U61" s="574">
        <v>1</v>
      </c>
    </row>
    <row r="62" spans="1:21" ht="14.45" customHeight="1" x14ac:dyDescent="0.2">
      <c r="A62" s="567">
        <v>29</v>
      </c>
      <c r="B62" s="568" t="s">
        <v>636</v>
      </c>
      <c r="C62" s="568" t="s">
        <v>640</v>
      </c>
      <c r="D62" s="569" t="s">
        <v>1708</v>
      </c>
      <c r="E62" s="570" t="s">
        <v>652</v>
      </c>
      <c r="F62" s="568" t="s">
        <v>637</v>
      </c>
      <c r="G62" s="568" t="s">
        <v>663</v>
      </c>
      <c r="H62" s="568" t="s">
        <v>536</v>
      </c>
      <c r="I62" s="568" t="s">
        <v>664</v>
      </c>
      <c r="J62" s="568" t="s">
        <v>665</v>
      </c>
      <c r="K62" s="568" t="s">
        <v>666</v>
      </c>
      <c r="L62" s="571">
        <v>736.33</v>
      </c>
      <c r="M62" s="571">
        <v>736.33</v>
      </c>
      <c r="N62" s="568">
        <v>1</v>
      </c>
      <c r="O62" s="572">
        <v>0.5</v>
      </c>
      <c r="P62" s="571"/>
      <c r="Q62" s="573">
        <v>0</v>
      </c>
      <c r="R62" s="568"/>
      <c r="S62" s="573">
        <v>0</v>
      </c>
      <c r="T62" s="572"/>
      <c r="U62" s="574">
        <v>0</v>
      </c>
    </row>
    <row r="63" spans="1:21" ht="14.45" customHeight="1" x14ac:dyDescent="0.2">
      <c r="A63" s="567">
        <v>29</v>
      </c>
      <c r="B63" s="568" t="s">
        <v>636</v>
      </c>
      <c r="C63" s="568" t="s">
        <v>640</v>
      </c>
      <c r="D63" s="569" t="s">
        <v>1708</v>
      </c>
      <c r="E63" s="570" t="s">
        <v>652</v>
      </c>
      <c r="F63" s="568" t="s">
        <v>637</v>
      </c>
      <c r="G63" s="568" t="s">
        <v>667</v>
      </c>
      <c r="H63" s="568" t="s">
        <v>271</v>
      </c>
      <c r="I63" s="568" t="s">
        <v>668</v>
      </c>
      <c r="J63" s="568" t="s">
        <v>523</v>
      </c>
      <c r="K63" s="568" t="s">
        <v>669</v>
      </c>
      <c r="L63" s="571">
        <v>35.25</v>
      </c>
      <c r="M63" s="571">
        <v>35.25</v>
      </c>
      <c r="N63" s="568">
        <v>1</v>
      </c>
      <c r="O63" s="572">
        <v>1</v>
      </c>
      <c r="P63" s="571">
        <v>35.25</v>
      </c>
      <c r="Q63" s="573">
        <v>1</v>
      </c>
      <c r="R63" s="568">
        <v>1</v>
      </c>
      <c r="S63" s="573">
        <v>1</v>
      </c>
      <c r="T63" s="572">
        <v>1</v>
      </c>
      <c r="U63" s="574">
        <v>1</v>
      </c>
    </row>
    <row r="64" spans="1:21" ht="14.45" customHeight="1" x14ac:dyDescent="0.2">
      <c r="A64" s="567">
        <v>29</v>
      </c>
      <c r="B64" s="568" t="s">
        <v>636</v>
      </c>
      <c r="C64" s="568" t="s">
        <v>640</v>
      </c>
      <c r="D64" s="569" t="s">
        <v>1708</v>
      </c>
      <c r="E64" s="570" t="s">
        <v>652</v>
      </c>
      <c r="F64" s="568" t="s">
        <v>637</v>
      </c>
      <c r="G64" s="568" t="s">
        <v>667</v>
      </c>
      <c r="H64" s="568" t="s">
        <v>271</v>
      </c>
      <c r="I64" s="568" t="s">
        <v>820</v>
      </c>
      <c r="J64" s="568" t="s">
        <v>523</v>
      </c>
      <c r="K64" s="568" t="s">
        <v>821</v>
      </c>
      <c r="L64" s="571">
        <v>35.25</v>
      </c>
      <c r="M64" s="571">
        <v>35.25</v>
      </c>
      <c r="N64" s="568">
        <v>1</v>
      </c>
      <c r="O64" s="572">
        <v>0.5</v>
      </c>
      <c r="P64" s="571">
        <v>35.25</v>
      </c>
      <c r="Q64" s="573">
        <v>1</v>
      </c>
      <c r="R64" s="568">
        <v>1</v>
      </c>
      <c r="S64" s="573">
        <v>1</v>
      </c>
      <c r="T64" s="572">
        <v>0.5</v>
      </c>
      <c r="U64" s="574">
        <v>1</v>
      </c>
    </row>
    <row r="65" spans="1:21" ht="14.45" customHeight="1" x14ac:dyDescent="0.2">
      <c r="A65" s="567">
        <v>29</v>
      </c>
      <c r="B65" s="568" t="s">
        <v>636</v>
      </c>
      <c r="C65" s="568" t="s">
        <v>640</v>
      </c>
      <c r="D65" s="569" t="s">
        <v>1708</v>
      </c>
      <c r="E65" s="570" t="s">
        <v>652</v>
      </c>
      <c r="F65" s="568" t="s">
        <v>637</v>
      </c>
      <c r="G65" s="568" t="s">
        <v>667</v>
      </c>
      <c r="H65" s="568" t="s">
        <v>271</v>
      </c>
      <c r="I65" s="568" t="s">
        <v>822</v>
      </c>
      <c r="J65" s="568" t="s">
        <v>823</v>
      </c>
      <c r="K65" s="568" t="s">
        <v>824</v>
      </c>
      <c r="L65" s="571">
        <v>35.25</v>
      </c>
      <c r="M65" s="571">
        <v>70.5</v>
      </c>
      <c r="N65" s="568">
        <v>2</v>
      </c>
      <c r="O65" s="572">
        <v>0.5</v>
      </c>
      <c r="P65" s="571"/>
      <c r="Q65" s="573">
        <v>0</v>
      </c>
      <c r="R65" s="568"/>
      <c r="S65" s="573">
        <v>0</v>
      </c>
      <c r="T65" s="572"/>
      <c r="U65" s="574">
        <v>0</v>
      </c>
    </row>
    <row r="66" spans="1:21" ht="14.45" customHeight="1" x14ac:dyDescent="0.2">
      <c r="A66" s="567">
        <v>29</v>
      </c>
      <c r="B66" s="568" t="s">
        <v>636</v>
      </c>
      <c r="C66" s="568" t="s">
        <v>640</v>
      </c>
      <c r="D66" s="569" t="s">
        <v>1708</v>
      </c>
      <c r="E66" s="570" t="s">
        <v>652</v>
      </c>
      <c r="F66" s="568" t="s">
        <v>637</v>
      </c>
      <c r="G66" s="568" t="s">
        <v>667</v>
      </c>
      <c r="H66" s="568" t="s">
        <v>271</v>
      </c>
      <c r="I66" s="568" t="s">
        <v>825</v>
      </c>
      <c r="J66" s="568" t="s">
        <v>523</v>
      </c>
      <c r="K66" s="568" t="s">
        <v>826</v>
      </c>
      <c r="L66" s="571">
        <v>0</v>
      </c>
      <c r="M66" s="571">
        <v>0</v>
      </c>
      <c r="N66" s="568">
        <v>2</v>
      </c>
      <c r="O66" s="572">
        <v>1</v>
      </c>
      <c r="P66" s="571">
        <v>0</v>
      </c>
      <c r="Q66" s="573"/>
      <c r="R66" s="568">
        <v>1</v>
      </c>
      <c r="S66" s="573">
        <v>0.5</v>
      </c>
      <c r="T66" s="572">
        <v>0.5</v>
      </c>
      <c r="U66" s="574">
        <v>0.5</v>
      </c>
    </row>
    <row r="67" spans="1:21" ht="14.45" customHeight="1" x14ac:dyDescent="0.2">
      <c r="A67" s="567">
        <v>29</v>
      </c>
      <c r="B67" s="568" t="s">
        <v>636</v>
      </c>
      <c r="C67" s="568" t="s">
        <v>640</v>
      </c>
      <c r="D67" s="569" t="s">
        <v>1708</v>
      </c>
      <c r="E67" s="570" t="s">
        <v>652</v>
      </c>
      <c r="F67" s="568" t="s">
        <v>637</v>
      </c>
      <c r="G67" s="568" t="s">
        <v>827</v>
      </c>
      <c r="H67" s="568" t="s">
        <v>271</v>
      </c>
      <c r="I67" s="568" t="s">
        <v>828</v>
      </c>
      <c r="J67" s="568" t="s">
        <v>829</v>
      </c>
      <c r="K67" s="568" t="s">
        <v>830</v>
      </c>
      <c r="L67" s="571">
        <v>27.37</v>
      </c>
      <c r="M67" s="571">
        <v>27.37</v>
      </c>
      <c r="N67" s="568">
        <v>1</v>
      </c>
      <c r="O67" s="572">
        <v>1</v>
      </c>
      <c r="P67" s="571">
        <v>27.37</v>
      </c>
      <c r="Q67" s="573">
        <v>1</v>
      </c>
      <c r="R67" s="568">
        <v>1</v>
      </c>
      <c r="S67" s="573">
        <v>1</v>
      </c>
      <c r="T67" s="572">
        <v>1</v>
      </c>
      <c r="U67" s="574">
        <v>1</v>
      </c>
    </row>
    <row r="68" spans="1:21" ht="14.45" customHeight="1" x14ac:dyDescent="0.2">
      <c r="A68" s="567">
        <v>29</v>
      </c>
      <c r="B68" s="568" t="s">
        <v>636</v>
      </c>
      <c r="C68" s="568" t="s">
        <v>640</v>
      </c>
      <c r="D68" s="569" t="s">
        <v>1708</v>
      </c>
      <c r="E68" s="570" t="s">
        <v>652</v>
      </c>
      <c r="F68" s="568" t="s">
        <v>637</v>
      </c>
      <c r="G68" s="568" t="s">
        <v>827</v>
      </c>
      <c r="H68" s="568" t="s">
        <v>536</v>
      </c>
      <c r="I68" s="568" t="s">
        <v>831</v>
      </c>
      <c r="J68" s="568" t="s">
        <v>829</v>
      </c>
      <c r="K68" s="568" t="s">
        <v>832</v>
      </c>
      <c r="L68" s="571">
        <v>48.89</v>
      </c>
      <c r="M68" s="571">
        <v>48.89</v>
      </c>
      <c r="N68" s="568">
        <v>1</v>
      </c>
      <c r="O68" s="572">
        <v>0.5</v>
      </c>
      <c r="P68" s="571">
        <v>48.89</v>
      </c>
      <c r="Q68" s="573">
        <v>1</v>
      </c>
      <c r="R68" s="568">
        <v>1</v>
      </c>
      <c r="S68" s="573">
        <v>1</v>
      </c>
      <c r="T68" s="572">
        <v>0.5</v>
      </c>
      <c r="U68" s="574">
        <v>1</v>
      </c>
    </row>
    <row r="69" spans="1:21" ht="14.45" customHeight="1" x14ac:dyDescent="0.2">
      <c r="A69" s="567">
        <v>29</v>
      </c>
      <c r="B69" s="568" t="s">
        <v>636</v>
      </c>
      <c r="C69" s="568" t="s">
        <v>640</v>
      </c>
      <c r="D69" s="569" t="s">
        <v>1708</v>
      </c>
      <c r="E69" s="570" t="s">
        <v>652</v>
      </c>
      <c r="F69" s="568" t="s">
        <v>637</v>
      </c>
      <c r="G69" s="568" t="s">
        <v>827</v>
      </c>
      <c r="H69" s="568" t="s">
        <v>271</v>
      </c>
      <c r="I69" s="568" t="s">
        <v>833</v>
      </c>
      <c r="J69" s="568" t="s">
        <v>829</v>
      </c>
      <c r="K69" s="568" t="s">
        <v>834</v>
      </c>
      <c r="L69" s="571">
        <v>205.84</v>
      </c>
      <c r="M69" s="571">
        <v>205.84</v>
      </c>
      <c r="N69" s="568">
        <v>1</v>
      </c>
      <c r="O69" s="572">
        <v>1</v>
      </c>
      <c r="P69" s="571">
        <v>205.84</v>
      </c>
      <c r="Q69" s="573">
        <v>1</v>
      </c>
      <c r="R69" s="568">
        <v>1</v>
      </c>
      <c r="S69" s="573">
        <v>1</v>
      </c>
      <c r="T69" s="572">
        <v>1</v>
      </c>
      <c r="U69" s="574">
        <v>1</v>
      </c>
    </row>
    <row r="70" spans="1:21" ht="14.45" customHeight="1" x14ac:dyDescent="0.2">
      <c r="A70" s="567">
        <v>29</v>
      </c>
      <c r="B70" s="568" t="s">
        <v>636</v>
      </c>
      <c r="C70" s="568" t="s">
        <v>640</v>
      </c>
      <c r="D70" s="569" t="s">
        <v>1708</v>
      </c>
      <c r="E70" s="570" t="s">
        <v>652</v>
      </c>
      <c r="F70" s="568" t="s">
        <v>637</v>
      </c>
      <c r="G70" s="568" t="s">
        <v>835</v>
      </c>
      <c r="H70" s="568" t="s">
        <v>271</v>
      </c>
      <c r="I70" s="568" t="s">
        <v>836</v>
      </c>
      <c r="J70" s="568" t="s">
        <v>837</v>
      </c>
      <c r="K70" s="568" t="s">
        <v>838</v>
      </c>
      <c r="L70" s="571">
        <v>127.91</v>
      </c>
      <c r="M70" s="571">
        <v>127.91</v>
      </c>
      <c r="N70" s="568">
        <v>1</v>
      </c>
      <c r="O70" s="572">
        <v>0.5</v>
      </c>
      <c r="P70" s="571">
        <v>127.91</v>
      </c>
      <c r="Q70" s="573">
        <v>1</v>
      </c>
      <c r="R70" s="568">
        <v>1</v>
      </c>
      <c r="S70" s="573">
        <v>1</v>
      </c>
      <c r="T70" s="572">
        <v>0.5</v>
      </c>
      <c r="U70" s="574">
        <v>1</v>
      </c>
    </row>
    <row r="71" spans="1:21" ht="14.45" customHeight="1" x14ac:dyDescent="0.2">
      <c r="A71" s="567">
        <v>29</v>
      </c>
      <c r="B71" s="568" t="s">
        <v>636</v>
      </c>
      <c r="C71" s="568" t="s">
        <v>640</v>
      </c>
      <c r="D71" s="569" t="s">
        <v>1708</v>
      </c>
      <c r="E71" s="570" t="s">
        <v>652</v>
      </c>
      <c r="F71" s="568" t="s">
        <v>637</v>
      </c>
      <c r="G71" s="568" t="s">
        <v>839</v>
      </c>
      <c r="H71" s="568" t="s">
        <v>271</v>
      </c>
      <c r="I71" s="568" t="s">
        <v>840</v>
      </c>
      <c r="J71" s="568" t="s">
        <v>841</v>
      </c>
      <c r="K71" s="568" t="s">
        <v>842</v>
      </c>
      <c r="L71" s="571">
        <v>0</v>
      </c>
      <c r="M71" s="571">
        <v>0</v>
      </c>
      <c r="N71" s="568">
        <v>1</v>
      </c>
      <c r="O71" s="572">
        <v>1</v>
      </c>
      <c r="P71" s="571">
        <v>0</v>
      </c>
      <c r="Q71" s="573"/>
      <c r="R71" s="568">
        <v>1</v>
      </c>
      <c r="S71" s="573">
        <v>1</v>
      </c>
      <c r="T71" s="572">
        <v>1</v>
      </c>
      <c r="U71" s="574">
        <v>1</v>
      </c>
    </row>
    <row r="72" spans="1:21" ht="14.45" customHeight="1" x14ac:dyDescent="0.2">
      <c r="A72" s="567">
        <v>29</v>
      </c>
      <c r="B72" s="568" t="s">
        <v>636</v>
      </c>
      <c r="C72" s="568" t="s">
        <v>640</v>
      </c>
      <c r="D72" s="569" t="s">
        <v>1708</v>
      </c>
      <c r="E72" s="570" t="s">
        <v>652</v>
      </c>
      <c r="F72" s="568" t="s">
        <v>637</v>
      </c>
      <c r="G72" s="568" t="s">
        <v>843</v>
      </c>
      <c r="H72" s="568" t="s">
        <v>536</v>
      </c>
      <c r="I72" s="568" t="s">
        <v>844</v>
      </c>
      <c r="J72" s="568" t="s">
        <v>588</v>
      </c>
      <c r="K72" s="568" t="s">
        <v>589</v>
      </c>
      <c r="L72" s="571">
        <v>63.75</v>
      </c>
      <c r="M72" s="571">
        <v>127.5</v>
      </c>
      <c r="N72" s="568">
        <v>2</v>
      </c>
      <c r="O72" s="572">
        <v>0.5</v>
      </c>
      <c r="P72" s="571"/>
      <c r="Q72" s="573">
        <v>0</v>
      </c>
      <c r="R72" s="568"/>
      <c r="S72" s="573">
        <v>0</v>
      </c>
      <c r="T72" s="572"/>
      <c r="U72" s="574">
        <v>0</v>
      </c>
    </row>
    <row r="73" spans="1:21" ht="14.45" customHeight="1" x14ac:dyDescent="0.2">
      <c r="A73" s="567">
        <v>29</v>
      </c>
      <c r="B73" s="568" t="s">
        <v>636</v>
      </c>
      <c r="C73" s="568" t="s">
        <v>640</v>
      </c>
      <c r="D73" s="569" t="s">
        <v>1708</v>
      </c>
      <c r="E73" s="570" t="s">
        <v>652</v>
      </c>
      <c r="F73" s="568" t="s">
        <v>637</v>
      </c>
      <c r="G73" s="568" t="s">
        <v>845</v>
      </c>
      <c r="H73" s="568" t="s">
        <v>271</v>
      </c>
      <c r="I73" s="568" t="s">
        <v>846</v>
      </c>
      <c r="J73" s="568" t="s">
        <v>847</v>
      </c>
      <c r="K73" s="568" t="s">
        <v>848</v>
      </c>
      <c r="L73" s="571">
        <v>83.68</v>
      </c>
      <c r="M73" s="571">
        <v>83.68</v>
      </c>
      <c r="N73" s="568">
        <v>1</v>
      </c>
      <c r="O73" s="572">
        <v>1</v>
      </c>
      <c r="P73" s="571"/>
      <c r="Q73" s="573">
        <v>0</v>
      </c>
      <c r="R73" s="568"/>
      <c r="S73" s="573">
        <v>0</v>
      </c>
      <c r="T73" s="572"/>
      <c r="U73" s="574">
        <v>0</v>
      </c>
    </row>
    <row r="74" spans="1:21" ht="14.45" customHeight="1" x14ac:dyDescent="0.2">
      <c r="A74" s="567">
        <v>29</v>
      </c>
      <c r="B74" s="568" t="s">
        <v>636</v>
      </c>
      <c r="C74" s="568" t="s">
        <v>640</v>
      </c>
      <c r="D74" s="569" t="s">
        <v>1708</v>
      </c>
      <c r="E74" s="570" t="s">
        <v>652</v>
      </c>
      <c r="F74" s="568" t="s">
        <v>637</v>
      </c>
      <c r="G74" s="568" t="s">
        <v>674</v>
      </c>
      <c r="H74" s="568" t="s">
        <v>536</v>
      </c>
      <c r="I74" s="568" t="s">
        <v>624</v>
      </c>
      <c r="J74" s="568" t="s">
        <v>577</v>
      </c>
      <c r="K74" s="568" t="s">
        <v>578</v>
      </c>
      <c r="L74" s="571">
        <v>0</v>
      </c>
      <c r="M74" s="571">
        <v>0</v>
      </c>
      <c r="N74" s="568">
        <v>18</v>
      </c>
      <c r="O74" s="572">
        <v>14.5</v>
      </c>
      <c r="P74" s="571">
        <v>0</v>
      </c>
      <c r="Q74" s="573"/>
      <c r="R74" s="568">
        <v>13</v>
      </c>
      <c r="S74" s="573">
        <v>0.72222222222222221</v>
      </c>
      <c r="T74" s="572">
        <v>10.5</v>
      </c>
      <c r="U74" s="574">
        <v>0.72413793103448276</v>
      </c>
    </row>
    <row r="75" spans="1:21" ht="14.45" customHeight="1" x14ac:dyDescent="0.2">
      <c r="A75" s="567">
        <v>29</v>
      </c>
      <c r="B75" s="568" t="s">
        <v>636</v>
      </c>
      <c r="C75" s="568" t="s">
        <v>640</v>
      </c>
      <c r="D75" s="569" t="s">
        <v>1708</v>
      </c>
      <c r="E75" s="570" t="s">
        <v>652</v>
      </c>
      <c r="F75" s="568" t="s">
        <v>637</v>
      </c>
      <c r="G75" s="568" t="s">
        <v>675</v>
      </c>
      <c r="H75" s="568" t="s">
        <v>271</v>
      </c>
      <c r="I75" s="568" t="s">
        <v>798</v>
      </c>
      <c r="J75" s="568" t="s">
        <v>799</v>
      </c>
      <c r="K75" s="568"/>
      <c r="L75" s="571">
        <v>50.32</v>
      </c>
      <c r="M75" s="571">
        <v>100.64</v>
      </c>
      <c r="N75" s="568">
        <v>2</v>
      </c>
      <c r="O75" s="572">
        <v>1</v>
      </c>
      <c r="P75" s="571">
        <v>50.32</v>
      </c>
      <c r="Q75" s="573">
        <v>0.5</v>
      </c>
      <c r="R75" s="568">
        <v>1</v>
      </c>
      <c r="S75" s="573">
        <v>0.5</v>
      </c>
      <c r="T75" s="572">
        <v>0.5</v>
      </c>
      <c r="U75" s="574">
        <v>0.5</v>
      </c>
    </row>
    <row r="76" spans="1:21" ht="14.45" customHeight="1" x14ac:dyDescent="0.2">
      <c r="A76" s="567">
        <v>29</v>
      </c>
      <c r="B76" s="568" t="s">
        <v>636</v>
      </c>
      <c r="C76" s="568" t="s">
        <v>640</v>
      </c>
      <c r="D76" s="569" t="s">
        <v>1708</v>
      </c>
      <c r="E76" s="570" t="s">
        <v>652</v>
      </c>
      <c r="F76" s="568" t="s">
        <v>637</v>
      </c>
      <c r="G76" s="568" t="s">
        <v>682</v>
      </c>
      <c r="H76" s="568" t="s">
        <v>536</v>
      </c>
      <c r="I76" s="568" t="s">
        <v>683</v>
      </c>
      <c r="J76" s="568" t="s">
        <v>684</v>
      </c>
      <c r="K76" s="568" t="s">
        <v>685</v>
      </c>
      <c r="L76" s="571">
        <v>154.36000000000001</v>
      </c>
      <c r="M76" s="571">
        <v>1697.96</v>
      </c>
      <c r="N76" s="568">
        <v>11</v>
      </c>
      <c r="O76" s="572">
        <v>8</v>
      </c>
      <c r="P76" s="571">
        <v>1080.52</v>
      </c>
      <c r="Q76" s="573">
        <v>0.63636363636363635</v>
      </c>
      <c r="R76" s="568">
        <v>7</v>
      </c>
      <c r="S76" s="573">
        <v>0.63636363636363635</v>
      </c>
      <c r="T76" s="572">
        <v>5.5</v>
      </c>
      <c r="U76" s="574">
        <v>0.6875</v>
      </c>
    </row>
    <row r="77" spans="1:21" ht="14.45" customHeight="1" x14ac:dyDescent="0.2">
      <c r="A77" s="567">
        <v>29</v>
      </c>
      <c r="B77" s="568" t="s">
        <v>636</v>
      </c>
      <c r="C77" s="568" t="s">
        <v>640</v>
      </c>
      <c r="D77" s="569" t="s">
        <v>1708</v>
      </c>
      <c r="E77" s="570" t="s">
        <v>652</v>
      </c>
      <c r="F77" s="568" t="s">
        <v>637</v>
      </c>
      <c r="G77" s="568" t="s">
        <v>849</v>
      </c>
      <c r="H77" s="568" t="s">
        <v>271</v>
      </c>
      <c r="I77" s="568" t="s">
        <v>850</v>
      </c>
      <c r="J77" s="568" t="s">
        <v>851</v>
      </c>
      <c r="K77" s="568" t="s">
        <v>852</v>
      </c>
      <c r="L77" s="571">
        <v>0</v>
      </c>
      <c r="M77" s="571">
        <v>0</v>
      </c>
      <c r="N77" s="568">
        <v>1</v>
      </c>
      <c r="O77" s="572">
        <v>1</v>
      </c>
      <c r="P77" s="571">
        <v>0</v>
      </c>
      <c r="Q77" s="573"/>
      <c r="R77" s="568">
        <v>1</v>
      </c>
      <c r="S77" s="573">
        <v>1</v>
      </c>
      <c r="T77" s="572">
        <v>1</v>
      </c>
      <c r="U77" s="574">
        <v>1</v>
      </c>
    </row>
    <row r="78" spans="1:21" ht="14.45" customHeight="1" x14ac:dyDescent="0.2">
      <c r="A78" s="567">
        <v>29</v>
      </c>
      <c r="B78" s="568" t="s">
        <v>636</v>
      </c>
      <c r="C78" s="568" t="s">
        <v>640</v>
      </c>
      <c r="D78" s="569" t="s">
        <v>1708</v>
      </c>
      <c r="E78" s="570" t="s">
        <v>652</v>
      </c>
      <c r="F78" s="568" t="s">
        <v>637</v>
      </c>
      <c r="G78" s="568" t="s">
        <v>853</v>
      </c>
      <c r="H78" s="568" t="s">
        <v>271</v>
      </c>
      <c r="I78" s="568" t="s">
        <v>854</v>
      </c>
      <c r="J78" s="568" t="s">
        <v>855</v>
      </c>
      <c r="K78" s="568" t="s">
        <v>856</v>
      </c>
      <c r="L78" s="571">
        <v>248.55</v>
      </c>
      <c r="M78" s="571">
        <v>497.1</v>
      </c>
      <c r="N78" s="568">
        <v>2</v>
      </c>
      <c r="O78" s="572">
        <v>1.5</v>
      </c>
      <c r="P78" s="571">
        <v>248.55</v>
      </c>
      <c r="Q78" s="573">
        <v>0.5</v>
      </c>
      <c r="R78" s="568">
        <v>1</v>
      </c>
      <c r="S78" s="573">
        <v>0.5</v>
      </c>
      <c r="T78" s="572">
        <v>1</v>
      </c>
      <c r="U78" s="574">
        <v>0.66666666666666663</v>
      </c>
    </row>
    <row r="79" spans="1:21" ht="14.45" customHeight="1" x14ac:dyDescent="0.2">
      <c r="A79" s="567">
        <v>29</v>
      </c>
      <c r="B79" s="568" t="s">
        <v>636</v>
      </c>
      <c r="C79" s="568" t="s">
        <v>640</v>
      </c>
      <c r="D79" s="569" t="s">
        <v>1708</v>
      </c>
      <c r="E79" s="570" t="s">
        <v>652</v>
      </c>
      <c r="F79" s="568" t="s">
        <v>637</v>
      </c>
      <c r="G79" s="568" t="s">
        <v>692</v>
      </c>
      <c r="H79" s="568" t="s">
        <v>271</v>
      </c>
      <c r="I79" s="568" t="s">
        <v>693</v>
      </c>
      <c r="J79" s="568" t="s">
        <v>593</v>
      </c>
      <c r="K79" s="568" t="s">
        <v>694</v>
      </c>
      <c r="L79" s="571">
        <v>266.77</v>
      </c>
      <c r="M79" s="571">
        <v>266.77</v>
      </c>
      <c r="N79" s="568">
        <v>1</v>
      </c>
      <c r="O79" s="572">
        <v>1</v>
      </c>
      <c r="P79" s="571">
        <v>266.77</v>
      </c>
      <c r="Q79" s="573">
        <v>1</v>
      </c>
      <c r="R79" s="568">
        <v>1</v>
      </c>
      <c r="S79" s="573">
        <v>1</v>
      </c>
      <c r="T79" s="572">
        <v>1</v>
      </c>
      <c r="U79" s="574">
        <v>1</v>
      </c>
    </row>
    <row r="80" spans="1:21" ht="14.45" customHeight="1" x14ac:dyDescent="0.2">
      <c r="A80" s="567">
        <v>29</v>
      </c>
      <c r="B80" s="568" t="s">
        <v>636</v>
      </c>
      <c r="C80" s="568" t="s">
        <v>640</v>
      </c>
      <c r="D80" s="569" t="s">
        <v>1708</v>
      </c>
      <c r="E80" s="570" t="s">
        <v>652</v>
      </c>
      <c r="F80" s="568" t="s">
        <v>639</v>
      </c>
      <c r="G80" s="568" t="s">
        <v>695</v>
      </c>
      <c r="H80" s="568" t="s">
        <v>271</v>
      </c>
      <c r="I80" s="568" t="s">
        <v>857</v>
      </c>
      <c r="J80" s="568" t="s">
        <v>858</v>
      </c>
      <c r="K80" s="568" t="s">
        <v>859</v>
      </c>
      <c r="L80" s="571">
        <v>0</v>
      </c>
      <c r="M80" s="571">
        <v>0</v>
      </c>
      <c r="N80" s="568">
        <v>1</v>
      </c>
      <c r="O80" s="572">
        <v>1</v>
      </c>
      <c r="P80" s="571"/>
      <c r="Q80" s="573"/>
      <c r="R80" s="568"/>
      <c r="S80" s="573">
        <v>0</v>
      </c>
      <c r="T80" s="572"/>
      <c r="U80" s="574">
        <v>0</v>
      </c>
    </row>
    <row r="81" spans="1:21" ht="14.45" customHeight="1" x14ac:dyDescent="0.2">
      <c r="A81" s="567">
        <v>29</v>
      </c>
      <c r="B81" s="568" t="s">
        <v>636</v>
      </c>
      <c r="C81" s="568" t="s">
        <v>640</v>
      </c>
      <c r="D81" s="569" t="s">
        <v>1708</v>
      </c>
      <c r="E81" s="570" t="s">
        <v>652</v>
      </c>
      <c r="F81" s="568" t="s">
        <v>639</v>
      </c>
      <c r="G81" s="568" t="s">
        <v>695</v>
      </c>
      <c r="H81" s="568" t="s">
        <v>271</v>
      </c>
      <c r="I81" s="568" t="s">
        <v>860</v>
      </c>
      <c r="J81" s="568" t="s">
        <v>861</v>
      </c>
      <c r="K81" s="568" t="s">
        <v>862</v>
      </c>
      <c r="L81" s="571">
        <v>1604.53</v>
      </c>
      <c r="M81" s="571">
        <v>3209.06</v>
      </c>
      <c r="N81" s="568">
        <v>2</v>
      </c>
      <c r="O81" s="572">
        <v>1</v>
      </c>
      <c r="P81" s="571">
        <v>3209.06</v>
      </c>
      <c r="Q81" s="573">
        <v>1</v>
      </c>
      <c r="R81" s="568">
        <v>2</v>
      </c>
      <c r="S81" s="573">
        <v>1</v>
      </c>
      <c r="T81" s="572">
        <v>1</v>
      </c>
      <c r="U81" s="574">
        <v>1</v>
      </c>
    </row>
    <row r="82" spans="1:21" ht="14.45" customHeight="1" x14ac:dyDescent="0.2">
      <c r="A82" s="567">
        <v>29</v>
      </c>
      <c r="B82" s="568" t="s">
        <v>636</v>
      </c>
      <c r="C82" s="568" t="s">
        <v>640</v>
      </c>
      <c r="D82" s="569" t="s">
        <v>1708</v>
      </c>
      <c r="E82" s="570" t="s">
        <v>652</v>
      </c>
      <c r="F82" s="568" t="s">
        <v>639</v>
      </c>
      <c r="G82" s="568" t="s">
        <v>695</v>
      </c>
      <c r="H82" s="568" t="s">
        <v>271</v>
      </c>
      <c r="I82" s="568" t="s">
        <v>702</v>
      </c>
      <c r="J82" s="568" t="s">
        <v>703</v>
      </c>
      <c r="K82" s="568" t="s">
        <v>704</v>
      </c>
      <c r="L82" s="571">
        <v>1018.15</v>
      </c>
      <c r="M82" s="571">
        <v>3054.45</v>
      </c>
      <c r="N82" s="568">
        <v>3</v>
      </c>
      <c r="O82" s="572">
        <v>1</v>
      </c>
      <c r="P82" s="571">
        <v>3054.45</v>
      </c>
      <c r="Q82" s="573">
        <v>1</v>
      </c>
      <c r="R82" s="568">
        <v>3</v>
      </c>
      <c r="S82" s="573">
        <v>1</v>
      </c>
      <c r="T82" s="572">
        <v>1</v>
      </c>
      <c r="U82" s="574">
        <v>1</v>
      </c>
    </row>
    <row r="83" spans="1:21" ht="14.45" customHeight="1" x14ac:dyDescent="0.2">
      <c r="A83" s="567">
        <v>29</v>
      </c>
      <c r="B83" s="568" t="s">
        <v>636</v>
      </c>
      <c r="C83" s="568" t="s">
        <v>640</v>
      </c>
      <c r="D83" s="569" t="s">
        <v>1708</v>
      </c>
      <c r="E83" s="570" t="s">
        <v>652</v>
      </c>
      <c r="F83" s="568" t="s">
        <v>639</v>
      </c>
      <c r="G83" s="568" t="s">
        <v>695</v>
      </c>
      <c r="H83" s="568" t="s">
        <v>271</v>
      </c>
      <c r="I83" s="568" t="s">
        <v>863</v>
      </c>
      <c r="J83" s="568" t="s">
        <v>864</v>
      </c>
      <c r="K83" s="568" t="s">
        <v>865</v>
      </c>
      <c r="L83" s="571">
        <v>389.82</v>
      </c>
      <c r="M83" s="571">
        <v>389.82</v>
      </c>
      <c r="N83" s="568">
        <v>1</v>
      </c>
      <c r="O83" s="572">
        <v>1</v>
      </c>
      <c r="P83" s="571">
        <v>389.82</v>
      </c>
      <c r="Q83" s="573">
        <v>1</v>
      </c>
      <c r="R83" s="568">
        <v>1</v>
      </c>
      <c r="S83" s="573">
        <v>1</v>
      </c>
      <c r="T83" s="572">
        <v>1</v>
      </c>
      <c r="U83" s="574">
        <v>1</v>
      </c>
    </row>
    <row r="84" spans="1:21" ht="14.45" customHeight="1" x14ac:dyDescent="0.2">
      <c r="A84" s="567">
        <v>29</v>
      </c>
      <c r="B84" s="568" t="s">
        <v>636</v>
      </c>
      <c r="C84" s="568" t="s">
        <v>640</v>
      </c>
      <c r="D84" s="569" t="s">
        <v>1708</v>
      </c>
      <c r="E84" s="570" t="s">
        <v>652</v>
      </c>
      <c r="F84" s="568" t="s">
        <v>639</v>
      </c>
      <c r="G84" s="568" t="s">
        <v>695</v>
      </c>
      <c r="H84" s="568" t="s">
        <v>271</v>
      </c>
      <c r="I84" s="568" t="s">
        <v>705</v>
      </c>
      <c r="J84" s="568" t="s">
        <v>706</v>
      </c>
      <c r="K84" s="568" t="s">
        <v>707</v>
      </c>
      <c r="L84" s="571">
        <v>99.99</v>
      </c>
      <c r="M84" s="571">
        <v>1399.86</v>
      </c>
      <c r="N84" s="568">
        <v>14</v>
      </c>
      <c r="O84" s="572">
        <v>5</v>
      </c>
      <c r="P84" s="571">
        <v>199.98</v>
      </c>
      <c r="Q84" s="573">
        <v>0.14285714285714285</v>
      </c>
      <c r="R84" s="568">
        <v>2</v>
      </c>
      <c r="S84" s="573">
        <v>0.14285714285714285</v>
      </c>
      <c r="T84" s="572">
        <v>1</v>
      </c>
      <c r="U84" s="574">
        <v>0.2</v>
      </c>
    </row>
    <row r="85" spans="1:21" ht="14.45" customHeight="1" x14ac:dyDescent="0.2">
      <c r="A85" s="567">
        <v>29</v>
      </c>
      <c r="B85" s="568" t="s">
        <v>636</v>
      </c>
      <c r="C85" s="568" t="s">
        <v>640</v>
      </c>
      <c r="D85" s="569" t="s">
        <v>1708</v>
      </c>
      <c r="E85" s="570" t="s">
        <v>652</v>
      </c>
      <c r="F85" s="568" t="s">
        <v>639</v>
      </c>
      <c r="G85" s="568" t="s">
        <v>695</v>
      </c>
      <c r="H85" s="568" t="s">
        <v>271</v>
      </c>
      <c r="I85" s="568" t="s">
        <v>708</v>
      </c>
      <c r="J85" s="568" t="s">
        <v>709</v>
      </c>
      <c r="K85" s="568" t="s">
        <v>710</v>
      </c>
      <c r="L85" s="571">
        <v>180.39</v>
      </c>
      <c r="M85" s="571">
        <v>360.78</v>
      </c>
      <c r="N85" s="568">
        <v>2</v>
      </c>
      <c r="O85" s="572">
        <v>2</v>
      </c>
      <c r="P85" s="571"/>
      <c r="Q85" s="573">
        <v>0</v>
      </c>
      <c r="R85" s="568"/>
      <c r="S85" s="573">
        <v>0</v>
      </c>
      <c r="T85" s="572"/>
      <c r="U85" s="574">
        <v>0</v>
      </c>
    </row>
    <row r="86" spans="1:21" ht="14.45" customHeight="1" x14ac:dyDescent="0.2">
      <c r="A86" s="567">
        <v>29</v>
      </c>
      <c r="B86" s="568" t="s">
        <v>636</v>
      </c>
      <c r="C86" s="568" t="s">
        <v>640</v>
      </c>
      <c r="D86" s="569" t="s">
        <v>1708</v>
      </c>
      <c r="E86" s="570" t="s">
        <v>652</v>
      </c>
      <c r="F86" s="568" t="s">
        <v>639</v>
      </c>
      <c r="G86" s="568" t="s">
        <v>695</v>
      </c>
      <c r="H86" s="568" t="s">
        <v>271</v>
      </c>
      <c r="I86" s="568" t="s">
        <v>866</v>
      </c>
      <c r="J86" s="568" t="s">
        <v>867</v>
      </c>
      <c r="K86" s="568" t="s">
        <v>868</v>
      </c>
      <c r="L86" s="571">
        <v>341.25</v>
      </c>
      <c r="M86" s="571">
        <v>341.25</v>
      </c>
      <c r="N86" s="568">
        <v>1</v>
      </c>
      <c r="O86" s="572">
        <v>1</v>
      </c>
      <c r="P86" s="571"/>
      <c r="Q86" s="573">
        <v>0</v>
      </c>
      <c r="R86" s="568"/>
      <c r="S86" s="573">
        <v>0</v>
      </c>
      <c r="T86" s="572"/>
      <c r="U86" s="574">
        <v>0</v>
      </c>
    </row>
    <row r="87" spans="1:21" ht="14.45" customHeight="1" x14ac:dyDescent="0.2">
      <c r="A87" s="567">
        <v>29</v>
      </c>
      <c r="B87" s="568" t="s">
        <v>636</v>
      </c>
      <c r="C87" s="568" t="s">
        <v>640</v>
      </c>
      <c r="D87" s="569" t="s">
        <v>1708</v>
      </c>
      <c r="E87" s="570" t="s">
        <v>652</v>
      </c>
      <c r="F87" s="568" t="s">
        <v>639</v>
      </c>
      <c r="G87" s="568" t="s">
        <v>695</v>
      </c>
      <c r="H87" s="568" t="s">
        <v>271</v>
      </c>
      <c r="I87" s="568" t="s">
        <v>869</v>
      </c>
      <c r="J87" s="568" t="s">
        <v>724</v>
      </c>
      <c r="K87" s="568" t="s">
        <v>870</v>
      </c>
      <c r="L87" s="571">
        <v>997.24</v>
      </c>
      <c r="M87" s="571">
        <v>4986.2000000000007</v>
      </c>
      <c r="N87" s="568">
        <v>5</v>
      </c>
      <c r="O87" s="572">
        <v>2</v>
      </c>
      <c r="P87" s="571"/>
      <c r="Q87" s="573">
        <v>0</v>
      </c>
      <c r="R87" s="568"/>
      <c r="S87" s="573">
        <v>0</v>
      </c>
      <c r="T87" s="572"/>
      <c r="U87" s="574">
        <v>0</v>
      </c>
    </row>
    <row r="88" spans="1:21" ht="14.45" customHeight="1" x14ac:dyDescent="0.2">
      <c r="A88" s="567">
        <v>29</v>
      </c>
      <c r="B88" s="568" t="s">
        <v>636</v>
      </c>
      <c r="C88" s="568" t="s">
        <v>640</v>
      </c>
      <c r="D88" s="569" t="s">
        <v>1708</v>
      </c>
      <c r="E88" s="570" t="s">
        <v>652</v>
      </c>
      <c r="F88" s="568" t="s">
        <v>639</v>
      </c>
      <c r="G88" s="568" t="s">
        <v>695</v>
      </c>
      <c r="H88" s="568" t="s">
        <v>271</v>
      </c>
      <c r="I88" s="568" t="s">
        <v>871</v>
      </c>
      <c r="J88" s="568" t="s">
        <v>872</v>
      </c>
      <c r="K88" s="568" t="s">
        <v>873</v>
      </c>
      <c r="L88" s="571">
        <v>99.76</v>
      </c>
      <c r="M88" s="571">
        <v>99.76</v>
      </c>
      <c r="N88" s="568">
        <v>1</v>
      </c>
      <c r="O88" s="572">
        <v>1</v>
      </c>
      <c r="P88" s="571"/>
      <c r="Q88" s="573">
        <v>0</v>
      </c>
      <c r="R88" s="568"/>
      <c r="S88" s="573">
        <v>0</v>
      </c>
      <c r="T88" s="572"/>
      <c r="U88" s="574">
        <v>0</v>
      </c>
    </row>
    <row r="89" spans="1:21" ht="14.45" customHeight="1" x14ac:dyDescent="0.2">
      <c r="A89" s="567">
        <v>29</v>
      </c>
      <c r="B89" s="568" t="s">
        <v>636</v>
      </c>
      <c r="C89" s="568" t="s">
        <v>640</v>
      </c>
      <c r="D89" s="569" t="s">
        <v>1708</v>
      </c>
      <c r="E89" s="570" t="s">
        <v>652</v>
      </c>
      <c r="F89" s="568" t="s">
        <v>639</v>
      </c>
      <c r="G89" s="568" t="s">
        <v>695</v>
      </c>
      <c r="H89" s="568" t="s">
        <v>271</v>
      </c>
      <c r="I89" s="568" t="s">
        <v>874</v>
      </c>
      <c r="J89" s="568" t="s">
        <v>875</v>
      </c>
      <c r="K89" s="568" t="s">
        <v>876</v>
      </c>
      <c r="L89" s="571">
        <v>29.89</v>
      </c>
      <c r="M89" s="571">
        <v>149.44999999999999</v>
      </c>
      <c r="N89" s="568">
        <v>5</v>
      </c>
      <c r="O89" s="572">
        <v>1</v>
      </c>
      <c r="P89" s="571"/>
      <c r="Q89" s="573">
        <v>0</v>
      </c>
      <c r="R89" s="568"/>
      <c r="S89" s="573">
        <v>0</v>
      </c>
      <c r="T89" s="572"/>
      <c r="U89" s="574">
        <v>0</v>
      </c>
    </row>
    <row r="90" spans="1:21" ht="14.45" customHeight="1" x14ac:dyDescent="0.2">
      <c r="A90" s="567">
        <v>29</v>
      </c>
      <c r="B90" s="568" t="s">
        <v>636</v>
      </c>
      <c r="C90" s="568" t="s">
        <v>640</v>
      </c>
      <c r="D90" s="569" t="s">
        <v>1708</v>
      </c>
      <c r="E90" s="570" t="s">
        <v>652</v>
      </c>
      <c r="F90" s="568" t="s">
        <v>639</v>
      </c>
      <c r="G90" s="568" t="s">
        <v>695</v>
      </c>
      <c r="H90" s="568" t="s">
        <v>271</v>
      </c>
      <c r="I90" s="568" t="s">
        <v>877</v>
      </c>
      <c r="J90" s="568" t="s">
        <v>878</v>
      </c>
      <c r="K90" s="568" t="s">
        <v>879</v>
      </c>
      <c r="L90" s="571">
        <v>246.47</v>
      </c>
      <c r="M90" s="571">
        <v>246.47</v>
      </c>
      <c r="N90" s="568">
        <v>1</v>
      </c>
      <c r="O90" s="572">
        <v>1</v>
      </c>
      <c r="P90" s="571"/>
      <c r="Q90" s="573">
        <v>0</v>
      </c>
      <c r="R90" s="568"/>
      <c r="S90" s="573">
        <v>0</v>
      </c>
      <c r="T90" s="572"/>
      <c r="U90" s="574">
        <v>0</v>
      </c>
    </row>
    <row r="91" spans="1:21" ht="14.45" customHeight="1" x14ac:dyDescent="0.2">
      <c r="A91" s="567">
        <v>29</v>
      </c>
      <c r="B91" s="568" t="s">
        <v>636</v>
      </c>
      <c r="C91" s="568" t="s">
        <v>640</v>
      </c>
      <c r="D91" s="569" t="s">
        <v>1708</v>
      </c>
      <c r="E91" s="570" t="s">
        <v>652</v>
      </c>
      <c r="F91" s="568" t="s">
        <v>639</v>
      </c>
      <c r="G91" s="568" t="s">
        <v>695</v>
      </c>
      <c r="H91" s="568" t="s">
        <v>271</v>
      </c>
      <c r="I91" s="568" t="s">
        <v>717</v>
      </c>
      <c r="J91" s="568" t="s">
        <v>718</v>
      </c>
      <c r="K91" s="568" t="s">
        <v>719</v>
      </c>
      <c r="L91" s="571">
        <v>46.89</v>
      </c>
      <c r="M91" s="571">
        <v>93.78</v>
      </c>
      <c r="N91" s="568">
        <v>2</v>
      </c>
      <c r="O91" s="572">
        <v>2</v>
      </c>
      <c r="P91" s="571">
        <v>93.78</v>
      </c>
      <c r="Q91" s="573">
        <v>1</v>
      </c>
      <c r="R91" s="568">
        <v>2</v>
      </c>
      <c r="S91" s="573">
        <v>1</v>
      </c>
      <c r="T91" s="572">
        <v>2</v>
      </c>
      <c r="U91" s="574">
        <v>1</v>
      </c>
    </row>
    <row r="92" spans="1:21" ht="14.45" customHeight="1" x14ac:dyDescent="0.2">
      <c r="A92" s="567">
        <v>29</v>
      </c>
      <c r="B92" s="568" t="s">
        <v>636</v>
      </c>
      <c r="C92" s="568" t="s">
        <v>640</v>
      </c>
      <c r="D92" s="569" t="s">
        <v>1708</v>
      </c>
      <c r="E92" s="570" t="s">
        <v>652</v>
      </c>
      <c r="F92" s="568" t="s">
        <v>639</v>
      </c>
      <c r="G92" s="568" t="s">
        <v>695</v>
      </c>
      <c r="H92" s="568" t="s">
        <v>271</v>
      </c>
      <c r="I92" s="568" t="s">
        <v>880</v>
      </c>
      <c r="J92" s="568" t="s">
        <v>881</v>
      </c>
      <c r="K92" s="568" t="s">
        <v>882</v>
      </c>
      <c r="L92" s="571">
        <v>701.85</v>
      </c>
      <c r="M92" s="571">
        <v>2105.5500000000002</v>
      </c>
      <c r="N92" s="568">
        <v>3</v>
      </c>
      <c r="O92" s="572">
        <v>1</v>
      </c>
      <c r="P92" s="571">
        <v>2105.5500000000002</v>
      </c>
      <c r="Q92" s="573">
        <v>1</v>
      </c>
      <c r="R92" s="568">
        <v>3</v>
      </c>
      <c r="S92" s="573">
        <v>1</v>
      </c>
      <c r="T92" s="572">
        <v>1</v>
      </c>
      <c r="U92" s="574">
        <v>1</v>
      </c>
    </row>
    <row r="93" spans="1:21" ht="14.45" customHeight="1" x14ac:dyDescent="0.2">
      <c r="A93" s="567">
        <v>29</v>
      </c>
      <c r="B93" s="568" t="s">
        <v>636</v>
      </c>
      <c r="C93" s="568" t="s">
        <v>640</v>
      </c>
      <c r="D93" s="569" t="s">
        <v>1708</v>
      </c>
      <c r="E93" s="570" t="s">
        <v>652</v>
      </c>
      <c r="F93" s="568" t="s">
        <v>639</v>
      </c>
      <c r="G93" s="568" t="s">
        <v>695</v>
      </c>
      <c r="H93" s="568" t="s">
        <v>271</v>
      </c>
      <c r="I93" s="568" t="s">
        <v>883</v>
      </c>
      <c r="J93" s="568" t="s">
        <v>884</v>
      </c>
      <c r="K93" s="568" t="s">
        <v>885</v>
      </c>
      <c r="L93" s="571">
        <v>349.6</v>
      </c>
      <c r="M93" s="571">
        <v>349.6</v>
      </c>
      <c r="N93" s="568">
        <v>1</v>
      </c>
      <c r="O93" s="572">
        <v>1</v>
      </c>
      <c r="P93" s="571"/>
      <c r="Q93" s="573">
        <v>0</v>
      </c>
      <c r="R93" s="568"/>
      <c r="S93" s="573">
        <v>0</v>
      </c>
      <c r="T93" s="572"/>
      <c r="U93" s="574">
        <v>0</v>
      </c>
    </row>
    <row r="94" spans="1:21" ht="14.45" customHeight="1" x14ac:dyDescent="0.2">
      <c r="A94" s="567">
        <v>29</v>
      </c>
      <c r="B94" s="568" t="s">
        <v>636</v>
      </c>
      <c r="C94" s="568" t="s">
        <v>640</v>
      </c>
      <c r="D94" s="569" t="s">
        <v>1708</v>
      </c>
      <c r="E94" s="570" t="s">
        <v>652</v>
      </c>
      <c r="F94" s="568" t="s">
        <v>639</v>
      </c>
      <c r="G94" s="568" t="s">
        <v>695</v>
      </c>
      <c r="H94" s="568" t="s">
        <v>271</v>
      </c>
      <c r="I94" s="568" t="s">
        <v>886</v>
      </c>
      <c r="J94" s="568" t="s">
        <v>887</v>
      </c>
      <c r="K94" s="568" t="s">
        <v>888</v>
      </c>
      <c r="L94" s="571">
        <v>914.25</v>
      </c>
      <c r="M94" s="571">
        <v>3657</v>
      </c>
      <c r="N94" s="568">
        <v>4</v>
      </c>
      <c r="O94" s="572">
        <v>2</v>
      </c>
      <c r="P94" s="571">
        <v>3657</v>
      </c>
      <c r="Q94" s="573">
        <v>1</v>
      </c>
      <c r="R94" s="568">
        <v>4</v>
      </c>
      <c r="S94" s="573">
        <v>1</v>
      </c>
      <c r="T94" s="572">
        <v>2</v>
      </c>
      <c r="U94" s="574">
        <v>1</v>
      </c>
    </row>
    <row r="95" spans="1:21" ht="14.45" customHeight="1" x14ac:dyDescent="0.2">
      <c r="A95" s="567">
        <v>29</v>
      </c>
      <c r="B95" s="568" t="s">
        <v>636</v>
      </c>
      <c r="C95" s="568" t="s">
        <v>640</v>
      </c>
      <c r="D95" s="569" t="s">
        <v>1708</v>
      </c>
      <c r="E95" s="570" t="s">
        <v>653</v>
      </c>
      <c r="F95" s="568" t="s">
        <v>637</v>
      </c>
      <c r="G95" s="568" t="s">
        <v>889</v>
      </c>
      <c r="H95" s="568" t="s">
        <v>271</v>
      </c>
      <c r="I95" s="568" t="s">
        <v>890</v>
      </c>
      <c r="J95" s="568" t="s">
        <v>891</v>
      </c>
      <c r="K95" s="568" t="s">
        <v>892</v>
      </c>
      <c r="L95" s="571">
        <v>922.76</v>
      </c>
      <c r="M95" s="571">
        <v>3691.04</v>
      </c>
      <c r="N95" s="568">
        <v>4</v>
      </c>
      <c r="O95" s="572">
        <v>4</v>
      </c>
      <c r="P95" s="571">
        <v>1845.52</v>
      </c>
      <c r="Q95" s="573">
        <v>0.5</v>
      </c>
      <c r="R95" s="568">
        <v>2</v>
      </c>
      <c r="S95" s="573">
        <v>0.5</v>
      </c>
      <c r="T95" s="572">
        <v>2</v>
      </c>
      <c r="U95" s="574">
        <v>0.5</v>
      </c>
    </row>
    <row r="96" spans="1:21" ht="14.45" customHeight="1" x14ac:dyDescent="0.2">
      <c r="A96" s="567">
        <v>29</v>
      </c>
      <c r="B96" s="568" t="s">
        <v>636</v>
      </c>
      <c r="C96" s="568" t="s">
        <v>640</v>
      </c>
      <c r="D96" s="569" t="s">
        <v>1708</v>
      </c>
      <c r="E96" s="570" t="s">
        <v>653</v>
      </c>
      <c r="F96" s="568" t="s">
        <v>637</v>
      </c>
      <c r="G96" s="568" t="s">
        <v>738</v>
      </c>
      <c r="H96" s="568" t="s">
        <v>536</v>
      </c>
      <c r="I96" s="568" t="s">
        <v>739</v>
      </c>
      <c r="J96" s="568" t="s">
        <v>740</v>
      </c>
      <c r="K96" s="568" t="s">
        <v>741</v>
      </c>
      <c r="L96" s="571">
        <v>11.71</v>
      </c>
      <c r="M96" s="571">
        <v>11.71</v>
      </c>
      <c r="N96" s="568">
        <v>1</v>
      </c>
      <c r="O96" s="572">
        <v>1</v>
      </c>
      <c r="P96" s="571"/>
      <c r="Q96" s="573">
        <v>0</v>
      </c>
      <c r="R96" s="568"/>
      <c r="S96" s="573">
        <v>0</v>
      </c>
      <c r="T96" s="572"/>
      <c r="U96" s="574">
        <v>0</v>
      </c>
    </row>
    <row r="97" spans="1:21" ht="14.45" customHeight="1" x14ac:dyDescent="0.2">
      <c r="A97" s="567">
        <v>29</v>
      </c>
      <c r="B97" s="568" t="s">
        <v>636</v>
      </c>
      <c r="C97" s="568" t="s">
        <v>640</v>
      </c>
      <c r="D97" s="569" t="s">
        <v>1708</v>
      </c>
      <c r="E97" s="570" t="s">
        <v>653</v>
      </c>
      <c r="F97" s="568" t="s">
        <v>637</v>
      </c>
      <c r="G97" s="568" t="s">
        <v>893</v>
      </c>
      <c r="H97" s="568" t="s">
        <v>271</v>
      </c>
      <c r="I97" s="568" t="s">
        <v>894</v>
      </c>
      <c r="J97" s="568" t="s">
        <v>895</v>
      </c>
      <c r="K97" s="568" t="s">
        <v>896</v>
      </c>
      <c r="L97" s="571">
        <v>95.76</v>
      </c>
      <c r="M97" s="571">
        <v>191.52</v>
      </c>
      <c r="N97" s="568">
        <v>2</v>
      </c>
      <c r="O97" s="572">
        <v>1</v>
      </c>
      <c r="P97" s="571">
        <v>191.52</v>
      </c>
      <c r="Q97" s="573">
        <v>1</v>
      </c>
      <c r="R97" s="568">
        <v>2</v>
      </c>
      <c r="S97" s="573">
        <v>1</v>
      </c>
      <c r="T97" s="572">
        <v>1</v>
      </c>
      <c r="U97" s="574">
        <v>1</v>
      </c>
    </row>
    <row r="98" spans="1:21" ht="14.45" customHeight="1" x14ac:dyDescent="0.2">
      <c r="A98" s="567">
        <v>29</v>
      </c>
      <c r="B98" s="568" t="s">
        <v>636</v>
      </c>
      <c r="C98" s="568" t="s">
        <v>640</v>
      </c>
      <c r="D98" s="569" t="s">
        <v>1708</v>
      </c>
      <c r="E98" s="570" t="s">
        <v>653</v>
      </c>
      <c r="F98" s="568" t="s">
        <v>637</v>
      </c>
      <c r="G98" s="568" t="s">
        <v>897</v>
      </c>
      <c r="H98" s="568" t="s">
        <v>271</v>
      </c>
      <c r="I98" s="568" t="s">
        <v>898</v>
      </c>
      <c r="J98" s="568" t="s">
        <v>899</v>
      </c>
      <c r="K98" s="568" t="s">
        <v>900</v>
      </c>
      <c r="L98" s="571">
        <v>80.19</v>
      </c>
      <c r="M98" s="571">
        <v>80.19</v>
      </c>
      <c r="N98" s="568">
        <v>1</v>
      </c>
      <c r="O98" s="572">
        <v>1</v>
      </c>
      <c r="P98" s="571"/>
      <c r="Q98" s="573">
        <v>0</v>
      </c>
      <c r="R98" s="568"/>
      <c r="S98" s="573">
        <v>0</v>
      </c>
      <c r="T98" s="572"/>
      <c r="U98" s="574">
        <v>0</v>
      </c>
    </row>
    <row r="99" spans="1:21" ht="14.45" customHeight="1" x14ac:dyDescent="0.2">
      <c r="A99" s="567">
        <v>29</v>
      </c>
      <c r="B99" s="568" t="s">
        <v>636</v>
      </c>
      <c r="C99" s="568" t="s">
        <v>640</v>
      </c>
      <c r="D99" s="569" t="s">
        <v>1708</v>
      </c>
      <c r="E99" s="570" t="s">
        <v>653</v>
      </c>
      <c r="F99" s="568" t="s">
        <v>637</v>
      </c>
      <c r="G99" s="568" t="s">
        <v>901</v>
      </c>
      <c r="H99" s="568" t="s">
        <v>271</v>
      </c>
      <c r="I99" s="568" t="s">
        <v>902</v>
      </c>
      <c r="J99" s="568" t="s">
        <v>903</v>
      </c>
      <c r="K99" s="568" t="s">
        <v>904</v>
      </c>
      <c r="L99" s="571">
        <v>58.77</v>
      </c>
      <c r="M99" s="571">
        <v>58.77</v>
      </c>
      <c r="N99" s="568">
        <v>1</v>
      </c>
      <c r="O99" s="572">
        <v>1</v>
      </c>
      <c r="P99" s="571"/>
      <c r="Q99" s="573">
        <v>0</v>
      </c>
      <c r="R99" s="568"/>
      <c r="S99" s="573">
        <v>0</v>
      </c>
      <c r="T99" s="572"/>
      <c r="U99" s="574">
        <v>0</v>
      </c>
    </row>
    <row r="100" spans="1:21" ht="14.45" customHeight="1" x14ac:dyDescent="0.2">
      <c r="A100" s="567">
        <v>29</v>
      </c>
      <c r="B100" s="568" t="s">
        <v>636</v>
      </c>
      <c r="C100" s="568" t="s">
        <v>640</v>
      </c>
      <c r="D100" s="569" t="s">
        <v>1708</v>
      </c>
      <c r="E100" s="570" t="s">
        <v>653</v>
      </c>
      <c r="F100" s="568" t="s">
        <v>637</v>
      </c>
      <c r="G100" s="568" t="s">
        <v>901</v>
      </c>
      <c r="H100" s="568" t="s">
        <v>271</v>
      </c>
      <c r="I100" s="568" t="s">
        <v>905</v>
      </c>
      <c r="J100" s="568" t="s">
        <v>903</v>
      </c>
      <c r="K100" s="568" t="s">
        <v>906</v>
      </c>
      <c r="L100" s="571">
        <v>97.96</v>
      </c>
      <c r="M100" s="571">
        <v>391.84</v>
      </c>
      <c r="N100" s="568">
        <v>4</v>
      </c>
      <c r="O100" s="572">
        <v>3</v>
      </c>
      <c r="P100" s="571">
        <v>293.88</v>
      </c>
      <c r="Q100" s="573">
        <v>0.75</v>
      </c>
      <c r="R100" s="568">
        <v>3</v>
      </c>
      <c r="S100" s="573">
        <v>0.75</v>
      </c>
      <c r="T100" s="572">
        <v>2</v>
      </c>
      <c r="U100" s="574">
        <v>0.66666666666666663</v>
      </c>
    </row>
    <row r="101" spans="1:21" ht="14.45" customHeight="1" x14ac:dyDescent="0.2">
      <c r="A101" s="567">
        <v>29</v>
      </c>
      <c r="B101" s="568" t="s">
        <v>636</v>
      </c>
      <c r="C101" s="568" t="s">
        <v>640</v>
      </c>
      <c r="D101" s="569" t="s">
        <v>1708</v>
      </c>
      <c r="E101" s="570" t="s">
        <v>653</v>
      </c>
      <c r="F101" s="568" t="s">
        <v>637</v>
      </c>
      <c r="G101" s="568" t="s">
        <v>907</v>
      </c>
      <c r="H101" s="568" t="s">
        <v>271</v>
      </c>
      <c r="I101" s="568" t="s">
        <v>908</v>
      </c>
      <c r="J101" s="568" t="s">
        <v>909</v>
      </c>
      <c r="K101" s="568" t="s">
        <v>910</v>
      </c>
      <c r="L101" s="571">
        <v>0</v>
      </c>
      <c r="M101" s="571">
        <v>0</v>
      </c>
      <c r="N101" s="568">
        <v>2</v>
      </c>
      <c r="O101" s="572">
        <v>2</v>
      </c>
      <c r="P101" s="571"/>
      <c r="Q101" s="573"/>
      <c r="R101" s="568"/>
      <c r="S101" s="573">
        <v>0</v>
      </c>
      <c r="T101" s="572"/>
      <c r="U101" s="574">
        <v>0</v>
      </c>
    </row>
    <row r="102" spans="1:21" ht="14.45" customHeight="1" x14ac:dyDescent="0.2">
      <c r="A102" s="567">
        <v>29</v>
      </c>
      <c r="B102" s="568" t="s">
        <v>636</v>
      </c>
      <c r="C102" s="568" t="s">
        <v>640</v>
      </c>
      <c r="D102" s="569" t="s">
        <v>1708</v>
      </c>
      <c r="E102" s="570" t="s">
        <v>653</v>
      </c>
      <c r="F102" s="568" t="s">
        <v>637</v>
      </c>
      <c r="G102" s="568" t="s">
        <v>911</v>
      </c>
      <c r="H102" s="568" t="s">
        <v>271</v>
      </c>
      <c r="I102" s="568" t="s">
        <v>912</v>
      </c>
      <c r="J102" s="568" t="s">
        <v>913</v>
      </c>
      <c r="K102" s="568" t="s">
        <v>914</v>
      </c>
      <c r="L102" s="571">
        <v>201.79</v>
      </c>
      <c r="M102" s="571">
        <v>403.58</v>
      </c>
      <c r="N102" s="568">
        <v>2</v>
      </c>
      <c r="O102" s="572">
        <v>1</v>
      </c>
      <c r="P102" s="571">
        <v>403.58</v>
      </c>
      <c r="Q102" s="573">
        <v>1</v>
      </c>
      <c r="R102" s="568">
        <v>2</v>
      </c>
      <c r="S102" s="573">
        <v>1</v>
      </c>
      <c r="T102" s="572">
        <v>1</v>
      </c>
      <c r="U102" s="574">
        <v>1</v>
      </c>
    </row>
    <row r="103" spans="1:21" ht="14.45" customHeight="1" x14ac:dyDescent="0.2">
      <c r="A103" s="567">
        <v>29</v>
      </c>
      <c r="B103" s="568" t="s">
        <v>636</v>
      </c>
      <c r="C103" s="568" t="s">
        <v>640</v>
      </c>
      <c r="D103" s="569" t="s">
        <v>1708</v>
      </c>
      <c r="E103" s="570" t="s">
        <v>653</v>
      </c>
      <c r="F103" s="568" t="s">
        <v>637</v>
      </c>
      <c r="G103" s="568" t="s">
        <v>750</v>
      </c>
      <c r="H103" s="568" t="s">
        <v>536</v>
      </c>
      <c r="I103" s="568" t="s">
        <v>751</v>
      </c>
      <c r="J103" s="568" t="s">
        <v>752</v>
      </c>
      <c r="K103" s="568" t="s">
        <v>753</v>
      </c>
      <c r="L103" s="571">
        <v>96.04</v>
      </c>
      <c r="M103" s="571">
        <v>192.08</v>
      </c>
      <c r="N103" s="568">
        <v>2</v>
      </c>
      <c r="O103" s="572">
        <v>2</v>
      </c>
      <c r="P103" s="571">
        <v>96.04</v>
      </c>
      <c r="Q103" s="573">
        <v>0.5</v>
      </c>
      <c r="R103" s="568">
        <v>1</v>
      </c>
      <c r="S103" s="573">
        <v>0.5</v>
      </c>
      <c r="T103" s="572">
        <v>1</v>
      </c>
      <c r="U103" s="574">
        <v>0.5</v>
      </c>
    </row>
    <row r="104" spans="1:21" ht="14.45" customHeight="1" x14ac:dyDescent="0.2">
      <c r="A104" s="567">
        <v>29</v>
      </c>
      <c r="B104" s="568" t="s">
        <v>636</v>
      </c>
      <c r="C104" s="568" t="s">
        <v>640</v>
      </c>
      <c r="D104" s="569" t="s">
        <v>1708</v>
      </c>
      <c r="E104" s="570" t="s">
        <v>653</v>
      </c>
      <c r="F104" s="568" t="s">
        <v>637</v>
      </c>
      <c r="G104" s="568" t="s">
        <v>750</v>
      </c>
      <c r="H104" s="568" t="s">
        <v>536</v>
      </c>
      <c r="I104" s="568" t="s">
        <v>751</v>
      </c>
      <c r="J104" s="568" t="s">
        <v>752</v>
      </c>
      <c r="K104" s="568" t="s">
        <v>753</v>
      </c>
      <c r="L104" s="571">
        <v>168.41</v>
      </c>
      <c r="M104" s="571">
        <v>336.82</v>
      </c>
      <c r="N104" s="568">
        <v>2</v>
      </c>
      <c r="O104" s="572">
        <v>1</v>
      </c>
      <c r="P104" s="571">
        <v>336.82</v>
      </c>
      <c r="Q104" s="573">
        <v>1</v>
      </c>
      <c r="R104" s="568">
        <v>2</v>
      </c>
      <c r="S104" s="573">
        <v>1</v>
      </c>
      <c r="T104" s="572">
        <v>1</v>
      </c>
      <c r="U104" s="574">
        <v>1</v>
      </c>
    </row>
    <row r="105" spans="1:21" ht="14.45" customHeight="1" x14ac:dyDescent="0.2">
      <c r="A105" s="567">
        <v>29</v>
      </c>
      <c r="B105" s="568" t="s">
        <v>636</v>
      </c>
      <c r="C105" s="568" t="s">
        <v>640</v>
      </c>
      <c r="D105" s="569" t="s">
        <v>1708</v>
      </c>
      <c r="E105" s="570" t="s">
        <v>653</v>
      </c>
      <c r="F105" s="568" t="s">
        <v>637</v>
      </c>
      <c r="G105" s="568" t="s">
        <v>750</v>
      </c>
      <c r="H105" s="568" t="s">
        <v>271</v>
      </c>
      <c r="I105" s="568" t="s">
        <v>915</v>
      </c>
      <c r="J105" s="568" t="s">
        <v>752</v>
      </c>
      <c r="K105" s="568" t="s">
        <v>916</v>
      </c>
      <c r="L105" s="571">
        <v>134.44999999999999</v>
      </c>
      <c r="M105" s="571">
        <v>537.79999999999995</v>
      </c>
      <c r="N105" s="568">
        <v>4</v>
      </c>
      <c r="O105" s="572">
        <v>3</v>
      </c>
      <c r="P105" s="571">
        <v>134.44999999999999</v>
      </c>
      <c r="Q105" s="573">
        <v>0.25</v>
      </c>
      <c r="R105" s="568">
        <v>1</v>
      </c>
      <c r="S105" s="573">
        <v>0.25</v>
      </c>
      <c r="T105" s="572">
        <v>0.5</v>
      </c>
      <c r="U105" s="574">
        <v>0.16666666666666666</v>
      </c>
    </row>
    <row r="106" spans="1:21" ht="14.45" customHeight="1" x14ac:dyDescent="0.2">
      <c r="A106" s="567">
        <v>29</v>
      </c>
      <c r="B106" s="568" t="s">
        <v>636</v>
      </c>
      <c r="C106" s="568" t="s">
        <v>640</v>
      </c>
      <c r="D106" s="569" t="s">
        <v>1708</v>
      </c>
      <c r="E106" s="570" t="s">
        <v>653</v>
      </c>
      <c r="F106" s="568" t="s">
        <v>637</v>
      </c>
      <c r="G106" s="568" t="s">
        <v>917</v>
      </c>
      <c r="H106" s="568" t="s">
        <v>271</v>
      </c>
      <c r="I106" s="568" t="s">
        <v>918</v>
      </c>
      <c r="J106" s="568" t="s">
        <v>919</v>
      </c>
      <c r="K106" s="568" t="s">
        <v>920</v>
      </c>
      <c r="L106" s="571">
        <v>496.18</v>
      </c>
      <c r="M106" s="571">
        <v>496.18</v>
      </c>
      <c r="N106" s="568">
        <v>1</v>
      </c>
      <c r="O106" s="572">
        <v>1</v>
      </c>
      <c r="P106" s="571">
        <v>496.18</v>
      </c>
      <c r="Q106" s="573">
        <v>1</v>
      </c>
      <c r="R106" s="568">
        <v>1</v>
      </c>
      <c r="S106" s="573">
        <v>1</v>
      </c>
      <c r="T106" s="572">
        <v>1</v>
      </c>
      <c r="U106" s="574">
        <v>1</v>
      </c>
    </row>
    <row r="107" spans="1:21" ht="14.45" customHeight="1" x14ac:dyDescent="0.2">
      <c r="A107" s="567">
        <v>29</v>
      </c>
      <c r="B107" s="568" t="s">
        <v>636</v>
      </c>
      <c r="C107" s="568" t="s">
        <v>640</v>
      </c>
      <c r="D107" s="569" t="s">
        <v>1708</v>
      </c>
      <c r="E107" s="570" t="s">
        <v>653</v>
      </c>
      <c r="F107" s="568" t="s">
        <v>637</v>
      </c>
      <c r="G107" s="568" t="s">
        <v>758</v>
      </c>
      <c r="H107" s="568" t="s">
        <v>271</v>
      </c>
      <c r="I107" s="568" t="s">
        <v>921</v>
      </c>
      <c r="J107" s="568" t="s">
        <v>922</v>
      </c>
      <c r="K107" s="568" t="s">
        <v>753</v>
      </c>
      <c r="L107" s="571">
        <v>78.33</v>
      </c>
      <c r="M107" s="571">
        <v>78.33</v>
      </c>
      <c r="N107" s="568">
        <v>1</v>
      </c>
      <c r="O107" s="572">
        <v>1</v>
      </c>
      <c r="P107" s="571">
        <v>78.33</v>
      </c>
      <c r="Q107" s="573">
        <v>1</v>
      </c>
      <c r="R107" s="568">
        <v>1</v>
      </c>
      <c r="S107" s="573">
        <v>1</v>
      </c>
      <c r="T107" s="572">
        <v>1</v>
      </c>
      <c r="U107" s="574">
        <v>1</v>
      </c>
    </row>
    <row r="108" spans="1:21" ht="14.45" customHeight="1" x14ac:dyDescent="0.2">
      <c r="A108" s="567">
        <v>29</v>
      </c>
      <c r="B108" s="568" t="s">
        <v>636</v>
      </c>
      <c r="C108" s="568" t="s">
        <v>640</v>
      </c>
      <c r="D108" s="569" t="s">
        <v>1708</v>
      </c>
      <c r="E108" s="570" t="s">
        <v>653</v>
      </c>
      <c r="F108" s="568" t="s">
        <v>637</v>
      </c>
      <c r="G108" s="568" t="s">
        <v>758</v>
      </c>
      <c r="H108" s="568" t="s">
        <v>271</v>
      </c>
      <c r="I108" s="568" t="s">
        <v>923</v>
      </c>
      <c r="J108" s="568" t="s">
        <v>922</v>
      </c>
      <c r="K108" s="568" t="s">
        <v>753</v>
      </c>
      <c r="L108" s="571">
        <v>78.33</v>
      </c>
      <c r="M108" s="571">
        <v>313.32</v>
      </c>
      <c r="N108" s="568">
        <v>4</v>
      </c>
      <c r="O108" s="572">
        <v>4</v>
      </c>
      <c r="P108" s="571">
        <v>156.66</v>
      </c>
      <c r="Q108" s="573">
        <v>0.5</v>
      </c>
      <c r="R108" s="568">
        <v>2</v>
      </c>
      <c r="S108" s="573">
        <v>0.5</v>
      </c>
      <c r="T108" s="572">
        <v>2</v>
      </c>
      <c r="U108" s="574">
        <v>0.5</v>
      </c>
    </row>
    <row r="109" spans="1:21" ht="14.45" customHeight="1" x14ac:dyDescent="0.2">
      <c r="A109" s="567">
        <v>29</v>
      </c>
      <c r="B109" s="568" t="s">
        <v>636</v>
      </c>
      <c r="C109" s="568" t="s">
        <v>640</v>
      </c>
      <c r="D109" s="569" t="s">
        <v>1708</v>
      </c>
      <c r="E109" s="570" t="s">
        <v>653</v>
      </c>
      <c r="F109" s="568" t="s">
        <v>637</v>
      </c>
      <c r="G109" s="568" t="s">
        <v>924</v>
      </c>
      <c r="H109" s="568" t="s">
        <v>271</v>
      </c>
      <c r="I109" s="568" t="s">
        <v>925</v>
      </c>
      <c r="J109" s="568" t="s">
        <v>926</v>
      </c>
      <c r="K109" s="568" t="s">
        <v>927</v>
      </c>
      <c r="L109" s="571">
        <v>147.85</v>
      </c>
      <c r="M109" s="571">
        <v>147.85</v>
      </c>
      <c r="N109" s="568">
        <v>1</v>
      </c>
      <c r="O109" s="572">
        <v>0.5</v>
      </c>
      <c r="P109" s="571">
        <v>147.85</v>
      </c>
      <c r="Q109" s="573">
        <v>1</v>
      </c>
      <c r="R109" s="568">
        <v>1</v>
      </c>
      <c r="S109" s="573">
        <v>1</v>
      </c>
      <c r="T109" s="572">
        <v>0.5</v>
      </c>
      <c r="U109" s="574">
        <v>1</v>
      </c>
    </row>
    <row r="110" spans="1:21" ht="14.45" customHeight="1" x14ac:dyDescent="0.2">
      <c r="A110" s="567">
        <v>29</v>
      </c>
      <c r="B110" s="568" t="s">
        <v>636</v>
      </c>
      <c r="C110" s="568" t="s">
        <v>640</v>
      </c>
      <c r="D110" s="569" t="s">
        <v>1708</v>
      </c>
      <c r="E110" s="570" t="s">
        <v>653</v>
      </c>
      <c r="F110" s="568" t="s">
        <v>637</v>
      </c>
      <c r="G110" s="568" t="s">
        <v>655</v>
      </c>
      <c r="H110" s="568" t="s">
        <v>271</v>
      </c>
      <c r="I110" s="568" t="s">
        <v>656</v>
      </c>
      <c r="J110" s="568" t="s">
        <v>657</v>
      </c>
      <c r="K110" s="568" t="s">
        <v>658</v>
      </c>
      <c r="L110" s="571">
        <v>35.25</v>
      </c>
      <c r="M110" s="571">
        <v>35.25</v>
      </c>
      <c r="N110" s="568">
        <v>1</v>
      </c>
      <c r="O110" s="572">
        <v>1</v>
      </c>
      <c r="P110" s="571">
        <v>35.25</v>
      </c>
      <c r="Q110" s="573">
        <v>1</v>
      </c>
      <c r="R110" s="568">
        <v>1</v>
      </c>
      <c r="S110" s="573">
        <v>1</v>
      </c>
      <c r="T110" s="572">
        <v>1</v>
      </c>
      <c r="U110" s="574">
        <v>1</v>
      </c>
    </row>
    <row r="111" spans="1:21" ht="14.45" customHeight="1" x14ac:dyDescent="0.2">
      <c r="A111" s="567">
        <v>29</v>
      </c>
      <c r="B111" s="568" t="s">
        <v>636</v>
      </c>
      <c r="C111" s="568" t="s">
        <v>640</v>
      </c>
      <c r="D111" s="569" t="s">
        <v>1708</v>
      </c>
      <c r="E111" s="570" t="s">
        <v>653</v>
      </c>
      <c r="F111" s="568" t="s">
        <v>637</v>
      </c>
      <c r="G111" s="568" t="s">
        <v>655</v>
      </c>
      <c r="H111" s="568" t="s">
        <v>271</v>
      </c>
      <c r="I111" s="568" t="s">
        <v>928</v>
      </c>
      <c r="J111" s="568" t="s">
        <v>929</v>
      </c>
      <c r="K111" s="568" t="s">
        <v>930</v>
      </c>
      <c r="L111" s="571">
        <v>117.47</v>
      </c>
      <c r="M111" s="571">
        <v>117.47</v>
      </c>
      <c r="N111" s="568">
        <v>1</v>
      </c>
      <c r="O111" s="572">
        <v>1</v>
      </c>
      <c r="P111" s="571">
        <v>117.47</v>
      </c>
      <c r="Q111" s="573">
        <v>1</v>
      </c>
      <c r="R111" s="568">
        <v>1</v>
      </c>
      <c r="S111" s="573">
        <v>1</v>
      </c>
      <c r="T111" s="572">
        <v>1</v>
      </c>
      <c r="U111" s="574">
        <v>1</v>
      </c>
    </row>
    <row r="112" spans="1:21" ht="14.45" customHeight="1" x14ac:dyDescent="0.2">
      <c r="A112" s="567">
        <v>29</v>
      </c>
      <c r="B112" s="568" t="s">
        <v>636</v>
      </c>
      <c r="C112" s="568" t="s">
        <v>640</v>
      </c>
      <c r="D112" s="569" t="s">
        <v>1708</v>
      </c>
      <c r="E112" s="570" t="s">
        <v>653</v>
      </c>
      <c r="F112" s="568" t="s">
        <v>637</v>
      </c>
      <c r="G112" s="568" t="s">
        <v>931</v>
      </c>
      <c r="H112" s="568" t="s">
        <v>271</v>
      </c>
      <c r="I112" s="568" t="s">
        <v>932</v>
      </c>
      <c r="J112" s="568" t="s">
        <v>933</v>
      </c>
      <c r="K112" s="568" t="s">
        <v>934</v>
      </c>
      <c r="L112" s="571">
        <v>182.22</v>
      </c>
      <c r="M112" s="571">
        <v>182.22</v>
      </c>
      <c r="N112" s="568">
        <v>1</v>
      </c>
      <c r="O112" s="572">
        <v>1</v>
      </c>
      <c r="P112" s="571"/>
      <c r="Q112" s="573">
        <v>0</v>
      </c>
      <c r="R112" s="568"/>
      <c r="S112" s="573">
        <v>0</v>
      </c>
      <c r="T112" s="572"/>
      <c r="U112" s="574">
        <v>0</v>
      </c>
    </row>
    <row r="113" spans="1:21" ht="14.45" customHeight="1" x14ac:dyDescent="0.2">
      <c r="A113" s="567">
        <v>29</v>
      </c>
      <c r="B113" s="568" t="s">
        <v>636</v>
      </c>
      <c r="C113" s="568" t="s">
        <v>640</v>
      </c>
      <c r="D113" s="569" t="s">
        <v>1708</v>
      </c>
      <c r="E113" s="570" t="s">
        <v>653</v>
      </c>
      <c r="F113" s="568" t="s">
        <v>637</v>
      </c>
      <c r="G113" s="568" t="s">
        <v>935</v>
      </c>
      <c r="H113" s="568" t="s">
        <v>271</v>
      </c>
      <c r="I113" s="568" t="s">
        <v>936</v>
      </c>
      <c r="J113" s="568" t="s">
        <v>937</v>
      </c>
      <c r="K113" s="568" t="s">
        <v>938</v>
      </c>
      <c r="L113" s="571">
        <v>92.85</v>
      </c>
      <c r="M113" s="571">
        <v>92.85</v>
      </c>
      <c r="N113" s="568">
        <v>1</v>
      </c>
      <c r="O113" s="572">
        <v>1</v>
      </c>
      <c r="P113" s="571"/>
      <c r="Q113" s="573">
        <v>0</v>
      </c>
      <c r="R113" s="568"/>
      <c r="S113" s="573">
        <v>0</v>
      </c>
      <c r="T113" s="572"/>
      <c r="U113" s="574">
        <v>0</v>
      </c>
    </row>
    <row r="114" spans="1:21" ht="14.45" customHeight="1" x14ac:dyDescent="0.2">
      <c r="A114" s="567">
        <v>29</v>
      </c>
      <c r="B114" s="568" t="s">
        <v>636</v>
      </c>
      <c r="C114" s="568" t="s">
        <v>640</v>
      </c>
      <c r="D114" s="569" t="s">
        <v>1708</v>
      </c>
      <c r="E114" s="570" t="s">
        <v>653</v>
      </c>
      <c r="F114" s="568" t="s">
        <v>637</v>
      </c>
      <c r="G114" s="568" t="s">
        <v>939</v>
      </c>
      <c r="H114" s="568" t="s">
        <v>271</v>
      </c>
      <c r="I114" s="568" t="s">
        <v>940</v>
      </c>
      <c r="J114" s="568" t="s">
        <v>941</v>
      </c>
      <c r="K114" s="568" t="s">
        <v>942</v>
      </c>
      <c r="L114" s="571">
        <v>246.39</v>
      </c>
      <c r="M114" s="571">
        <v>246.39</v>
      </c>
      <c r="N114" s="568">
        <v>1</v>
      </c>
      <c r="O114" s="572">
        <v>1</v>
      </c>
      <c r="P114" s="571">
        <v>246.39</v>
      </c>
      <c r="Q114" s="573">
        <v>1</v>
      </c>
      <c r="R114" s="568">
        <v>1</v>
      </c>
      <c r="S114" s="573">
        <v>1</v>
      </c>
      <c r="T114" s="572">
        <v>1</v>
      </c>
      <c r="U114" s="574">
        <v>1</v>
      </c>
    </row>
    <row r="115" spans="1:21" ht="14.45" customHeight="1" x14ac:dyDescent="0.2">
      <c r="A115" s="567">
        <v>29</v>
      </c>
      <c r="B115" s="568" t="s">
        <v>636</v>
      </c>
      <c r="C115" s="568" t="s">
        <v>640</v>
      </c>
      <c r="D115" s="569" t="s">
        <v>1708</v>
      </c>
      <c r="E115" s="570" t="s">
        <v>653</v>
      </c>
      <c r="F115" s="568" t="s">
        <v>637</v>
      </c>
      <c r="G115" s="568" t="s">
        <v>943</v>
      </c>
      <c r="H115" s="568" t="s">
        <v>271</v>
      </c>
      <c r="I115" s="568" t="s">
        <v>944</v>
      </c>
      <c r="J115" s="568" t="s">
        <v>945</v>
      </c>
      <c r="K115" s="568" t="s">
        <v>946</v>
      </c>
      <c r="L115" s="571">
        <v>346.66</v>
      </c>
      <c r="M115" s="571">
        <v>346.66</v>
      </c>
      <c r="N115" s="568">
        <v>1</v>
      </c>
      <c r="O115" s="572">
        <v>0.5</v>
      </c>
      <c r="P115" s="571"/>
      <c r="Q115" s="573">
        <v>0</v>
      </c>
      <c r="R115" s="568"/>
      <c r="S115" s="573">
        <v>0</v>
      </c>
      <c r="T115" s="572"/>
      <c r="U115" s="574">
        <v>0</v>
      </c>
    </row>
    <row r="116" spans="1:21" ht="14.45" customHeight="1" x14ac:dyDescent="0.2">
      <c r="A116" s="567">
        <v>29</v>
      </c>
      <c r="B116" s="568" t="s">
        <v>636</v>
      </c>
      <c r="C116" s="568" t="s">
        <v>640</v>
      </c>
      <c r="D116" s="569" t="s">
        <v>1708</v>
      </c>
      <c r="E116" s="570" t="s">
        <v>653</v>
      </c>
      <c r="F116" s="568" t="s">
        <v>637</v>
      </c>
      <c r="G116" s="568" t="s">
        <v>947</v>
      </c>
      <c r="H116" s="568" t="s">
        <v>271</v>
      </c>
      <c r="I116" s="568" t="s">
        <v>948</v>
      </c>
      <c r="J116" s="568" t="s">
        <v>949</v>
      </c>
      <c r="K116" s="568" t="s">
        <v>950</v>
      </c>
      <c r="L116" s="571">
        <v>0</v>
      </c>
      <c r="M116" s="571">
        <v>0</v>
      </c>
      <c r="N116" s="568">
        <v>3</v>
      </c>
      <c r="O116" s="572">
        <v>1.5</v>
      </c>
      <c r="P116" s="571">
        <v>0</v>
      </c>
      <c r="Q116" s="573"/>
      <c r="R116" s="568">
        <v>1</v>
      </c>
      <c r="S116" s="573">
        <v>0.33333333333333331</v>
      </c>
      <c r="T116" s="572">
        <v>0.5</v>
      </c>
      <c r="U116" s="574">
        <v>0.33333333333333331</v>
      </c>
    </row>
    <row r="117" spans="1:21" ht="14.45" customHeight="1" x14ac:dyDescent="0.2">
      <c r="A117" s="567">
        <v>29</v>
      </c>
      <c r="B117" s="568" t="s">
        <v>636</v>
      </c>
      <c r="C117" s="568" t="s">
        <v>640</v>
      </c>
      <c r="D117" s="569" t="s">
        <v>1708</v>
      </c>
      <c r="E117" s="570" t="s">
        <v>653</v>
      </c>
      <c r="F117" s="568" t="s">
        <v>637</v>
      </c>
      <c r="G117" s="568" t="s">
        <v>951</v>
      </c>
      <c r="H117" s="568" t="s">
        <v>271</v>
      </c>
      <c r="I117" s="568" t="s">
        <v>952</v>
      </c>
      <c r="J117" s="568" t="s">
        <v>953</v>
      </c>
      <c r="K117" s="568" t="s">
        <v>954</v>
      </c>
      <c r="L117" s="571">
        <v>32.81</v>
      </c>
      <c r="M117" s="571">
        <v>65.62</v>
      </c>
      <c r="N117" s="568">
        <v>2</v>
      </c>
      <c r="O117" s="572">
        <v>1</v>
      </c>
      <c r="P117" s="571"/>
      <c r="Q117" s="573">
        <v>0</v>
      </c>
      <c r="R117" s="568"/>
      <c r="S117" s="573">
        <v>0</v>
      </c>
      <c r="T117" s="572"/>
      <c r="U117" s="574">
        <v>0</v>
      </c>
    </row>
    <row r="118" spans="1:21" ht="14.45" customHeight="1" x14ac:dyDescent="0.2">
      <c r="A118" s="567">
        <v>29</v>
      </c>
      <c r="B118" s="568" t="s">
        <v>636</v>
      </c>
      <c r="C118" s="568" t="s">
        <v>640</v>
      </c>
      <c r="D118" s="569" t="s">
        <v>1708</v>
      </c>
      <c r="E118" s="570" t="s">
        <v>653</v>
      </c>
      <c r="F118" s="568" t="s">
        <v>637</v>
      </c>
      <c r="G118" s="568" t="s">
        <v>782</v>
      </c>
      <c r="H118" s="568" t="s">
        <v>271</v>
      </c>
      <c r="I118" s="568" t="s">
        <v>955</v>
      </c>
      <c r="J118" s="568" t="s">
        <v>784</v>
      </c>
      <c r="K118" s="568" t="s">
        <v>956</v>
      </c>
      <c r="L118" s="571">
        <v>0</v>
      </c>
      <c r="M118" s="571">
        <v>0</v>
      </c>
      <c r="N118" s="568">
        <v>2</v>
      </c>
      <c r="O118" s="572">
        <v>2</v>
      </c>
      <c r="P118" s="571">
        <v>0</v>
      </c>
      <c r="Q118" s="573"/>
      <c r="R118" s="568">
        <v>2</v>
      </c>
      <c r="S118" s="573">
        <v>1</v>
      </c>
      <c r="T118" s="572">
        <v>2</v>
      </c>
      <c r="U118" s="574">
        <v>1</v>
      </c>
    </row>
    <row r="119" spans="1:21" ht="14.45" customHeight="1" x14ac:dyDescent="0.2">
      <c r="A119" s="567">
        <v>29</v>
      </c>
      <c r="B119" s="568" t="s">
        <v>636</v>
      </c>
      <c r="C119" s="568" t="s">
        <v>640</v>
      </c>
      <c r="D119" s="569" t="s">
        <v>1708</v>
      </c>
      <c r="E119" s="570" t="s">
        <v>653</v>
      </c>
      <c r="F119" s="568" t="s">
        <v>637</v>
      </c>
      <c r="G119" s="568" t="s">
        <v>957</v>
      </c>
      <c r="H119" s="568" t="s">
        <v>271</v>
      </c>
      <c r="I119" s="568" t="s">
        <v>958</v>
      </c>
      <c r="J119" s="568" t="s">
        <v>959</v>
      </c>
      <c r="K119" s="568" t="s">
        <v>960</v>
      </c>
      <c r="L119" s="571">
        <v>45.03</v>
      </c>
      <c r="M119" s="571">
        <v>45.03</v>
      </c>
      <c r="N119" s="568">
        <v>1</v>
      </c>
      <c r="O119" s="572">
        <v>1</v>
      </c>
      <c r="P119" s="571"/>
      <c r="Q119" s="573">
        <v>0</v>
      </c>
      <c r="R119" s="568"/>
      <c r="S119" s="573">
        <v>0</v>
      </c>
      <c r="T119" s="572"/>
      <c r="U119" s="574">
        <v>0</v>
      </c>
    </row>
    <row r="120" spans="1:21" ht="14.45" customHeight="1" x14ac:dyDescent="0.2">
      <c r="A120" s="567">
        <v>29</v>
      </c>
      <c r="B120" s="568" t="s">
        <v>636</v>
      </c>
      <c r="C120" s="568" t="s">
        <v>640</v>
      </c>
      <c r="D120" s="569" t="s">
        <v>1708</v>
      </c>
      <c r="E120" s="570" t="s">
        <v>653</v>
      </c>
      <c r="F120" s="568" t="s">
        <v>637</v>
      </c>
      <c r="G120" s="568" t="s">
        <v>794</v>
      </c>
      <c r="H120" s="568" t="s">
        <v>536</v>
      </c>
      <c r="I120" s="568" t="s">
        <v>795</v>
      </c>
      <c r="J120" s="568" t="s">
        <v>796</v>
      </c>
      <c r="K120" s="568" t="s">
        <v>797</v>
      </c>
      <c r="L120" s="571">
        <v>773.45</v>
      </c>
      <c r="M120" s="571">
        <v>1546.9</v>
      </c>
      <c r="N120" s="568">
        <v>2</v>
      </c>
      <c r="O120" s="572">
        <v>1</v>
      </c>
      <c r="P120" s="571"/>
      <c r="Q120" s="573">
        <v>0</v>
      </c>
      <c r="R120" s="568"/>
      <c r="S120" s="573">
        <v>0</v>
      </c>
      <c r="T120" s="572"/>
      <c r="U120" s="574">
        <v>0</v>
      </c>
    </row>
    <row r="121" spans="1:21" ht="14.45" customHeight="1" x14ac:dyDescent="0.2">
      <c r="A121" s="567">
        <v>29</v>
      </c>
      <c r="B121" s="568" t="s">
        <v>636</v>
      </c>
      <c r="C121" s="568" t="s">
        <v>640</v>
      </c>
      <c r="D121" s="569" t="s">
        <v>1708</v>
      </c>
      <c r="E121" s="570" t="s">
        <v>653</v>
      </c>
      <c r="F121" s="568" t="s">
        <v>637</v>
      </c>
      <c r="G121" s="568" t="s">
        <v>695</v>
      </c>
      <c r="H121" s="568" t="s">
        <v>271</v>
      </c>
      <c r="I121" s="568" t="s">
        <v>798</v>
      </c>
      <c r="J121" s="568" t="s">
        <v>799</v>
      </c>
      <c r="K121" s="568"/>
      <c r="L121" s="571">
        <v>50.32</v>
      </c>
      <c r="M121" s="571">
        <v>50.32</v>
      </c>
      <c r="N121" s="568">
        <v>1</v>
      </c>
      <c r="O121" s="572">
        <v>0.5</v>
      </c>
      <c r="P121" s="571">
        <v>50.32</v>
      </c>
      <c r="Q121" s="573">
        <v>1</v>
      </c>
      <c r="R121" s="568">
        <v>1</v>
      </c>
      <c r="S121" s="573">
        <v>1</v>
      </c>
      <c r="T121" s="572">
        <v>0.5</v>
      </c>
      <c r="U121" s="574">
        <v>1</v>
      </c>
    </row>
    <row r="122" spans="1:21" ht="14.45" customHeight="1" x14ac:dyDescent="0.2">
      <c r="A122" s="567">
        <v>29</v>
      </c>
      <c r="B122" s="568" t="s">
        <v>636</v>
      </c>
      <c r="C122" s="568" t="s">
        <v>640</v>
      </c>
      <c r="D122" s="569" t="s">
        <v>1708</v>
      </c>
      <c r="E122" s="570" t="s">
        <v>653</v>
      </c>
      <c r="F122" s="568" t="s">
        <v>637</v>
      </c>
      <c r="G122" s="568" t="s">
        <v>800</v>
      </c>
      <c r="H122" s="568" t="s">
        <v>271</v>
      </c>
      <c r="I122" s="568" t="s">
        <v>801</v>
      </c>
      <c r="J122" s="568" t="s">
        <v>591</v>
      </c>
      <c r="K122" s="568" t="s">
        <v>802</v>
      </c>
      <c r="L122" s="571">
        <v>42.14</v>
      </c>
      <c r="M122" s="571">
        <v>84.28</v>
      </c>
      <c r="N122" s="568">
        <v>2</v>
      </c>
      <c r="O122" s="572">
        <v>2</v>
      </c>
      <c r="P122" s="571">
        <v>84.28</v>
      </c>
      <c r="Q122" s="573">
        <v>1</v>
      </c>
      <c r="R122" s="568">
        <v>2</v>
      </c>
      <c r="S122" s="573">
        <v>1</v>
      </c>
      <c r="T122" s="572">
        <v>2</v>
      </c>
      <c r="U122" s="574">
        <v>1</v>
      </c>
    </row>
    <row r="123" spans="1:21" ht="14.45" customHeight="1" x14ac:dyDescent="0.2">
      <c r="A123" s="567">
        <v>29</v>
      </c>
      <c r="B123" s="568" t="s">
        <v>636</v>
      </c>
      <c r="C123" s="568" t="s">
        <v>640</v>
      </c>
      <c r="D123" s="569" t="s">
        <v>1708</v>
      </c>
      <c r="E123" s="570" t="s">
        <v>653</v>
      </c>
      <c r="F123" s="568" t="s">
        <v>637</v>
      </c>
      <c r="G123" s="568" t="s">
        <v>800</v>
      </c>
      <c r="H123" s="568" t="s">
        <v>271</v>
      </c>
      <c r="I123" s="568" t="s">
        <v>961</v>
      </c>
      <c r="J123" s="568" t="s">
        <v>962</v>
      </c>
      <c r="K123" s="568" t="s">
        <v>963</v>
      </c>
      <c r="L123" s="571">
        <v>89.91</v>
      </c>
      <c r="M123" s="571">
        <v>89.91</v>
      </c>
      <c r="N123" s="568">
        <v>1</v>
      </c>
      <c r="O123" s="572">
        <v>1</v>
      </c>
      <c r="P123" s="571">
        <v>89.91</v>
      </c>
      <c r="Q123" s="573">
        <v>1</v>
      </c>
      <c r="R123" s="568">
        <v>1</v>
      </c>
      <c r="S123" s="573">
        <v>1</v>
      </c>
      <c r="T123" s="572">
        <v>1</v>
      </c>
      <c r="U123" s="574">
        <v>1</v>
      </c>
    </row>
    <row r="124" spans="1:21" ht="14.45" customHeight="1" x14ac:dyDescent="0.2">
      <c r="A124" s="567">
        <v>29</v>
      </c>
      <c r="B124" s="568" t="s">
        <v>636</v>
      </c>
      <c r="C124" s="568" t="s">
        <v>640</v>
      </c>
      <c r="D124" s="569" t="s">
        <v>1708</v>
      </c>
      <c r="E124" s="570" t="s">
        <v>653</v>
      </c>
      <c r="F124" s="568" t="s">
        <v>637</v>
      </c>
      <c r="G124" s="568" t="s">
        <v>964</v>
      </c>
      <c r="H124" s="568" t="s">
        <v>271</v>
      </c>
      <c r="I124" s="568" t="s">
        <v>965</v>
      </c>
      <c r="J124" s="568" t="s">
        <v>966</v>
      </c>
      <c r="K124" s="568" t="s">
        <v>967</v>
      </c>
      <c r="L124" s="571">
        <v>25.53</v>
      </c>
      <c r="M124" s="571">
        <v>25.53</v>
      </c>
      <c r="N124" s="568">
        <v>1</v>
      </c>
      <c r="O124" s="572">
        <v>1</v>
      </c>
      <c r="P124" s="571">
        <v>25.53</v>
      </c>
      <c r="Q124" s="573">
        <v>1</v>
      </c>
      <c r="R124" s="568">
        <v>1</v>
      </c>
      <c r="S124" s="573">
        <v>1</v>
      </c>
      <c r="T124" s="572">
        <v>1</v>
      </c>
      <c r="U124" s="574">
        <v>1</v>
      </c>
    </row>
    <row r="125" spans="1:21" ht="14.45" customHeight="1" x14ac:dyDescent="0.2">
      <c r="A125" s="567">
        <v>29</v>
      </c>
      <c r="B125" s="568" t="s">
        <v>636</v>
      </c>
      <c r="C125" s="568" t="s">
        <v>640</v>
      </c>
      <c r="D125" s="569" t="s">
        <v>1708</v>
      </c>
      <c r="E125" s="570" t="s">
        <v>653</v>
      </c>
      <c r="F125" s="568" t="s">
        <v>637</v>
      </c>
      <c r="G125" s="568" t="s">
        <v>968</v>
      </c>
      <c r="H125" s="568" t="s">
        <v>271</v>
      </c>
      <c r="I125" s="568" t="s">
        <v>969</v>
      </c>
      <c r="J125" s="568" t="s">
        <v>970</v>
      </c>
      <c r="K125" s="568" t="s">
        <v>971</v>
      </c>
      <c r="L125" s="571">
        <v>0</v>
      </c>
      <c r="M125" s="571">
        <v>0</v>
      </c>
      <c r="N125" s="568">
        <v>1</v>
      </c>
      <c r="O125" s="572">
        <v>1</v>
      </c>
      <c r="P125" s="571"/>
      <c r="Q125" s="573"/>
      <c r="R125" s="568"/>
      <c r="S125" s="573">
        <v>0</v>
      </c>
      <c r="T125" s="572"/>
      <c r="U125" s="574">
        <v>0</v>
      </c>
    </row>
    <row r="126" spans="1:21" ht="14.45" customHeight="1" x14ac:dyDescent="0.2">
      <c r="A126" s="567">
        <v>29</v>
      </c>
      <c r="B126" s="568" t="s">
        <v>636</v>
      </c>
      <c r="C126" s="568" t="s">
        <v>640</v>
      </c>
      <c r="D126" s="569" t="s">
        <v>1708</v>
      </c>
      <c r="E126" s="570" t="s">
        <v>653</v>
      </c>
      <c r="F126" s="568" t="s">
        <v>637</v>
      </c>
      <c r="G126" s="568" t="s">
        <v>972</v>
      </c>
      <c r="H126" s="568" t="s">
        <v>271</v>
      </c>
      <c r="I126" s="568" t="s">
        <v>973</v>
      </c>
      <c r="J126" s="568" t="s">
        <v>974</v>
      </c>
      <c r="K126" s="568" t="s">
        <v>975</v>
      </c>
      <c r="L126" s="571">
        <v>285.01</v>
      </c>
      <c r="M126" s="571">
        <v>285.01</v>
      </c>
      <c r="N126" s="568">
        <v>1</v>
      </c>
      <c r="O126" s="572">
        <v>1</v>
      </c>
      <c r="P126" s="571"/>
      <c r="Q126" s="573">
        <v>0</v>
      </c>
      <c r="R126" s="568"/>
      <c r="S126" s="573">
        <v>0</v>
      </c>
      <c r="T126" s="572"/>
      <c r="U126" s="574">
        <v>0</v>
      </c>
    </row>
    <row r="127" spans="1:21" ht="14.45" customHeight="1" x14ac:dyDescent="0.2">
      <c r="A127" s="567">
        <v>29</v>
      </c>
      <c r="B127" s="568" t="s">
        <v>636</v>
      </c>
      <c r="C127" s="568" t="s">
        <v>640</v>
      </c>
      <c r="D127" s="569" t="s">
        <v>1708</v>
      </c>
      <c r="E127" s="570" t="s">
        <v>653</v>
      </c>
      <c r="F127" s="568" t="s">
        <v>637</v>
      </c>
      <c r="G127" s="568" t="s">
        <v>976</v>
      </c>
      <c r="H127" s="568" t="s">
        <v>271</v>
      </c>
      <c r="I127" s="568" t="s">
        <v>977</v>
      </c>
      <c r="J127" s="568" t="s">
        <v>978</v>
      </c>
      <c r="K127" s="568" t="s">
        <v>979</v>
      </c>
      <c r="L127" s="571">
        <v>39.24</v>
      </c>
      <c r="M127" s="571">
        <v>78.48</v>
      </c>
      <c r="N127" s="568">
        <v>2</v>
      </c>
      <c r="O127" s="572">
        <v>0.5</v>
      </c>
      <c r="P127" s="571"/>
      <c r="Q127" s="573">
        <v>0</v>
      </c>
      <c r="R127" s="568"/>
      <c r="S127" s="573">
        <v>0</v>
      </c>
      <c r="T127" s="572"/>
      <c r="U127" s="574">
        <v>0</v>
      </c>
    </row>
    <row r="128" spans="1:21" ht="14.45" customHeight="1" x14ac:dyDescent="0.2">
      <c r="A128" s="567">
        <v>29</v>
      </c>
      <c r="B128" s="568" t="s">
        <v>636</v>
      </c>
      <c r="C128" s="568" t="s">
        <v>640</v>
      </c>
      <c r="D128" s="569" t="s">
        <v>1708</v>
      </c>
      <c r="E128" s="570" t="s">
        <v>653</v>
      </c>
      <c r="F128" s="568" t="s">
        <v>637</v>
      </c>
      <c r="G128" s="568" t="s">
        <v>980</v>
      </c>
      <c r="H128" s="568" t="s">
        <v>271</v>
      </c>
      <c r="I128" s="568" t="s">
        <v>981</v>
      </c>
      <c r="J128" s="568" t="s">
        <v>982</v>
      </c>
      <c r="K128" s="568" t="s">
        <v>983</v>
      </c>
      <c r="L128" s="571">
        <v>0</v>
      </c>
      <c r="M128" s="571">
        <v>0</v>
      </c>
      <c r="N128" s="568">
        <v>1</v>
      </c>
      <c r="O128" s="572">
        <v>0.5</v>
      </c>
      <c r="P128" s="571">
        <v>0</v>
      </c>
      <c r="Q128" s="573"/>
      <c r="R128" s="568">
        <v>1</v>
      </c>
      <c r="S128" s="573">
        <v>1</v>
      </c>
      <c r="T128" s="572">
        <v>0.5</v>
      </c>
      <c r="U128" s="574">
        <v>1</v>
      </c>
    </row>
    <row r="129" spans="1:21" ht="14.45" customHeight="1" x14ac:dyDescent="0.2">
      <c r="A129" s="567">
        <v>29</v>
      </c>
      <c r="B129" s="568" t="s">
        <v>636</v>
      </c>
      <c r="C129" s="568" t="s">
        <v>640</v>
      </c>
      <c r="D129" s="569" t="s">
        <v>1708</v>
      </c>
      <c r="E129" s="570" t="s">
        <v>653</v>
      </c>
      <c r="F129" s="568" t="s">
        <v>637</v>
      </c>
      <c r="G129" s="568" t="s">
        <v>659</v>
      </c>
      <c r="H129" s="568" t="s">
        <v>271</v>
      </c>
      <c r="I129" s="568" t="s">
        <v>660</v>
      </c>
      <c r="J129" s="568" t="s">
        <v>595</v>
      </c>
      <c r="K129" s="568" t="s">
        <v>661</v>
      </c>
      <c r="L129" s="571">
        <v>61.97</v>
      </c>
      <c r="M129" s="571">
        <v>2974.5600000000009</v>
      </c>
      <c r="N129" s="568">
        <v>48</v>
      </c>
      <c r="O129" s="572">
        <v>40.5</v>
      </c>
      <c r="P129" s="571">
        <v>2045.0100000000007</v>
      </c>
      <c r="Q129" s="573">
        <v>0.6875</v>
      </c>
      <c r="R129" s="568">
        <v>33</v>
      </c>
      <c r="S129" s="573">
        <v>0.6875</v>
      </c>
      <c r="T129" s="572">
        <v>27.5</v>
      </c>
      <c r="U129" s="574">
        <v>0.67901234567901236</v>
      </c>
    </row>
    <row r="130" spans="1:21" ht="14.45" customHeight="1" x14ac:dyDescent="0.2">
      <c r="A130" s="567">
        <v>29</v>
      </c>
      <c r="B130" s="568" t="s">
        <v>636</v>
      </c>
      <c r="C130" s="568" t="s">
        <v>640</v>
      </c>
      <c r="D130" s="569" t="s">
        <v>1708</v>
      </c>
      <c r="E130" s="570" t="s">
        <v>653</v>
      </c>
      <c r="F130" s="568" t="s">
        <v>637</v>
      </c>
      <c r="G130" s="568" t="s">
        <v>984</v>
      </c>
      <c r="H130" s="568" t="s">
        <v>271</v>
      </c>
      <c r="I130" s="568" t="s">
        <v>985</v>
      </c>
      <c r="J130" s="568" t="s">
        <v>986</v>
      </c>
      <c r="K130" s="568" t="s">
        <v>987</v>
      </c>
      <c r="L130" s="571">
        <v>73.09</v>
      </c>
      <c r="M130" s="571">
        <v>73.09</v>
      </c>
      <c r="N130" s="568">
        <v>1</v>
      </c>
      <c r="O130" s="572">
        <v>0.5</v>
      </c>
      <c r="P130" s="571">
        <v>73.09</v>
      </c>
      <c r="Q130" s="573">
        <v>1</v>
      </c>
      <c r="R130" s="568">
        <v>1</v>
      </c>
      <c r="S130" s="573">
        <v>1</v>
      </c>
      <c r="T130" s="572">
        <v>0.5</v>
      </c>
      <c r="U130" s="574">
        <v>1</v>
      </c>
    </row>
    <row r="131" spans="1:21" ht="14.45" customHeight="1" x14ac:dyDescent="0.2">
      <c r="A131" s="567">
        <v>29</v>
      </c>
      <c r="B131" s="568" t="s">
        <v>636</v>
      </c>
      <c r="C131" s="568" t="s">
        <v>640</v>
      </c>
      <c r="D131" s="569" t="s">
        <v>1708</v>
      </c>
      <c r="E131" s="570" t="s">
        <v>653</v>
      </c>
      <c r="F131" s="568" t="s">
        <v>637</v>
      </c>
      <c r="G131" s="568" t="s">
        <v>988</v>
      </c>
      <c r="H131" s="568" t="s">
        <v>271</v>
      </c>
      <c r="I131" s="568" t="s">
        <v>989</v>
      </c>
      <c r="J131" s="568" t="s">
        <v>990</v>
      </c>
      <c r="K131" s="568" t="s">
        <v>991</v>
      </c>
      <c r="L131" s="571">
        <v>31.65</v>
      </c>
      <c r="M131" s="571">
        <v>31.65</v>
      </c>
      <c r="N131" s="568">
        <v>1</v>
      </c>
      <c r="O131" s="572">
        <v>1</v>
      </c>
      <c r="P131" s="571"/>
      <c r="Q131" s="573">
        <v>0</v>
      </c>
      <c r="R131" s="568"/>
      <c r="S131" s="573">
        <v>0</v>
      </c>
      <c r="T131" s="572"/>
      <c r="U131" s="574">
        <v>0</v>
      </c>
    </row>
    <row r="132" spans="1:21" ht="14.45" customHeight="1" x14ac:dyDescent="0.2">
      <c r="A132" s="567">
        <v>29</v>
      </c>
      <c r="B132" s="568" t="s">
        <v>636</v>
      </c>
      <c r="C132" s="568" t="s">
        <v>640</v>
      </c>
      <c r="D132" s="569" t="s">
        <v>1708</v>
      </c>
      <c r="E132" s="570" t="s">
        <v>653</v>
      </c>
      <c r="F132" s="568" t="s">
        <v>637</v>
      </c>
      <c r="G132" s="568" t="s">
        <v>988</v>
      </c>
      <c r="H132" s="568" t="s">
        <v>271</v>
      </c>
      <c r="I132" s="568" t="s">
        <v>992</v>
      </c>
      <c r="J132" s="568" t="s">
        <v>993</v>
      </c>
      <c r="K132" s="568" t="s">
        <v>994</v>
      </c>
      <c r="L132" s="571">
        <v>26.37</v>
      </c>
      <c r="M132" s="571">
        <v>26.37</v>
      </c>
      <c r="N132" s="568">
        <v>1</v>
      </c>
      <c r="O132" s="572">
        <v>0.5</v>
      </c>
      <c r="P132" s="571"/>
      <c r="Q132" s="573">
        <v>0</v>
      </c>
      <c r="R132" s="568"/>
      <c r="S132" s="573">
        <v>0</v>
      </c>
      <c r="T132" s="572"/>
      <c r="U132" s="574">
        <v>0</v>
      </c>
    </row>
    <row r="133" spans="1:21" ht="14.45" customHeight="1" x14ac:dyDescent="0.2">
      <c r="A133" s="567">
        <v>29</v>
      </c>
      <c r="B133" s="568" t="s">
        <v>636</v>
      </c>
      <c r="C133" s="568" t="s">
        <v>640</v>
      </c>
      <c r="D133" s="569" t="s">
        <v>1708</v>
      </c>
      <c r="E133" s="570" t="s">
        <v>653</v>
      </c>
      <c r="F133" s="568" t="s">
        <v>637</v>
      </c>
      <c r="G133" s="568" t="s">
        <v>988</v>
      </c>
      <c r="H133" s="568" t="s">
        <v>271</v>
      </c>
      <c r="I133" s="568" t="s">
        <v>995</v>
      </c>
      <c r="J133" s="568" t="s">
        <v>990</v>
      </c>
      <c r="K133" s="568" t="s">
        <v>996</v>
      </c>
      <c r="L133" s="571">
        <v>31.65</v>
      </c>
      <c r="M133" s="571">
        <v>31.65</v>
      </c>
      <c r="N133" s="568">
        <v>1</v>
      </c>
      <c r="O133" s="572">
        <v>1</v>
      </c>
      <c r="P133" s="571">
        <v>31.65</v>
      </c>
      <c r="Q133" s="573">
        <v>1</v>
      </c>
      <c r="R133" s="568">
        <v>1</v>
      </c>
      <c r="S133" s="573">
        <v>1</v>
      </c>
      <c r="T133" s="572">
        <v>1</v>
      </c>
      <c r="U133" s="574">
        <v>1</v>
      </c>
    </row>
    <row r="134" spans="1:21" ht="14.45" customHeight="1" x14ac:dyDescent="0.2">
      <c r="A134" s="567">
        <v>29</v>
      </c>
      <c r="B134" s="568" t="s">
        <v>636</v>
      </c>
      <c r="C134" s="568" t="s">
        <v>640</v>
      </c>
      <c r="D134" s="569" t="s">
        <v>1708</v>
      </c>
      <c r="E134" s="570" t="s">
        <v>653</v>
      </c>
      <c r="F134" s="568" t="s">
        <v>637</v>
      </c>
      <c r="G134" s="568" t="s">
        <v>997</v>
      </c>
      <c r="H134" s="568" t="s">
        <v>271</v>
      </c>
      <c r="I134" s="568" t="s">
        <v>998</v>
      </c>
      <c r="J134" s="568" t="s">
        <v>999</v>
      </c>
      <c r="K134" s="568" t="s">
        <v>1000</v>
      </c>
      <c r="L134" s="571">
        <v>7119.15</v>
      </c>
      <c r="M134" s="571">
        <v>7119.15</v>
      </c>
      <c r="N134" s="568">
        <v>1</v>
      </c>
      <c r="O134" s="572">
        <v>0.5</v>
      </c>
      <c r="P134" s="571">
        <v>7119.15</v>
      </c>
      <c r="Q134" s="573">
        <v>1</v>
      </c>
      <c r="R134" s="568">
        <v>1</v>
      </c>
      <c r="S134" s="573">
        <v>1</v>
      </c>
      <c r="T134" s="572">
        <v>0.5</v>
      </c>
      <c r="U134" s="574">
        <v>1</v>
      </c>
    </row>
    <row r="135" spans="1:21" ht="14.45" customHeight="1" x14ac:dyDescent="0.2">
      <c r="A135" s="567">
        <v>29</v>
      </c>
      <c r="B135" s="568" t="s">
        <v>636</v>
      </c>
      <c r="C135" s="568" t="s">
        <v>640</v>
      </c>
      <c r="D135" s="569" t="s">
        <v>1708</v>
      </c>
      <c r="E135" s="570" t="s">
        <v>653</v>
      </c>
      <c r="F135" s="568" t="s">
        <v>637</v>
      </c>
      <c r="G135" s="568" t="s">
        <v>812</v>
      </c>
      <c r="H135" s="568" t="s">
        <v>271</v>
      </c>
      <c r="I135" s="568" t="s">
        <v>1001</v>
      </c>
      <c r="J135" s="568" t="s">
        <v>814</v>
      </c>
      <c r="K135" s="568" t="s">
        <v>815</v>
      </c>
      <c r="L135" s="571">
        <v>0</v>
      </c>
      <c r="M135" s="571">
        <v>0</v>
      </c>
      <c r="N135" s="568">
        <v>1</v>
      </c>
      <c r="O135" s="572">
        <v>0.5</v>
      </c>
      <c r="P135" s="571">
        <v>0</v>
      </c>
      <c r="Q135" s="573"/>
      <c r="R135" s="568">
        <v>1</v>
      </c>
      <c r="S135" s="573">
        <v>1</v>
      </c>
      <c r="T135" s="572">
        <v>0.5</v>
      </c>
      <c r="U135" s="574">
        <v>1</v>
      </c>
    </row>
    <row r="136" spans="1:21" ht="14.45" customHeight="1" x14ac:dyDescent="0.2">
      <c r="A136" s="567">
        <v>29</v>
      </c>
      <c r="B136" s="568" t="s">
        <v>636</v>
      </c>
      <c r="C136" s="568" t="s">
        <v>640</v>
      </c>
      <c r="D136" s="569" t="s">
        <v>1708</v>
      </c>
      <c r="E136" s="570" t="s">
        <v>653</v>
      </c>
      <c r="F136" s="568" t="s">
        <v>637</v>
      </c>
      <c r="G136" s="568" t="s">
        <v>1002</v>
      </c>
      <c r="H136" s="568" t="s">
        <v>271</v>
      </c>
      <c r="I136" s="568" t="s">
        <v>1003</v>
      </c>
      <c r="J136" s="568" t="s">
        <v>1004</v>
      </c>
      <c r="K136" s="568" t="s">
        <v>1005</v>
      </c>
      <c r="L136" s="571">
        <v>248.55</v>
      </c>
      <c r="M136" s="571">
        <v>248.55</v>
      </c>
      <c r="N136" s="568">
        <v>1</v>
      </c>
      <c r="O136" s="572">
        <v>1</v>
      </c>
      <c r="P136" s="571"/>
      <c r="Q136" s="573">
        <v>0</v>
      </c>
      <c r="R136" s="568"/>
      <c r="S136" s="573">
        <v>0</v>
      </c>
      <c r="T136" s="572"/>
      <c r="U136" s="574">
        <v>0</v>
      </c>
    </row>
    <row r="137" spans="1:21" ht="14.45" customHeight="1" x14ac:dyDescent="0.2">
      <c r="A137" s="567">
        <v>29</v>
      </c>
      <c r="B137" s="568" t="s">
        <v>636</v>
      </c>
      <c r="C137" s="568" t="s">
        <v>640</v>
      </c>
      <c r="D137" s="569" t="s">
        <v>1708</v>
      </c>
      <c r="E137" s="570" t="s">
        <v>653</v>
      </c>
      <c r="F137" s="568" t="s">
        <v>637</v>
      </c>
      <c r="G137" s="568" t="s">
        <v>1006</v>
      </c>
      <c r="H137" s="568" t="s">
        <v>271</v>
      </c>
      <c r="I137" s="568" t="s">
        <v>1007</v>
      </c>
      <c r="J137" s="568" t="s">
        <v>1008</v>
      </c>
      <c r="K137" s="568" t="s">
        <v>1009</v>
      </c>
      <c r="L137" s="571">
        <v>38.56</v>
      </c>
      <c r="M137" s="571">
        <v>77.12</v>
      </c>
      <c r="N137" s="568">
        <v>2</v>
      </c>
      <c r="O137" s="572">
        <v>0.5</v>
      </c>
      <c r="P137" s="571">
        <v>77.12</v>
      </c>
      <c r="Q137" s="573">
        <v>1</v>
      </c>
      <c r="R137" s="568">
        <v>2</v>
      </c>
      <c r="S137" s="573">
        <v>1</v>
      </c>
      <c r="T137" s="572">
        <v>0.5</v>
      </c>
      <c r="U137" s="574">
        <v>1</v>
      </c>
    </row>
    <row r="138" spans="1:21" ht="14.45" customHeight="1" x14ac:dyDescent="0.2">
      <c r="A138" s="567">
        <v>29</v>
      </c>
      <c r="B138" s="568" t="s">
        <v>636</v>
      </c>
      <c r="C138" s="568" t="s">
        <v>640</v>
      </c>
      <c r="D138" s="569" t="s">
        <v>1708</v>
      </c>
      <c r="E138" s="570" t="s">
        <v>653</v>
      </c>
      <c r="F138" s="568" t="s">
        <v>637</v>
      </c>
      <c r="G138" s="568" t="s">
        <v>1010</v>
      </c>
      <c r="H138" s="568" t="s">
        <v>536</v>
      </c>
      <c r="I138" s="568" t="s">
        <v>1011</v>
      </c>
      <c r="J138" s="568" t="s">
        <v>1012</v>
      </c>
      <c r="K138" s="568" t="s">
        <v>1013</v>
      </c>
      <c r="L138" s="571">
        <v>86.43</v>
      </c>
      <c r="M138" s="571">
        <v>86.43</v>
      </c>
      <c r="N138" s="568">
        <v>1</v>
      </c>
      <c r="O138" s="572">
        <v>0.5</v>
      </c>
      <c r="P138" s="571">
        <v>86.43</v>
      </c>
      <c r="Q138" s="573">
        <v>1</v>
      </c>
      <c r="R138" s="568">
        <v>1</v>
      </c>
      <c r="S138" s="573">
        <v>1</v>
      </c>
      <c r="T138" s="572">
        <v>0.5</v>
      </c>
      <c r="U138" s="574">
        <v>1</v>
      </c>
    </row>
    <row r="139" spans="1:21" ht="14.45" customHeight="1" x14ac:dyDescent="0.2">
      <c r="A139" s="567">
        <v>29</v>
      </c>
      <c r="B139" s="568" t="s">
        <v>636</v>
      </c>
      <c r="C139" s="568" t="s">
        <v>640</v>
      </c>
      <c r="D139" s="569" t="s">
        <v>1708</v>
      </c>
      <c r="E139" s="570" t="s">
        <v>653</v>
      </c>
      <c r="F139" s="568" t="s">
        <v>637</v>
      </c>
      <c r="G139" s="568" t="s">
        <v>662</v>
      </c>
      <c r="H139" s="568" t="s">
        <v>536</v>
      </c>
      <c r="I139" s="568" t="s">
        <v>621</v>
      </c>
      <c r="J139" s="568" t="s">
        <v>537</v>
      </c>
      <c r="K139" s="568" t="s">
        <v>622</v>
      </c>
      <c r="L139" s="571">
        <v>16.8</v>
      </c>
      <c r="M139" s="571">
        <v>100.8</v>
      </c>
      <c r="N139" s="568">
        <v>6</v>
      </c>
      <c r="O139" s="572">
        <v>5</v>
      </c>
      <c r="P139" s="571">
        <v>100.8</v>
      </c>
      <c r="Q139" s="573">
        <v>1</v>
      </c>
      <c r="R139" s="568">
        <v>6</v>
      </c>
      <c r="S139" s="573">
        <v>1</v>
      </c>
      <c r="T139" s="572">
        <v>5</v>
      </c>
      <c r="U139" s="574">
        <v>1</v>
      </c>
    </row>
    <row r="140" spans="1:21" ht="14.45" customHeight="1" x14ac:dyDescent="0.2">
      <c r="A140" s="567">
        <v>29</v>
      </c>
      <c r="B140" s="568" t="s">
        <v>636</v>
      </c>
      <c r="C140" s="568" t="s">
        <v>640</v>
      </c>
      <c r="D140" s="569" t="s">
        <v>1708</v>
      </c>
      <c r="E140" s="570" t="s">
        <v>653</v>
      </c>
      <c r="F140" s="568" t="s">
        <v>637</v>
      </c>
      <c r="G140" s="568" t="s">
        <v>1014</v>
      </c>
      <c r="H140" s="568" t="s">
        <v>271</v>
      </c>
      <c r="I140" s="568" t="s">
        <v>1015</v>
      </c>
      <c r="J140" s="568" t="s">
        <v>1016</v>
      </c>
      <c r="K140" s="568" t="s">
        <v>1017</v>
      </c>
      <c r="L140" s="571">
        <v>34.19</v>
      </c>
      <c r="M140" s="571">
        <v>102.57</v>
      </c>
      <c r="N140" s="568">
        <v>3</v>
      </c>
      <c r="O140" s="572">
        <v>1.5</v>
      </c>
      <c r="P140" s="571">
        <v>68.38</v>
      </c>
      <c r="Q140" s="573">
        <v>0.66666666666666663</v>
      </c>
      <c r="R140" s="568">
        <v>2</v>
      </c>
      <c r="S140" s="573">
        <v>0.66666666666666663</v>
      </c>
      <c r="T140" s="572">
        <v>0.5</v>
      </c>
      <c r="U140" s="574">
        <v>0.33333333333333331</v>
      </c>
    </row>
    <row r="141" spans="1:21" ht="14.45" customHeight="1" x14ac:dyDescent="0.2">
      <c r="A141" s="567">
        <v>29</v>
      </c>
      <c r="B141" s="568" t="s">
        <v>636</v>
      </c>
      <c r="C141" s="568" t="s">
        <v>640</v>
      </c>
      <c r="D141" s="569" t="s">
        <v>1708</v>
      </c>
      <c r="E141" s="570" t="s">
        <v>653</v>
      </c>
      <c r="F141" s="568" t="s">
        <v>637</v>
      </c>
      <c r="G141" s="568" t="s">
        <v>663</v>
      </c>
      <c r="H141" s="568" t="s">
        <v>536</v>
      </c>
      <c r="I141" s="568" t="s">
        <v>1018</v>
      </c>
      <c r="J141" s="568" t="s">
        <v>665</v>
      </c>
      <c r="K141" s="568" t="s">
        <v>1019</v>
      </c>
      <c r="L141" s="571">
        <v>368.16</v>
      </c>
      <c r="M141" s="571">
        <v>15094.559999999998</v>
      </c>
      <c r="N141" s="568">
        <v>41</v>
      </c>
      <c r="O141" s="572">
        <v>35</v>
      </c>
      <c r="P141" s="571">
        <v>12517.439999999997</v>
      </c>
      <c r="Q141" s="573">
        <v>0.82926829268292679</v>
      </c>
      <c r="R141" s="568">
        <v>34</v>
      </c>
      <c r="S141" s="573">
        <v>0.82926829268292679</v>
      </c>
      <c r="T141" s="572">
        <v>29.5</v>
      </c>
      <c r="U141" s="574">
        <v>0.84285714285714286</v>
      </c>
    </row>
    <row r="142" spans="1:21" ht="14.45" customHeight="1" x14ac:dyDescent="0.2">
      <c r="A142" s="567">
        <v>29</v>
      </c>
      <c r="B142" s="568" t="s">
        <v>636</v>
      </c>
      <c r="C142" s="568" t="s">
        <v>640</v>
      </c>
      <c r="D142" s="569" t="s">
        <v>1708</v>
      </c>
      <c r="E142" s="570" t="s">
        <v>653</v>
      </c>
      <c r="F142" s="568" t="s">
        <v>637</v>
      </c>
      <c r="G142" s="568" t="s">
        <v>663</v>
      </c>
      <c r="H142" s="568" t="s">
        <v>536</v>
      </c>
      <c r="I142" s="568" t="s">
        <v>664</v>
      </c>
      <c r="J142" s="568" t="s">
        <v>665</v>
      </c>
      <c r="K142" s="568" t="s">
        <v>666</v>
      </c>
      <c r="L142" s="571">
        <v>736.33</v>
      </c>
      <c r="M142" s="571">
        <v>1472.66</v>
      </c>
      <c r="N142" s="568">
        <v>2</v>
      </c>
      <c r="O142" s="572">
        <v>2</v>
      </c>
      <c r="P142" s="571">
        <v>1472.66</v>
      </c>
      <c r="Q142" s="573">
        <v>1</v>
      </c>
      <c r="R142" s="568">
        <v>2</v>
      </c>
      <c r="S142" s="573">
        <v>1</v>
      </c>
      <c r="T142" s="572">
        <v>2</v>
      </c>
      <c r="U142" s="574">
        <v>1</v>
      </c>
    </row>
    <row r="143" spans="1:21" ht="14.45" customHeight="1" x14ac:dyDescent="0.2">
      <c r="A143" s="567">
        <v>29</v>
      </c>
      <c r="B143" s="568" t="s">
        <v>636</v>
      </c>
      <c r="C143" s="568" t="s">
        <v>640</v>
      </c>
      <c r="D143" s="569" t="s">
        <v>1708</v>
      </c>
      <c r="E143" s="570" t="s">
        <v>653</v>
      </c>
      <c r="F143" s="568" t="s">
        <v>637</v>
      </c>
      <c r="G143" s="568" t="s">
        <v>663</v>
      </c>
      <c r="H143" s="568" t="s">
        <v>536</v>
      </c>
      <c r="I143" s="568" t="s">
        <v>1020</v>
      </c>
      <c r="J143" s="568" t="s">
        <v>665</v>
      </c>
      <c r="K143" s="568" t="s">
        <v>1021</v>
      </c>
      <c r="L143" s="571">
        <v>490.89</v>
      </c>
      <c r="M143" s="571">
        <v>4908.8999999999996</v>
      </c>
      <c r="N143" s="568">
        <v>10</v>
      </c>
      <c r="O143" s="572">
        <v>7.5</v>
      </c>
      <c r="P143" s="571">
        <v>3436.2299999999996</v>
      </c>
      <c r="Q143" s="573">
        <v>0.7</v>
      </c>
      <c r="R143" s="568">
        <v>7</v>
      </c>
      <c r="S143" s="573">
        <v>0.7</v>
      </c>
      <c r="T143" s="572">
        <v>5.5</v>
      </c>
      <c r="U143" s="574">
        <v>0.73333333333333328</v>
      </c>
    </row>
    <row r="144" spans="1:21" ht="14.45" customHeight="1" x14ac:dyDescent="0.2">
      <c r="A144" s="567">
        <v>29</v>
      </c>
      <c r="B144" s="568" t="s">
        <v>636</v>
      </c>
      <c r="C144" s="568" t="s">
        <v>640</v>
      </c>
      <c r="D144" s="569" t="s">
        <v>1708</v>
      </c>
      <c r="E144" s="570" t="s">
        <v>653</v>
      </c>
      <c r="F144" s="568" t="s">
        <v>637</v>
      </c>
      <c r="G144" s="568" t="s">
        <v>663</v>
      </c>
      <c r="H144" s="568" t="s">
        <v>536</v>
      </c>
      <c r="I144" s="568" t="s">
        <v>1022</v>
      </c>
      <c r="J144" s="568" t="s">
        <v>665</v>
      </c>
      <c r="K144" s="568" t="s">
        <v>1023</v>
      </c>
      <c r="L144" s="571">
        <v>923.74</v>
      </c>
      <c r="M144" s="571">
        <v>3694.96</v>
      </c>
      <c r="N144" s="568">
        <v>4</v>
      </c>
      <c r="O144" s="572">
        <v>2.5</v>
      </c>
      <c r="P144" s="571">
        <v>2771.2200000000003</v>
      </c>
      <c r="Q144" s="573">
        <v>0.75000000000000011</v>
      </c>
      <c r="R144" s="568">
        <v>3</v>
      </c>
      <c r="S144" s="573">
        <v>0.75</v>
      </c>
      <c r="T144" s="572">
        <v>2</v>
      </c>
      <c r="U144" s="574">
        <v>0.8</v>
      </c>
    </row>
    <row r="145" spans="1:21" ht="14.45" customHeight="1" x14ac:dyDescent="0.2">
      <c r="A145" s="567">
        <v>29</v>
      </c>
      <c r="B145" s="568" t="s">
        <v>636</v>
      </c>
      <c r="C145" s="568" t="s">
        <v>640</v>
      </c>
      <c r="D145" s="569" t="s">
        <v>1708</v>
      </c>
      <c r="E145" s="570" t="s">
        <v>653</v>
      </c>
      <c r="F145" s="568" t="s">
        <v>637</v>
      </c>
      <c r="G145" s="568" t="s">
        <v>667</v>
      </c>
      <c r="H145" s="568" t="s">
        <v>271</v>
      </c>
      <c r="I145" s="568" t="s">
        <v>668</v>
      </c>
      <c r="J145" s="568" t="s">
        <v>523</v>
      </c>
      <c r="K145" s="568" t="s">
        <v>669</v>
      </c>
      <c r="L145" s="571">
        <v>35.25</v>
      </c>
      <c r="M145" s="571">
        <v>70.5</v>
      </c>
      <c r="N145" s="568">
        <v>2</v>
      </c>
      <c r="O145" s="572">
        <v>2</v>
      </c>
      <c r="P145" s="571">
        <v>70.5</v>
      </c>
      <c r="Q145" s="573">
        <v>1</v>
      </c>
      <c r="R145" s="568">
        <v>2</v>
      </c>
      <c r="S145" s="573">
        <v>1</v>
      </c>
      <c r="T145" s="572">
        <v>2</v>
      </c>
      <c r="U145" s="574">
        <v>1</v>
      </c>
    </row>
    <row r="146" spans="1:21" ht="14.45" customHeight="1" x14ac:dyDescent="0.2">
      <c r="A146" s="567">
        <v>29</v>
      </c>
      <c r="B146" s="568" t="s">
        <v>636</v>
      </c>
      <c r="C146" s="568" t="s">
        <v>640</v>
      </c>
      <c r="D146" s="569" t="s">
        <v>1708</v>
      </c>
      <c r="E146" s="570" t="s">
        <v>653</v>
      </c>
      <c r="F146" s="568" t="s">
        <v>637</v>
      </c>
      <c r="G146" s="568" t="s">
        <v>667</v>
      </c>
      <c r="H146" s="568" t="s">
        <v>271</v>
      </c>
      <c r="I146" s="568" t="s">
        <v>820</v>
      </c>
      <c r="J146" s="568" t="s">
        <v>523</v>
      </c>
      <c r="K146" s="568" t="s">
        <v>821</v>
      </c>
      <c r="L146" s="571">
        <v>35.25</v>
      </c>
      <c r="M146" s="571">
        <v>141</v>
      </c>
      <c r="N146" s="568">
        <v>4</v>
      </c>
      <c r="O146" s="572">
        <v>2</v>
      </c>
      <c r="P146" s="571"/>
      <c r="Q146" s="573">
        <v>0</v>
      </c>
      <c r="R146" s="568"/>
      <c r="S146" s="573">
        <v>0</v>
      </c>
      <c r="T146" s="572"/>
      <c r="U146" s="574">
        <v>0</v>
      </c>
    </row>
    <row r="147" spans="1:21" ht="14.45" customHeight="1" x14ac:dyDescent="0.2">
      <c r="A147" s="567">
        <v>29</v>
      </c>
      <c r="B147" s="568" t="s">
        <v>636</v>
      </c>
      <c r="C147" s="568" t="s">
        <v>640</v>
      </c>
      <c r="D147" s="569" t="s">
        <v>1708</v>
      </c>
      <c r="E147" s="570" t="s">
        <v>653</v>
      </c>
      <c r="F147" s="568" t="s">
        <v>637</v>
      </c>
      <c r="G147" s="568" t="s">
        <v>1024</v>
      </c>
      <c r="H147" s="568" t="s">
        <v>271</v>
      </c>
      <c r="I147" s="568" t="s">
        <v>1025</v>
      </c>
      <c r="J147" s="568" t="s">
        <v>1026</v>
      </c>
      <c r="K147" s="568" t="s">
        <v>1027</v>
      </c>
      <c r="L147" s="571">
        <v>87.98</v>
      </c>
      <c r="M147" s="571">
        <v>87.98</v>
      </c>
      <c r="N147" s="568">
        <v>1</v>
      </c>
      <c r="O147" s="572">
        <v>1</v>
      </c>
      <c r="P147" s="571"/>
      <c r="Q147" s="573">
        <v>0</v>
      </c>
      <c r="R147" s="568"/>
      <c r="S147" s="573">
        <v>0</v>
      </c>
      <c r="T147" s="572"/>
      <c r="U147" s="574">
        <v>0</v>
      </c>
    </row>
    <row r="148" spans="1:21" ht="14.45" customHeight="1" x14ac:dyDescent="0.2">
      <c r="A148" s="567">
        <v>29</v>
      </c>
      <c r="B148" s="568" t="s">
        <v>636</v>
      </c>
      <c r="C148" s="568" t="s">
        <v>640</v>
      </c>
      <c r="D148" s="569" t="s">
        <v>1708</v>
      </c>
      <c r="E148" s="570" t="s">
        <v>653</v>
      </c>
      <c r="F148" s="568" t="s">
        <v>637</v>
      </c>
      <c r="G148" s="568" t="s">
        <v>827</v>
      </c>
      <c r="H148" s="568" t="s">
        <v>271</v>
      </c>
      <c r="I148" s="568" t="s">
        <v>833</v>
      </c>
      <c r="J148" s="568" t="s">
        <v>829</v>
      </c>
      <c r="K148" s="568" t="s">
        <v>834</v>
      </c>
      <c r="L148" s="571">
        <v>97.76</v>
      </c>
      <c r="M148" s="571">
        <v>195.52</v>
      </c>
      <c r="N148" s="568">
        <v>2</v>
      </c>
      <c r="O148" s="572">
        <v>2</v>
      </c>
      <c r="P148" s="571"/>
      <c r="Q148" s="573">
        <v>0</v>
      </c>
      <c r="R148" s="568"/>
      <c r="S148" s="573">
        <v>0</v>
      </c>
      <c r="T148" s="572"/>
      <c r="U148" s="574">
        <v>0</v>
      </c>
    </row>
    <row r="149" spans="1:21" ht="14.45" customHeight="1" x14ac:dyDescent="0.2">
      <c r="A149" s="567">
        <v>29</v>
      </c>
      <c r="B149" s="568" t="s">
        <v>636</v>
      </c>
      <c r="C149" s="568" t="s">
        <v>640</v>
      </c>
      <c r="D149" s="569" t="s">
        <v>1708</v>
      </c>
      <c r="E149" s="570" t="s">
        <v>653</v>
      </c>
      <c r="F149" s="568" t="s">
        <v>637</v>
      </c>
      <c r="G149" s="568" t="s">
        <v>1028</v>
      </c>
      <c r="H149" s="568" t="s">
        <v>271</v>
      </c>
      <c r="I149" s="568" t="s">
        <v>1029</v>
      </c>
      <c r="J149" s="568" t="s">
        <v>1030</v>
      </c>
      <c r="K149" s="568" t="s">
        <v>1031</v>
      </c>
      <c r="L149" s="571">
        <v>173.31</v>
      </c>
      <c r="M149" s="571">
        <v>173.31</v>
      </c>
      <c r="N149" s="568">
        <v>1</v>
      </c>
      <c r="O149" s="572">
        <v>0.5</v>
      </c>
      <c r="P149" s="571">
        <v>173.31</v>
      </c>
      <c r="Q149" s="573">
        <v>1</v>
      </c>
      <c r="R149" s="568">
        <v>1</v>
      </c>
      <c r="S149" s="573">
        <v>1</v>
      </c>
      <c r="T149" s="572">
        <v>0.5</v>
      </c>
      <c r="U149" s="574">
        <v>1</v>
      </c>
    </row>
    <row r="150" spans="1:21" ht="14.45" customHeight="1" x14ac:dyDescent="0.2">
      <c r="A150" s="567">
        <v>29</v>
      </c>
      <c r="B150" s="568" t="s">
        <v>636</v>
      </c>
      <c r="C150" s="568" t="s">
        <v>640</v>
      </c>
      <c r="D150" s="569" t="s">
        <v>1708</v>
      </c>
      <c r="E150" s="570" t="s">
        <v>653</v>
      </c>
      <c r="F150" s="568" t="s">
        <v>637</v>
      </c>
      <c r="G150" s="568" t="s">
        <v>1032</v>
      </c>
      <c r="H150" s="568" t="s">
        <v>536</v>
      </c>
      <c r="I150" s="568" t="s">
        <v>1033</v>
      </c>
      <c r="J150" s="568" t="s">
        <v>1034</v>
      </c>
      <c r="K150" s="568" t="s">
        <v>1035</v>
      </c>
      <c r="L150" s="571">
        <v>34.47</v>
      </c>
      <c r="M150" s="571">
        <v>34.47</v>
      </c>
      <c r="N150" s="568">
        <v>1</v>
      </c>
      <c r="O150" s="572">
        <v>1</v>
      </c>
      <c r="P150" s="571">
        <v>34.47</v>
      </c>
      <c r="Q150" s="573">
        <v>1</v>
      </c>
      <c r="R150" s="568">
        <v>1</v>
      </c>
      <c r="S150" s="573">
        <v>1</v>
      </c>
      <c r="T150" s="572">
        <v>1</v>
      </c>
      <c r="U150" s="574">
        <v>1</v>
      </c>
    </row>
    <row r="151" spans="1:21" ht="14.45" customHeight="1" x14ac:dyDescent="0.2">
      <c r="A151" s="567">
        <v>29</v>
      </c>
      <c r="B151" s="568" t="s">
        <v>636</v>
      </c>
      <c r="C151" s="568" t="s">
        <v>640</v>
      </c>
      <c r="D151" s="569" t="s">
        <v>1708</v>
      </c>
      <c r="E151" s="570" t="s">
        <v>653</v>
      </c>
      <c r="F151" s="568" t="s">
        <v>637</v>
      </c>
      <c r="G151" s="568" t="s">
        <v>1032</v>
      </c>
      <c r="H151" s="568" t="s">
        <v>536</v>
      </c>
      <c r="I151" s="568" t="s">
        <v>1036</v>
      </c>
      <c r="J151" s="568" t="s">
        <v>1034</v>
      </c>
      <c r="K151" s="568" t="s">
        <v>1037</v>
      </c>
      <c r="L151" s="571">
        <v>103.4</v>
      </c>
      <c r="M151" s="571">
        <v>206.8</v>
      </c>
      <c r="N151" s="568">
        <v>2</v>
      </c>
      <c r="O151" s="572">
        <v>1.5</v>
      </c>
      <c r="P151" s="571">
        <v>206.8</v>
      </c>
      <c r="Q151" s="573">
        <v>1</v>
      </c>
      <c r="R151" s="568">
        <v>2</v>
      </c>
      <c r="S151" s="573">
        <v>1</v>
      </c>
      <c r="T151" s="572">
        <v>1.5</v>
      </c>
      <c r="U151" s="574">
        <v>1</v>
      </c>
    </row>
    <row r="152" spans="1:21" ht="14.45" customHeight="1" x14ac:dyDescent="0.2">
      <c r="A152" s="567">
        <v>29</v>
      </c>
      <c r="B152" s="568" t="s">
        <v>636</v>
      </c>
      <c r="C152" s="568" t="s">
        <v>640</v>
      </c>
      <c r="D152" s="569" t="s">
        <v>1708</v>
      </c>
      <c r="E152" s="570" t="s">
        <v>653</v>
      </c>
      <c r="F152" s="568" t="s">
        <v>637</v>
      </c>
      <c r="G152" s="568" t="s">
        <v>1032</v>
      </c>
      <c r="H152" s="568" t="s">
        <v>536</v>
      </c>
      <c r="I152" s="568" t="s">
        <v>1038</v>
      </c>
      <c r="J152" s="568" t="s">
        <v>1039</v>
      </c>
      <c r="K152" s="568" t="s">
        <v>1040</v>
      </c>
      <c r="L152" s="571">
        <v>206.78</v>
      </c>
      <c r="M152" s="571">
        <v>206.78</v>
      </c>
      <c r="N152" s="568">
        <v>1</v>
      </c>
      <c r="O152" s="572">
        <v>1</v>
      </c>
      <c r="P152" s="571">
        <v>206.78</v>
      </c>
      <c r="Q152" s="573">
        <v>1</v>
      </c>
      <c r="R152" s="568">
        <v>1</v>
      </c>
      <c r="S152" s="573">
        <v>1</v>
      </c>
      <c r="T152" s="572">
        <v>1</v>
      </c>
      <c r="U152" s="574">
        <v>1</v>
      </c>
    </row>
    <row r="153" spans="1:21" ht="14.45" customHeight="1" x14ac:dyDescent="0.2">
      <c r="A153" s="567">
        <v>29</v>
      </c>
      <c r="B153" s="568" t="s">
        <v>636</v>
      </c>
      <c r="C153" s="568" t="s">
        <v>640</v>
      </c>
      <c r="D153" s="569" t="s">
        <v>1708</v>
      </c>
      <c r="E153" s="570" t="s">
        <v>653</v>
      </c>
      <c r="F153" s="568" t="s">
        <v>637</v>
      </c>
      <c r="G153" s="568" t="s">
        <v>835</v>
      </c>
      <c r="H153" s="568" t="s">
        <v>271</v>
      </c>
      <c r="I153" s="568" t="s">
        <v>836</v>
      </c>
      <c r="J153" s="568" t="s">
        <v>837</v>
      </c>
      <c r="K153" s="568" t="s">
        <v>838</v>
      </c>
      <c r="L153" s="571">
        <v>127.91</v>
      </c>
      <c r="M153" s="571">
        <v>255.82</v>
      </c>
      <c r="N153" s="568">
        <v>2</v>
      </c>
      <c r="O153" s="572">
        <v>1.5</v>
      </c>
      <c r="P153" s="571">
        <v>255.82</v>
      </c>
      <c r="Q153" s="573">
        <v>1</v>
      </c>
      <c r="R153" s="568">
        <v>2</v>
      </c>
      <c r="S153" s="573">
        <v>1</v>
      </c>
      <c r="T153" s="572">
        <v>1.5</v>
      </c>
      <c r="U153" s="574">
        <v>1</v>
      </c>
    </row>
    <row r="154" spans="1:21" ht="14.45" customHeight="1" x14ac:dyDescent="0.2">
      <c r="A154" s="567">
        <v>29</v>
      </c>
      <c r="B154" s="568" t="s">
        <v>636</v>
      </c>
      <c r="C154" s="568" t="s">
        <v>640</v>
      </c>
      <c r="D154" s="569" t="s">
        <v>1708</v>
      </c>
      <c r="E154" s="570" t="s">
        <v>653</v>
      </c>
      <c r="F154" s="568" t="s">
        <v>637</v>
      </c>
      <c r="G154" s="568" t="s">
        <v>1041</v>
      </c>
      <c r="H154" s="568" t="s">
        <v>271</v>
      </c>
      <c r="I154" s="568" t="s">
        <v>1042</v>
      </c>
      <c r="J154" s="568" t="s">
        <v>1043</v>
      </c>
      <c r="K154" s="568" t="s">
        <v>1044</v>
      </c>
      <c r="L154" s="571">
        <v>87.67</v>
      </c>
      <c r="M154" s="571">
        <v>87.67</v>
      </c>
      <c r="N154" s="568">
        <v>1</v>
      </c>
      <c r="O154" s="572">
        <v>0.5</v>
      </c>
      <c r="P154" s="571">
        <v>87.67</v>
      </c>
      <c r="Q154" s="573">
        <v>1</v>
      </c>
      <c r="R154" s="568">
        <v>1</v>
      </c>
      <c r="S154" s="573">
        <v>1</v>
      </c>
      <c r="T154" s="572">
        <v>0.5</v>
      </c>
      <c r="U154" s="574">
        <v>1</v>
      </c>
    </row>
    <row r="155" spans="1:21" ht="14.45" customHeight="1" x14ac:dyDescent="0.2">
      <c r="A155" s="567">
        <v>29</v>
      </c>
      <c r="B155" s="568" t="s">
        <v>636</v>
      </c>
      <c r="C155" s="568" t="s">
        <v>640</v>
      </c>
      <c r="D155" s="569" t="s">
        <v>1708</v>
      </c>
      <c r="E155" s="570" t="s">
        <v>653</v>
      </c>
      <c r="F155" s="568" t="s">
        <v>637</v>
      </c>
      <c r="G155" s="568" t="s">
        <v>1045</v>
      </c>
      <c r="H155" s="568" t="s">
        <v>271</v>
      </c>
      <c r="I155" s="568" t="s">
        <v>1046</v>
      </c>
      <c r="J155" s="568" t="s">
        <v>1047</v>
      </c>
      <c r="K155" s="568" t="s">
        <v>1048</v>
      </c>
      <c r="L155" s="571">
        <v>243.64</v>
      </c>
      <c r="M155" s="571">
        <v>243.64</v>
      </c>
      <c r="N155" s="568">
        <v>1</v>
      </c>
      <c r="O155" s="572">
        <v>0.5</v>
      </c>
      <c r="P155" s="571"/>
      <c r="Q155" s="573">
        <v>0</v>
      </c>
      <c r="R155" s="568"/>
      <c r="S155" s="573">
        <v>0</v>
      </c>
      <c r="T155" s="572"/>
      <c r="U155" s="574">
        <v>0</v>
      </c>
    </row>
    <row r="156" spans="1:21" ht="14.45" customHeight="1" x14ac:dyDescent="0.2">
      <c r="A156" s="567">
        <v>29</v>
      </c>
      <c r="B156" s="568" t="s">
        <v>636</v>
      </c>
      <c r="C156" s="568" t="s">
        <v>640</v>
      </c>
      <c r="D156" s="569" t="s">
        <v>1708</v>
      </c>
      <c r="E156" s="570" t="s">
        <v>653</v>
      </c>
      <c r="F156" s="568" t="s">
        <v>637</v>
      </c>
      <c r="G156" s="568" t="s">
        <v>674</v>
      </c>
      <c r="H156" s="568" t="s">
        <v>536</v>
      </c>
      <c r="I156" s="568" t="s">
        <v>624</v>
      </c>
      <c r="J156" s="568" t="s">
        <v>577</v>
      </c>
      <c r="K156" s="568" t="s">
        <v>578</v>
      </c>
      <c r="L156" s="571">
        <v>0</v>
      </c>
      <c r="M156" s="571">
        <v>0</v>
      </c>
      <c r="N156" s="568">
        <v>43</v>
      </c>
      <c r="O156" s="572">
        <v>29.5</v>
      </c>
      <c r="P156" s="571">
        <v>0</v>
      </c>
      <c r="Q156" s="573"/>
      <c r="R156" s="568">
        <v>33</v>
      </c>
      <c r="S156" s="573">
        <v>0.76744186046511631</v>
      </c>
      <c r="T156" s="572">
        <v>23</v>
      </c>
      <c r="U156" s="574">
        <v>0.77966101694915257</v>
      </c>
    </row>
    <row r="157" spans="1:21" ht="14.45" customHeight="1" x14ac:dyDescent="0.2">
      <c r="A157" s="567">
        <v>29</v>
      </c>
      <c r="B157" s="568" t="s">
        <v>636</v>
      </c>
      <c r="C157" s="568" t="s">
        <v>640</v>
      </c>
      <c r="D157" s="569" t="s">
        <v>1708</v>
      </c>
      <c r="E157" s="570" t="s">
        <v>653</v>
      </c>
      <c r="F157" s="568" t="s">
        <v>637</v>
      </c>
      <c r="G157" s="568" t="s">
        <v>1049</v>
      </c>
      <c r="H157" s="568" t="s">
        <v>271</v>
      </c>
      <c r="I157" s="568" t="s">
        <v>1050</v>
      </c>
      <c r="J157" s="568" t="s">
        <v>1051</v>
      </c>
      <c r="K157" s="568" t="s">
        <v>1052</v>
      </c>
      <c r="L157" s="571">
        <v>61.97</v>
      </c>
      <c r="M157" s="571">
        <v>185.91</v>
      </c>
      <c r="N157" s="568">
        <v>3</v>
      </c>
      <c r="O157" s="572">
        <v>2.5</v>
      </c>
      <c r="P157" s="571">
        <v>185.91</v>
      </c>
      <c r="Q157" s="573">
        <v>1</v>
      </c>
      <c r="R157" s="568">
        <v>3</v>
      </c>
      <c r="S157" s="573">
        <v>1</v>
      </c>
      <c r="T157" s="572">
        <v>2.5</v>
      </c>
      <c r="U157" s="574">
        <v>1</v>
      </c>
    </row>
    <row r="158" spans="1:21" ht="14.45" customHeight="1" x14ac:dyDescent="0.2">
      <c r="A158" s="567">
        <v>29</v>
      </c>
      <c r="B158" s="568" t="s">
        <v>636</v>
      </c>
      <c r="C158" s="568" t="s">
        <v>640</v>
      </c>
      <c r="D158" s="569" t="s">
        <v>1708</v>
      </c>
      <c r="E158" s="570" t="s">
        <v>653</v>
      </c>
      <c r="F158" s="568" t="s">
        <v>637</v>
      </c>
      <c r="G158" s="568" t="s">
        <v>1049</v>
      </c>
      <c r="H158" s="568" t="s">
        <v>271</v>
      </c>
      <c r="I158" s="568" t="s">
        <v>1053</v>
      </c>
      <c r="J158" s="568" t="s">
        <v>1051</v>
      </c>
      <c r="K158" s="568" t="s">
        <v>1054</v>
      </c>
      <c r="L158" s="571">
        <v>61.97</v>
      </c>
      <c r="M158" s="571">
        <v>185.91</v>
      </c>
      <c r="N158" s="568">
        <v>3</v>
      </c>
      <c r="O158" s="572">
        <v>2.5</v>
      </c>
      <c r="P158" s="571">
        <v>185.91</v>
      </c>
      <c r="Q158" s="573">
        <v>1</v>
      </c>
      <c r="R158" s="568">
        <v>3</v>
      </c>
      <c r="S158" s="573">
        <v>1</v>
      </c>
      <c r="T158" s="572">
        <v>2.5</v>
      </c>
      <c r="U158" s="574">
        <v>1</v>
      </c>
    </row>
    <row r="159" spans="1:21" ht="14.45" customHeight="1" x14ac:dyDescent="0.2">
      <c r="A159" s="567">
        <v>29</v>
      </c>
      <c r="B159" s="568" t="s">
        <v>636</v>
      </c>
      <c r="C159" s="568" t="s">
        <v>640</v>
      </c>
      <c r="D159" s="569" t="s">
        <v>1708</v>
      </c>
      <c r="E159" s="570" t="s">
        <v>653</v>
      </c>
      <c r="F159" s="568" t="s">
        <v>637</v>
      </c>
      <c r="G159" s="568" t="s">
        <v>1055</v>
      </c>
      <c r="H159" s="568" t="s">
        <v>271</v>
      </c>
      <c r="I159" s="568" t="s">
        <v>1056</v>
      </c>
      <c r="J159" s="568" t="s">
        <v>1057</v>
      </c>
      <c r="K159" s="568" t="s">
        <v>1058</v>
      </c>
      <c r="L159" s="571">
        <v>264</v>
      </c>
      <c r="M159" s="571">
        <v>264</v>
      </c>
      <c r="N159" s="568">
        <v>1</v>
      </c>
      <c r="O159" s="572">
        <v>1</v>
      </c>
      <c r="P159" s="571">
        <v>264</v>
      </c>
      <c r="Q159" s="573">
        <v>1</v>
      </c>
      <c r="R159" s="568">
        <v>1</v>
      </c>
      <c r="S159" s="573">
        <v>1</v>
      </c>
      <c r="T159" s="572">
        <v>1</v>
      </c>
      <c r="U159" s="574">
        <v>1</v>
      </c>
    </row>
    <row r="160" spans="1:21" ht="14.45" customHeight="1" x14ac:dyDescent="0.2">
      <c r="A160" s="567">
        <v>29</v>
      </c>
      <c r="B160" s="568" t="s">
        <v>636</v>
      </c>
      <c r="C160" s="568" t="s">
        <v>640</v>
      </c>
      <c r="D160" s="569" t="s">
        <v>1708</v>
      </c>
      <c r="E160" s="570" t="s">
        <v>653</v>
      </c>
      <c r="F160" s="568" t="s">
        <v>637</v>
      </c>
      <c r="G160" s="568" t="s">
        <v>1059</v>
      </c>
      <c r="H160" s="568" t="s">
        <v>271</v>
      </c>
      <c r="I160" s="568" t="s">
        <v>1060</v>
      </c>
      <c r="J160" s="568" t="s">
        <v>1061</v>
      </c>
      <c r="K160" s="568" t="s">
        <v>1062</v>
      </c>
      <c r="L160" s="571">
        <v>0</v>
      </c>
      <c r="M160" s="571">
        <v>0</v>
      </c>
      <c r="N160" s="568">
        <v>2</v>
      </c>
      <c r="O160" s="572">
        <v>2</v>
      </c>
      <c r="P160" s="571">
        <v>0</v>
      </c>
      <c r="Q160" s="573"/>
      <c r="R160" s="568">
        <v>2</v>
      </c>
      <c r="S160" s="573">
        <v>1</v>
      </c>
      <c r="T160" s="572">
        <v>2</v>
      </c>
      <c r="U160" s="574">
        <v>1</v>
      </c>
    </row>
    <row r="161" spans="1:21" ht="14.45" customHeight="1" x14ac:dyDescent="0.2">
      <c r="A161" s="567">
        <v>29</v>
      </c>
      <c r="B161" s="568" t="s">
        <v>636</v>
      </c>
      <c r="C161" s="568" t="s">
        <v>640</v>
      </c>
      <c r="D161" s="569" t="s">
        <v>1708</v>
      </c>
      <c r="E161" s="570" t="s">
        <v>653</v>
      </c>
      <c r="F161" s="568" t="s">
        <v>637</v>
      </c>
      <c r="G161" s="568" t="s">
        <v>1063</v>
      </c>
      <c r="H161" s="568" t="s">
        <v>271</v>
      </c>
      <c r="I161" s="568" t="s">
        <v>1064</v>
      </c>
      <c r="J161" s="568" t="s">
        <v>1065</v>
      </c>
      <c r="K161" s="568" t="s">
        <v>1066</v>
      </c>
      <c r="L161" s="571">
        <v>0</v>
      </c>
      <c r="M161" s="571">
        <v>0</v>
      </c>
      <c r="N161" s="568">
        <v>2</v>
      </c>
      <c r="O161" s="572">
        <v>1</v>
      </c>
      <c r="P161" s="571">
        <v>0</v>
      </c>
      <c r="Q161" s="573"/>
      <c r="R161" s="568">
        <v>2</v>
      </c>
      <c r="S161" s="573">
        <v>1</v>
      </c>
      <c r="T161" s="572">
        <v>1</v>
      </c>
      <c r="U161" s="574">
        <v>1</v>
      </c>
    </row>
    <row r="162" spans="1:21" ht="14.45" customHeight="1" x14ac:dyDescent="0.2">
      <c r="A162" s="567">
        <v>29</v>
      </c>
      <c r="B162" s="568" t="s">
        <v>636</v>
      </c>
      <c r="C162" s="568" t="s">
        <v>640</v>
      </c>
      <c r="D162" s="569" t="s">
        <v>1708</v>
      </c>
      <c r="E162" s="570" t="s">
        <v>653</v>
      </c>
      <c r="F162" s="568" t="s">
        <v>637</v>
      </c>
      <c r="G162" s="568" t="s">
        <v>1067</v>
      </c>
      <c r="H162" s="568" t="s">
        <v>271</v>
      </c>
      <c r="I162" s="568" t="s">
        <v>1068</v>
      </c>
      <c r="J162" s="568" t="s">
        <v>1069</v>
      </c>
      <c r="K162" s="568" t="s">
        <v>1070</v>
      </c>
      <c r="L162" s="571">
        <v>0</v>
      </c>
      <c r="M162" s="571">
        <v>0</v>
      </c>
      <c r="N162" s="568">
        <v>1</v>
      </c>
      <c r="O162" s="572">
        <v>1</v>
      </c>
      <c r="P162" s="571"/>
      <c r="Q162" s="573"/>
      <c r="R162" s="568"/>
      <c r="S162" s="573">
        <v>0</v>
      </c>
      <c r="T162" s="572"/>
      <c r="U162" s="574">
        <v>0</v>
      </c>
    </row>
    <row r="163" spans="1:21" ht="14.45" customHeight="1" x14ac:dyDescent="0.2">
      <c r="A163" s="567">
        <v>29</v>
      </c>
      <c r="B163" s="568" t="s">
        <v>636</v>
      </c>
      <c r="C163" s="568" t="s">
        <v>640</v>
      </c>
      <c r="D163" s="569" t="s">
        <v>1708</v>
      </c>
      <c r="E163" s="570" t="s">
        <v>653</v>
      </c>
      <c r="F163" s="568" t="s">
        <v>637</v>
      </c>
      <c r="G163" s="568" t="s">
        <v>1067</v>
      </c>
      <c r="H163" s="568" t="s">
        <v>536</v>
      </c>
      <c r="I163" s="568" t="s">
        <v>1071</v>
      </c>
      <c r="J163" s="568" t="s">
        <v>1072</v>
      </c>
      <c r="K163" s="568" t="s">
        <v>1073</v>
      </c>
      <c r="L163" s="571">
        <v>0</v>
      </c>
      <c r="M163" s="571">
        <v>0</v>
      </c>
      <c r="N163" s="568">
        <v>1</v>
      </c>
      <c r="O163" s="572">
        <v>1</v>
      </c>
      <c r="P163" s="571">
        <v>0</v>
      </c>
      <c r="Q163" s="573"/>
      <c r="R163" s="568">
        <v>1</v>
      </c>
      <c r="S163" s="573">
        <v>1</v>
      </c>
      <c r="T163" s="572">
        <v>1</v>
      </c>
      <c r="U163" s="574">
        <v>1</v>
      </c>
    </row>
    <row r="164" spans="1:21" ht="14.45" customHeight="1" x14ac:dyDescent="0.2">
      <c r="A164" s="567">
        <v>29</v>
      </c>
      <c r="B164" s="568" t="s">
        <v>636</v>
      </c>
      <c r="C164" s="568" t="s">
        <v>640</v>
      </c>
      <c r="D164" s="569" t="s">
        <v>1708</v>
      </c>
      <c r="E164" s="570" t="s">
        <v>653</v>
      </c>
      <c r="F164" s="568" t="s">
        <v>637</v>
      </c>
      <c r="G164" s="568" t="s">
        <v>675</v>
      </c>
      <c r="H164" s="568" t="s">
        <v>271</v>
      </c>
      <c r="I164" s="568" t="s">
        <v>676</v>
      </c>
      <c r="J164" s="568" t="s">
        <v>677</v>
      </c>
      <c r="K164" s="568" t="s">
        <v>678</v>
      </c>
      <c r="L164" s="571">
        <v>99.94</v>
      </c>
      <c r="M164" s="571">
        <v>99.94</v>
      </c>
      <c r="N164" s="568">
        <v>1</v>
      </c>
      <c r="O164" s="572">
        <v>1</v>
      </c>
      <c r="P164" s="571"/>
      <c r="Q164" s="573">
        <v>0</v>
      </c>
      <c r="R164" s="568"/>
      <c r="S164" s="573">
        <v>0</v>
      </c>
      <c r="T164" s="572"/>
      <c r="U164" s="574">
        <v>0</v>
      </c>
    </row>
    <row r="165" spans="1:21" ht="14.45" customHeight="1" x14ac:dyDescent="0.2">
      <c r="A165" s="567">
        <v>29</v>
      </c>
      <c r="B165" s="568" t="s">
        <v>636</v>
      </c>
      <c r="C165" s="568" t="s">
        <v>640</v>
      </c>
      <c r="D165" s="569" t="s">
        <v>1708</v>
      </c>
      <c r="E165" s="570" t="s">
        <v>653</v>
      </c>
      <c r="F165" s="568" t="s">
        <v>637</v>
      </c>
      <c r="G165" s="568" t="s">
        <v>675</v>
      </c>
      <c r="H165" s="568" t="s">
        <v>271</v>
      </c>
      <c r="I165" s="568" t="s">
        <v>1074</v>
      </c>
      <c r="J165" s="568" t="s">
        <v>680</v>
      </c>
      <c r="K165" s="568" t="s">
        <v>1075</v>
      </c>
      <c r="L165" s="571">
        <v>50.32</v>
      </c>
      <c r="M165" s="571">
        <v>50.32</v>
      </c>
      <c r="N165" s="568">
        <v>1</v>
      </c>
      <c r="O165" s="572">
        <v>1</v>
      </c>
      <c r="P165" s="571">
        <v>50.32</v>
      </c>
      <c r="Q165" s="573">
        <v>1</v>
      </c>
      <c r="R165" s="568">
        <v>1</v>
      </c>
      <c r="S165" s="573">
        <v>1</v>
      </c>
      <c r="T165" s="572">
        <v>1</v>
      </c>
      <c r="U165" s="574">
        <v>1</v>
      </c>
    </row>
    <row r="166" spans="1:21" ht="14.45" customHeight="1" x14ac:dyDescent="0.2">
      <c r="A166" s="567">
        <v>29</v>
      </c>
      <c r="B166" s="568" t="s">
        <v>636</v>
      </c>
      <c r="C166" s="568" t="s">
        <v>640</v>
      </c>
      <c r="D166" s="569" t="s">
        <v>1708</v>
      </c>
      <c r="E166" s="570" t="s">
        <v>653</v>
      </c>
      <c r="F166" s="568" t="s">
        <v>637</v>
      </c>
      <c r="G166" s="568" t="s">
        <v>675</v>
      </c>
      <c r="H166" s="568" t="s">
        <v>271</v>
      </c>
      <c r="I166" s="568" t="s">
        <v>798</v>
      </c>
      <c r="J166" s="568" t="s">
        <v>680</v>
      </c>
      <c r="K166" s="568" t="s">
        <v>1076</v>
      </c>
      <c r="L166" s="571">
        <v>50.32</v>
      </c>
      <c r="M166" s="571">
        <v>654.16</v>
      </c>
      <c r="N166" s="568">
        <v>13</v>
      </c>
      <c r="O166" s="572">
        <v>9.5</v>
      </c>
      <c r="P166" s="571">
        <v>402.56</v>
      </c>
      <c r="Q166" s="573">
        <v>0.61538461538461542</v>
      </c>
      <c r="R166" s="568">
        <v>8</v>
      </c>
      <c r="S166" s="573">
        <v>0.61538461538461542</v>
      </c>
      <c r="T166" s="572">
        <v>5</v>
      </c>
      <c r="U166" s="574">
        <v>0.52631578947368418</v>
      </c>
    </row>
    <row r="167" spans="1:21" ht="14.45" customHeight="1" x14ac:dyDescent="0.2">
      <c r="A167" s="567">
        <v>29</v>
      </c>
      <c r="B167" s="568" t="s">
        <v>636</v>
      </c>
      <c r="C167" s="568" t="s">
        <v>640</v>
      </c>
      <c r="D167" s="569" t="s">
        <v>1708</v>
      </c>
      <c r="E167" s="570" t="s">
        <v>653</v>
      </c>
      <c r="F167" s="568" t="s">
        <v>637</v>
      </c>
      <c r="G167" s="568" t="s">
        <v>1077</v>
      </c>
      <c r="H167" s="568" t="s">
        <v>271</v>
      </c>
      <c r="I167" s="568" t="s">
        <v>1078</v>
      </c>
      <c r="J167" s="568" t="s">
        <v>1079</v>
      </c>
      <c r="K167" s="568" t="s">
        <v>1080</v>
      </c>
      <c r="L167" s="571">
        <v>65.36</v>
      </c>
      <c r="M167" s="571">
        <v>65.36</v>
      </c>
      <c r="N167" s="568">
        <v>1</v>
      </c>
      <c r="O167" s="572">
        <v>0.5</v>
      </c>
      <c r="P167" s="571">
        <v>65.36</v>
      </c>
      <c r="Q167" s="573">
        <v>1</v>
      </c>
      <c r="R167" s="568">
        <v>1</v>
      </c>
      <c r="S167" s="573">
        <v>1</v>
      </c>
      <c r="T167" s="572">
        <v>0.5</v>
      </c>
      <c r="U167" s="574">
        <v>1</v>
      </c>
    </row>
    <row r="168" spans="1:21" ht="14.45" customHeight="1" x14ac:dyDescent="0.2">
      <c r="A168" s="567">
        <v>29</v>
      </c>
      <c r="B168" s="568" t="s">
        <v>636</v>
      </c>
      <c r="C168" s="568" t="s">
        <v>640</v>
      </c>
      <c r="D168" s="569" t="s">
        <v>1708</v>
      </c>
      <c r="E168" s="570" t="s">
        <v>653</v>
      </c>
      <c r="F168" s="568" t="s">
        <v>637</v>
      </c>
      <c r="G168" s="568" t="s">
        <v>682</v>
      </c>
      <c r="H168" s="568" t="s">
        <v>536</v>
      </c>
      <c r="I168" s="568" t="s">
        <v>683</v>
      </c>
      <c r="J168" s="568" t="s">
        <v>684</v>
      </c>
      <c r="K168" s="568" t="s">
        <v>685</v>
      </c>
      <c r="L168" s="571">
        <v>154.36000000000001</v>
      </c>
      <c r="M168" s="571">
        <v>4476.4400000000023</v>
      </c>
      <c r="N168" s="568">
        <v>29</v>
      </c>
      <c r="O168" s="572">
        <v>20.5</v>
      </c>
      <c r="P168" s="571">
        <v>3241.5600000000018</v>
      </c>
      <c r="Q168" s="573">
        <v>0.72413793103448276</v>
      </c>
      <c r="R168" s="568">
        <v>21</v>
      </c>
      <c r="S168" s="573">
        <v>0.72413793103448276</v>
      </c>
      <c r="T168" s="572">
        <v>15</v>
      </c>
      <c r="U168" s="574">
        <v>0.73170731707317072</v>
      </c>
    </row>
    <row r="169" spans="1:21" ht="14.45" customHeight="1" x14ac:dyDescent="0.2">
      <c r="A169" s="567">
        <v>29</v>
      </c>
      <c r="B169" s="568" t="s">
        <v>636</v>
      </c>
      <c r="C169" s="568" t="s">
        <v>640</v>
      </c>
      <c r="D169" s="569" t="s">
        <v>1708</v>
      </c>
      <c r="E169" s="570" t="s">
        <v>653</v>
      </c>
      <c r="F169" s="568" t="s">
        <v>637</v>
      </c>
      <c r="G169" s="568" t="s">
        <v>682</v>
      </c>
      <c r="H169" s="568" t="s">
        <v>536</v>
      </c>
      <c r="I169" s="568" t="s">
        <v>1081</v>
      </c>
      <c r="J169" s="568" t="s">
        <v>1082</v>
      </c>
      <c r="K169" s="568" t="s">
        <v>1083</v>
      </c>
      <c r="L169" s="571">
        <v>149.52000000000001</v>
      </c>
      <c r="M169" s="571">
        <v>149.52000000000001</v>
      </c>
      <c r="N169" s="568">
        <v>1</v>
      </c>
      <c r="O169" s="572">
        <v>0.5</v>
      </c>
      <c r="P169" s="571">
        <v>149.52000000000001</v>
      </c>
      <c r="Q169" s="573">
        <v>1</v>
      </c>
      <c r="R169" s="568">
        <v>1</v>
      </c>
      <c r="S169" s="573">
        <v>1</v>
      </c>
      <c r="T169" s="572">
        <v>0.5</v>
      </c>
      <c r="U169" s="574">
        <v>1</v>
      </c>
    </row>
    <row r="170" spans="1:21" ht="14.45" customHeight="1" x14ac:dyDescent="0.2">
      <c r="A170" s="567">
        <v>29</v>
      </c>
      <c r="B170" s="568" t="s">
        <v>636</v>
      </c>
      <c r="C170" s="568" t="s">
        <v>640</v>
      </c>
      <c r="D170" s="569" t="s">
        <v>1708</v>
      </c>
      <c r="E170" s="570" t="s">
        <v>653</v>
      </c>
      <c r="F170" s="568" t="s">
        <v>637</v>
      </c>
      <c r="G170" s="568" t="s">
        <v>1084</v>
      </c>
      <c r="H170" s="568" t="s">
        <v>271</v>
      </c>
      <c r="I170" s="568" t="s">
        <v>1085</v>
      </c>
      <c r="J170" s="568" t="s">
        <v>1086</v>
      </c>
      <c r="K170" s="568" t="s">
        <v>1087</v>
      </c>
      <c r="L170" s="571">
        <v>63.14</v>
      </c>
      <c r="M170" s="571">
        <v>63.14</v>
      </c>
      <c r="N170" s="568">
        <v>1</v>
      </c>
      <c r="O170" s="572">
        <v>1</v>
      </c>
      <c r="P170" s="571"/>
      <c r="Q170" s="573">
        <v>0</v>
      </c>
      <c r="R170" s="568"/>
      <c r="S170" s="573">
        <v>0</v>
      </c>
      <c r="T170" s="572"/>
      <c r="U170" s="574">
        <v>0</v>
      </c>
    </row>
    <row r="171" spans="1:21" ht="14.45" customHeight="1" x14ac:dyDescent="0.2">
      <c r="A171" s="567">
        <v>29</v>
      </c>
      <c r="B171" s="568" t="s">
        <v>636</v>
      </c>
      <c r="C171" s="568" t="s">
        <v>640</v>
      </c>
      <c r="D171" s="569" t="s">
        <v>1708</v>
      </c>
      <c r="E171" s="570" t="s">
        <v>653</v>
      </c>
      <c r="F171" s="568" t="s">
        <v>637</v>
      </c>
      <c r="G171" s="568" t="s">
        <v>1084</v>
      </c>
      <c r="H171" s="568" t="s">
        <v>536</v>
      </c>
      <c r="I171" s="568" t="s">
        <v>1088</v>
      </c>
      <c r="J171" s="568" t="s">
        <v>1086</v>
      </c>
      <c r="K171" s="568" t="s">
        <v>1089</v>
      </c>
      <c r="L171" s="571">
        <v>94.28</v>
      </c>
      <c r="M171" s="571">
        <v>94.28</v>
      </c>
      <c r="N171" s="568">
        <v>1</v>
      </c>
      <c r="O171" s="572">
        <v>1</v>
      </c>
      <c r="P171" s="571"/>
      <c r="Q171" s="573">
        <v>0</v>
      </c>
      <c r="R171" s="568"/>
      <c r="S171" s="573">
        <v>0</v>
      </c>
      <c r="T171" s="572"/>
      <c r="U171" s="574">
        <v>0</v>
      </c>
    </row>
    <row r="172" spans="1:21" ht="14.45" customHeight="1" x14ac:dyDescent="0.2">
      <c r="A172" s="567">
        <v>29</v>
      </c>
      <c r="B172" s="568" t="s">
        <v>636</v>
      </c>
      <c r="C172" s="568" t="s">
        <v>640</v>
      </c>
      <c r="D172" s="569" t="s">
        <v>1708</v>
      </c>
      <c r="E172" s="570" t="s">
        <v>653</v>
      </c>
      <c r="F172" s="568" t="s">
        <v>637</v>
      </c>
      <c r="G172" s="568" t="s">
        <v>1090</v>
      </c>
      <c r="H172" s="568" t="s">
        <v>271</v>
      </c>
      <c r="I172" s="568" t="s">
        <v>1091</v>
      </c>
      <c r="J172" s="568" t="s">
        <v>1092</v>
      </c>
      <c r="K172" s="568" t="s">
        <v>1093</v>
      </c>
      <c r="L172" s="571">
        <v>0</v>
      </c>
      <c r="M172" s="571">
        <v>0</v>
      </c>
      <c r="N172" s="568">
        <v>16</v>
      </c>
      <c r="O172" s="572">
        <v>9.5</v>
      </c>
      <c r="P172" s="571">
        <v>0</v>
      </c>
      <c r="Q172" s="573"/>
      <c r="R172" s="568">
        <v>14</v>
      </c>
      <c r="S172" s="573">
        <v>0.875</v>
      </c>
      <c r="T172" s="572">
        <v>8.5</v>
      </c>
      <c r="U172" s="574">
        <v>0.89473684210526316</v>
      </c>
    </row>
    <row r="173" spans="1:21" ht="14.45" customHeight="1" x14ac:dyDescent="0.2">
      <c r="A173" s="567">
        <v>29</v>
      </c>
      <c r="B173" s="568" t="s">
        <v>636</v>
      </c>
      <c r="C173" s="568" t="s">
        <v>640</v>
      </c>
      <c r="D173" s="569" t="s">
        <v>1708</v>
      </c>
      <c r="E173" s="570" t="s">
        <v>653</v>
      </c>
      <c r="F173" s="568" t="s">
        <v>637</v>
      </c>
      <c r="G173" s="568" t="s">
        <v>853</v>
      </c>
      <c r="H173" s="568" t="s">
        <v>271</v>
      </c>
      <c r="I173" s="568" t="s">
        <v>854</v>
      </c>
      <c r="J173" s="568" t="s">
        <v>855</v>
      </c>
      <c r="K173" s="568" t="s">
        <v>856</v>
      </c>
      <c r="L173" s="571">
        <v>248.55</v>
      </c>
      <c r="M173" s="571">
        <v>248.55</v>
      </c>
      <c r="N173" s="568">
        <v>1</v>
      </c>
      <c r="O173" s="572">
        <v>1</v>
      </c>
      <c r="P173" s="571">
        <v>248.55</v>
      </c>
      <c r="Q173" s="573">
        <v>1</v>
      </c>
      <c r="R173" s="568">
        <v>1</v>
      </c>
      <c r="S173" s="573">
        <v>1</v>
      </c>
      <c r="T173" s="572">
        <v>1</v>
      </c>
      <c r="U173" s="574">
        <v>1</v>
      </c>
    </row>
    <row r="174" spans="1:21" ht="14.45" customHeight="1" x14ac:dyDescent="0.2">
      <c r="A174" s="567">
        <v>29</v>
      </c>
      <c r="B174" s="568" t="s">
        <v>636</v>
      </c>
      <c r="C174" s="568" t="s">
        <v>640</v>
      </c>
      <c r="D174" s="569" t="s">
        <v>1708</v>
      </c>
      <c r="E174" s="570" t="s">
        <v>653</v>
      </c>
      <c r="F174" s="568" t="s">
        <v>637</v>
      </c>
      <c r="G174" s="568" t="s">
        <v>692</v>
      </c>
      <c r="H174" s="568" t="s">
        <v>271</v>
      </c>
      <c r="I174" s="568" t="s">
        <v>693</v>
      </c>
      <c r="J174" s="568" t="s">
        <v>593</v>
      </c>
      <c r="K174" s="568" t="s">
        <v>694</v>
      </c>
      <c r="L174" s="571">
        <v>299.24</v>
      </c>
      <c r="M174" s="571">
        <v>598.48</v>
      </c>
      <c r="N174" s="568">
        <v>2</v>
      </c>
      <c r="O174" s="572">
        <v>2</v>
      </c>
      <c r="P174" s="571">
        <v>598.48</v>
      </c>
      <c r="Q174" s="573">
        <v>1</v>
      </c>
      <c r="R174" s="568">
        <v>2</v>
      </c>
      <c r="S174" s="573">
        <v>1</v>
      </c>
      <c r="T174" s="572">
        <v>2</v>
      </c>
      <c r="U174" s="574">
        <v>1</v>
      </c>
    </row>
    <row r="175" spans="1:21" ht="14.45" customHeight="1" x14ac:dyDescent="0.2">
      <c r="A175" s="567">
        <v>29</v>
      </c>
      <c r="B175" s="568" t="s">
        <v>636</v>
      </c>
      <c r="C175" s="568" t="s">
        <v>640</v>
      </c>
      <c r="D175" s="569" t="s">
        <v>1708</v>
      </c>
      <c r="E175" s="570" t="s">
        <v>653</v>
      </c>
      <c r="F175" s="568" t="s">
        <v>637</v>
      </c>
      <c r="G175" s="568" t="s">
        <v>692</v>
      </c>
      <c r="H175" s="568" t="s">
        <v>271</v>
      </c>
      <c r="I175" s="568" t="s">
        <v>693</v>
      </c>
      <c r="J175" s="568" t="s">
        <v>593</v>
      </c>
      <c r="K175" s="568" t="s">
        <v>694</v>
      </c>
      <c r="L175" s="571">
        <v>266.77</v>
      </c>
      <c r="M175" s="571">
        <v>5602.17</v>
      </c>
      <c r="N175" s="568">
        <v>21</v>
      </c>
      <c r="O175" s="572">
        <v>20</v>
      </c>
      <c r="P175" s="571">
        <v>4001.5499999999997</v>
      </c>
      <c r="Q175" s="573">
        <v>0.71428571428571419</v>
      </c>
      <c r="R175" s="568">
        <v>15</v>
      </c>
      <c r="S175" s="573">
        <v>0.7142857142857143</v>
      </c>
      <c r="T175" s="572">
        <v>14</v>
      </c>
      <c r="U175" s="574">
        <v>0.7</v>
      </c>
    </row>
    <row r="176" spans="1:21" ht="14.45" customHeight="1" x14ac:dyDescent="0.2">
      <c r="A176" s="567">
        <v>29</v>
      </c>
      <c r="B176" s="568" t="s">
        <v>636</v>
      </c>
      <c r="C176" s="568" t="s">
        <v>640</v>
      </c>
      <c r="D176" s="569" t="s">
        <v>1708</v>
      </c>
      <c r="E176" s="570" t="s">
        <v>653</v>
      </c>
      <c r="F176" s="568" t="s">
        <v>637</v>
      </c>
      <c r="G176" s="568" t="s">
        <v>1094</v>
      </c>
      <c r="H176" s="568" t="s">
        <v>271</v>
      </c>
      <c r="I176" s="568" t="s">
        <v>1095</v>
      </c>
      <c r="J176" s="568" t="s">
        <v>1096</v>
      </c>
      <c r="K176" s="568" t="s">
        <v>1097</v>
      </c>
      <c r="L176" s="571">
        <v>1020.22</v>
      </c>
      <c r="M176" s="571">
        <v>1020.22</v>
      </c>
      <c r="N176" s="568">
        <v>1</v>
      </c>
      <c r="O176" s="572">
        <v>0.5</v>
      </c>
      <c r="P176" s="571">
        <v>1020.22</v>
      </c>
      <c r="Q176" s="573">
        <v>1</v>
      </c>
      <c r="R176" s="568">
        <v>1</v>
      </c>
      <c r="S176" s="573">
        <v>1</v>
      </c>
      <c r="T176" s="572">
        <v>0.5</v>
      </c>
      <c r="U176" s="574">
        <v>1</v>
      </c>
    </row>
    <row r="177" spans="1:21" ht="14.45" customHeight="1" x14ac:dyDescent="0.2">
      <c r="A177" s="567">
        <v>29</v>
      </c>
      <c r="B177" s="568" t="s">
        <v>636</v>
      </c>
      <c r="C177" s="568" t="s">
        <v>640</v>
      </c>
      <c r="D177" s="569" t="s">
        <v>1708</v>
      </c>
      <c r="E177" s="570" t="s">
        <v>653</v>
      </c>
      <c r="F177" s="568" t="s">
        <v>637</v>
      </c>
      <c r="G177" s="568" t="s">
        <v>1094</v>
      </c>
      <c r="H177" s="568" t="s">
        <v>271</v>
      </c>
      <c r="I177" s="568" t="s">
        <v>1098</v>
      </c>
      <c r="J177" s="568" t="s">
        <v>1099</v>
      </c>
      <c r="K177" s="568" t="s">
        <v>1100</v>
      </c>
      <c r="L177" s="571">
        <v>510.12</v>
      </c>
      <c r="M177" s="571">
        <v>510.12</v>
      </c>
      <c r="N177" s="568">
        <v>1</v>
      </c>
      <c r="O177" s="572">
        <v>0.5</v>
      </c>
      <c r="P177" s="571">
        <v>510.12</v>
      </c>
      <c r="Q177" s="573">
        <v>1</v>
      </c>
      <c r="R177" s="568">
        <v>1</v>
      </c>
      <c r="S177" s="573">
        <v>1</v>
      </c>
      <c r="T177" s="572">
        <v>0.5</v>
      </c>
      <c r="U177" s="574">
        <v>1</v>
      </c>
    </row>
    <row r="178" spans="1:21" ht="14.45" customHeight="1" x14ac:dyDescent="0.2">
      <c r="A178" s="567">
        <v>29</v>
      </c>
      <c r="B178" s="568" t="s">
        <v>636</v>
      </c>
      <c r="C178" s="568" t="s">
        <v>640</v>
      </c>
      <c r="D178" s="569" t="s">
        <v>1708</v>
      </c>
      <c r="E178" s="570" t="s">
        <v>653</v>
      </c>
      <c r="F178" s="568" t="s">
        <v>637</v>
      </c>
      <c r="G178" s="568" t="s">
        <v>1101</v>
      </c>
      <c r="H178" s="568" t="s">
        <v>271</v>
      </c>
      <c r="I178" s="568" t="s">
        <v>1102</v>
      </c>
      <c r="J178" s="568" t="s">
        <v>1103</v>
      </c>
      <c r="K178" s="568" t="s">
        <v>1104</v>
      </c>
      <c r="L178" s="571">
        <v>121.92</v>
      </c>
      <c r="M178" s="571">
        <v>365.76</v>
      </c>
      <c r="N178" s="568">
        <v>3</v>
      </c>
      <c r="O178" s="572">
        <v>2.5</v>
      </c>
      <c r="P178" s="571">
        <v>243.84</v>
      </c>
      <c r="Q178" s="573">
        <v>0.66666666666666674</v>
      </c>
      <c r="R178" s="568">
        <v>2</v>
      </c>
      <c r="S178" s="573">
        <v>0.66666666666666663</v>
      </c>
      <c r="T178" s="572">
        <v>1.5</v>
      </c>
      <c r="U178" s="574">
        <v>0.6</v>
      </c>
    </row>
    <row r="179" spans="1:21" ht="14.45" customHeight="1" x14ac:dyDescent="0.2">
      <c r="A179" s="567">
        <v>29</v>
      </c>
      <c r="B179" s="568" t="s">
        <v>636</v>
      </c>
      <c r="C179" s="568" t="s">
        <v>640</v>
      </c>
      <c r="D179" s="569" t="s">
        <v>1708</v>
      </c>
      <c r="E179" s="570" t="s">
        <v>653</v>
      </c>
      <c r="F179" s="568" t="s">
        <v>637</v>
      </c>
      <c r="G179" s="568" t="s">
        <v>1101</v>
      </c>
      <c r="H179" s="568" t="s">
        <v>271</v>
      </c>
      <c r="I179" s="568" t="s">
        <v>1102</v>
      </c>
      <c r="J179" s="568" t="s">
        <v>1103</v>
      </c>
      <c r="K179" s="568" t="s">
        <v>1104</v>
      </c>
      <c r="L179" s="571">
        <v>107.27</v>
      </c>
      <c r="M179" s="571">
        <v>107.27</v>
      </c>
      <c r="N179" s="568">
        <v>1</v>
      </c>
      <c r="O179" s="572">
        <v>1</v>
      </c>
      <c r="P179" s="571">
        <v>107.27</v>
      </c>
      <c r="Q179" s="573">
        <v>1</v>
      </c>
      <c r="R179" s="568">
        <v>1</v>
      </c>
      <c r="S179" s="573">
        <v>1</v>
      </c>
      <c r="T179" s="572">
        <v>1</v>
      </c>
      <c r="U179" s="574">
        <v>1</v>
      </c>
    </row>
    <row r="180" spans="1:21" ht="14.45" customHeight="1" x14ac:dyDescent="0.2">
      <c r="A180" s="567">
        <v>29</v>
      </c>
      <c r="B180" s="568" t="s">
        <v>636</v>
      </c>
      <c r="C180" s="568" t="s">
        <v>640</v>
      </c>
      <c r="D180" s="569" t="s">
        <v>1708</v>
      </c>
      <c r="E180" s="570" t="s">
        <v>653</v>
      </c>
      <c r="F180" s="568" t="s">
        <v>638</v>
      </c>
      <c r="G180" s="568" t="s">
        <v>695</v>
      </c>
      <c r="H180" s="568" t="s">
        <v>271</v>
      </c>
      <c r="I180" s="568" t="s">
        <v>1105</v>
      </c>
      <c r="J180" s="568" t="s">
        <v>799</v>
      </c>
      <c r="K180" s="568"/>
      <c r="L180" s="571">
        <v>0</v>
      </c>
      <c r="M180" s="571">
        <v>0</v>
      </c>
      <c r="N180" s="568">
        <v>5</v>
      </c>
      <c r="O180" s="572">
        <v>5</v>
      </c>
      <c r="P180" s="571">
        <v>0</v>
      </c>
      <c r="Q180" s="573"/>
      <c r="R180" s="568">
        <v>4</v>
      </c>
      <c r="S180" s="573">
        <v>0.8</v>
      </c>
      <c r="T180" s="572">
        <v>4</v>
      </c>
      <c r="U180" s="574">
        <v>0.8</v>
      </c>
    </row>
    <row r="181" spans="1:21" ht="14.45" customHeight="1" x14ac:dyDescent="0.2">
      <c r="A181" s="567">
        <v>29</v>
      </c>
      <c r="B181" s="568" t="s">
        <v>636</v>
      </c>
      <c r="C181" s="568" t="s">
        <v>640</v>
      </c>
      <c r="D181" s="569" t="s">
        <v>1708</v>
      </c>
      <c r="E181" s="570" t="s">
        <v>653</v>
      </c>
      <c r="F181" s="568" t="s">
        <v>639</v>
      </c>
      <c r="G181" s="568" t="s">
        <v>695</v>
      </c>
      <c r="H181" s="568" t="s">
        <v>271</v>
      </c>
      <c r="I181" s="568" t="s">
        <v>699</v>
      </c>
      <c r="J181" s="568" t="s">
        <v>700</v>
      </c>
      <c r="K181" s="568" t="s">
        <v>701</v>
      </c>
      <c r="L181" s="571">
        <v>410.41</v>
      </c>
      <c r="M181" s="571">
        <v>13953.939999999997</v>
      </c>
      <c r="N181" s="568">
        <v>34</v>
      </c>
      <c r="O181" s="572">
        <v>34</v>
      </c>
      <c r="P181" s="571">
        <v>12312.299999999997</v>
      </c>
      <c r="Q181" s="573">
        <v>0.88235294117647056</v>
      </c>
      <c r="R181" s="568">
        <v>30</v>
      </c>
      <c r="S181" s="573">
        <v>0.88235294117647056</v>
      </c>
      <c r="T181" s="572">
        <v>30</v>
      </c>
      <c r="U181" s="574">
        <v>0.88235294117647056</v>
      </c>
    </row>
    <row r="182" spans="1:21" ht="14.45" customHeight="1" x14ac:dyDescent="0.2">
      <c r="A182" s="567">
        <v>29</v>
      </c>
      <c r="B182" s="568" t="s">
        <v>636</v>
      </c>
      <c r="C182" s="568" t="s">
        <v>640</v>
      </c>
      <c r="D182" s="569" t="s">
        <v>1708</v>
      </c>
      <c r="E182" s="570" t="s">
        <v>653</v>
      </c>
      <c r="F182" s="568" t="s">
        <v>639</v>
      </c>
      <c r="G182" s="568" t="s">
        <v>695</v>
      </c>
      <c r="H182" s="568" t="s">
        <v>271</v>
      </c>
      <c r="I182" s="568" t="s">
        <v>702</v>
      </c>
      <c r="J182" s="568" t="s">
        <v>703</v>
      </c>
      <c r="K182" s="568" t="s">
        <v>704</v>
      </c>
      <c r="L182" s="571">
        <v>1048.6500000000001</v>
      </c>
      <c r="M182" s="571">
        <v>6291.9000000000005</v>
      </c>
      <c r="N182" s="568">
        <v>6</v>
      </c>
      <c r="O182" s="572">
        <v>2</v>
      </c>
      <c r="P182" s="571">
        <v>3145.9500000000003</v>
      </c>
      <c r="Q182" s="573">
        <v>0.5</v>
      </c>
      <c r="R182" s="568">
        <v>3</v>
      </c>
      <c r="S182" s="573">
        <v>0.5</v>
      </c>
      <c r="T182" s="572">
        <v>1</v>
      </c>
      <c r="U182" s="574">
        <v>0.5</v>
      </c>
    </row>
    <row r="183" spans="1:21" ht="14.45" customHeight="1" x14ac:dyDescent="0.2">
      <c r="A183" s="567">
        <v>29</v>
      </c>
      <c r="B183" s="568" t="s">
        <v>636</v>
      </c>
      <c r="C183" s="568" t="s">
        <v>640</v>
      </c>
      <c r="D183" s="569" t="s">
        <v>1708</v>
      </c>
      <c r="E183" s="570" t="s">
        <v>653</v>
      </c>
      <c r="F183" s="568" t="s">
        <v>639</v>
      </c>
      <c r="G183" s="568" t="s">
        <v>695</v>
      </c>
      <c r="H183" s="568" t="s">
        <v>271</v>
      </c>
      <c r="I183" s="568" t="s">
        <v>1106</v>
      </c>
      <c r="J183" s="568" t="s">
        <v>1107</v>
      </c>
      <c r="K183" s="568" t="s">
        <v>1108</v>
      </c>
      <c r="L183" s="571">
        <v>389.82</v>
      </c>
      <c r="M183" s="571">
        <v>389.82</v>
      </c>
      <c r="N183" s="568">
        <v>1</v>
      </c>
      <c r="O183" s="572">
        <v>1</v>
      </c>
      <c r="P183" s="571">
        <v>389.82</v>
      </c>
      <c r="Q183" s="573">
        <v>1</v>
      </c>
      <c r="R183" s="568">
        <v>1</v>
      </c>
      <c r="S183" s="573">
        <v>1</v>
      </c>
      <c r="T183" s="572">
        <v>1</v>
      </c>
      <c r="U183" s="574">
        <v>1</v>
      </c>
    </row>
    <row r="184" spans="1:21" ht="14.45" customHeight="1" x14ac:dyDescent="0.2">
      <c r="A184" s="567">
        <v>29</v>
      </c>
      <c r="B184" s="568" t="s">
        <v>636</v>
      </c>
      <c r="C184" s="568" t="s">
        <v>640</v>
      </c>
      <c r="D184" s="569" t="s">
        <v>1708</v>
      </c>
      <c r="E184" s="570" t="s">
        <v>653</v>
      </c>
      <c r="F184" s="568" t="s">
        <v>639</v>
      </c>
      <c r="G184" s="568" t="s">
        <v>695</v>
      </c>
      <c r="H184" s="568" t="s">
        <v>271</v>
      </c>
      <c r="I184" s="568" t="s">
        <v>1109</v>
      </c>
      <c r="J184" s="568" t="s">
        <v>1110</v>
      </c>
      <c r="K184" s="568" t="s">
        <v>1111</v>
      </c>
      <c r="L184" s="571">
        <v>389.82</v>
      </c>
      <c r="M184" s="571">
        <v>779.64</v>
      </c>
      <c r="N184" s="568">
        <v>2</v>
      </c>
      <c r="O184" s="572">
        <v>2</v>
      </c>
      <c r="P184" s="571">
        <v>779.64</v>
      </c>
      <c r="Q184" s="573">
        <v>1</v>
      </c>
      <c r="R184" s="568">
        <v>2</v>
      </c>
      <c r="S184" s="573">
        <v>1</v>
      </c>
      <c r="T184" s="572">
        <v>2</v>
      </c>
      <c r="U184" s="574">
        <v>1</v>
      </c>
    </row>
    <row r="185" spans="1:21" ht="14.45" customHeight="1" x14ac:dyDescent="0.2">
      <c r="A185" s="567">
        <v>29</v>
      </c>
      <c r="B185" s="568" t="s">
        <v>636</v>
      </c>
      <c r="C185" s="568" t="s">
        <v>640</v>
      </c>
      <c r="D185" s="569" t="s">
        <v>1708</v>
      </c>
      <c r="E185" s="570" t="s">
        <v>653</v>
      </c>
      <c r="F185" s="568" t="s">
        <v>639</v>
      </c>
      <c r="G185" s="568" t="s">
        <v>695</v>
      </c>
      <c r="H185" s="568" t="s">
        <v>271</v>
      </c>
      <c r="I185" s="568" t="s">
        <v>705</v>
      </c>
      <c r="J185" s="568" t="s">
        <v>706</v>
      </c>
      <c r="K185" s="568" t="s">
        <v>707</v>
      </c>
      <c r="L185" s="571">
        <v>99.99</v>
      </c>
      <c r="M185" s="571">
        <v>5299.4699999999993</v>
      </c>
      <c r="N185" s="568">
        <v>53</v>
      </c>
      <c r="O185" s="572">
        <v>15</v>
      </c>
      <c r="P185" s="571">
        <v>3499.6499999999996</v>
      </c>
      <c r="Q185" s="573">
        <v>0.660377358490566</v>
      </c>
      <c r="R185" s="568">
        <v>35</v>
      </c>
      <c r="S185" s="573">
        <v>0.660377358490566</v>
      </c>
      <c r="T185" s="572">
        <v>10</v>
      </c>
      <c r="U185" s="574">
        <v>0.66666666666666663</v>
      </c>
    </row>
    <row r="186" spans="1:21" ht="14.45" customHeight="1" x14ac:dyDescent="0.2">
      <c r="A186" s="567">
        <v>29</v>
      </c>
      <c r="B186" s="568" t="s">
        <v>636</v>
      </c>
      <c r="C186" s="568" t="s">
        <v>640</v>
      </c>
      <c r="D186" s="569" t="s">
        <v>1708</v>
      </c>
      <c r="E186" s="570" t="s">
        <v>653</v>
      </c>
      <c r="F186" s="568" t="s">
        <v>639</v>
      </c>
      <c r="G186" s="568" t="s">
        <v>695</v>
      </c>
      <c r="H186" s="568" t="s">
        <v>271</v>
      </c>
      <c r="I186" s="568" t="s">
        <v>708</v>
      </c>
      <c r="J186" s="568" t="s">
        <v>709</v>
      </c>
      <c r="K186" s="568" t="s">
        <v>710</v>
      </c>
      <c r="L186" s="571">
        <v>180.39</v>
      </c>
      <c r="M186" s="571">
        <v>3247.02</v>
      </c>
      <c r="N186" s="568">
        <v>18</v>
      </c>
      <c r="O186" s="572">
        <v>6</v>
      </c>
      <c r="P186" s="571">
        <v>1803.9</v>
      </c>
      <c r="Q186" s="573">
        <v>0.55555555555555558</v>
      </c>
      <c r="R186" s="568">
        <v>10</v>
      </c>
      <c r="S186" s="573">
        <v>0.55555555555555558</v>
      </c>
      <c r="T186" s="572">
        <v>4</v>
      </c>
      <c r="U186" s="574">
        <v>0.66666666666666663</v>
      </c>
    </row>
    <row r="187" spans="1:21" ht="14.45" customHeight="1" x14ac:dyDescent="0.2">
      <c r="A187" s="567">
        <v>29</v>
      </c>
      <c r="B187" s="568" t="s">
        <v>636</v>
      </c>
      <c r="C187" s="568" t="s">
        <v>640</v>
      </c>
      <c r="D187" s="569" t="s">
        <v>1708</v>
      </c>
      <c r="E187" s="570" t="s">
        <v>653</v>
      </c>
      <c r="F187" s="568" t="s">
        <v>639</v>
      </c>
      <c r="G187" s="568" t="s">
        <v>695</v>
      </c>
      <c r="H187" s="568" t="s">
        <v>271</v>
      </c>
      <c r="I187" s="568" t="s">
        <v>866</v>
      </c>
      <c r="J187" s="568" t="s">
        <v>867</v>
      </c>
      <c r="K187" s="568" t="s">
        <v>868</v>
      </c>
      <c r="L187" s="571">
        <v>341.25</v>
      </c>
      <c r="M187" s="571">
        <v>682.5</v>
      </c>
      <c r="N187" s="568">
        <v>2</v>
      </c>
      <c r="O187" s="572">
        <v>2</v>
      </c>
      <c r="P187" s="571">
        <v>341.25</v>
      </c>
      <c r="Q187" s="573">
        <v>0.5</v>
      </c>
      <c r="R187" s="568">
        <v>1</v>
      </c>
      <c r="S187" s="573">
        <v>0.5</v>
      </c>
      <c r="T187" s="572">
        <v>1</v>
      </c>
      <c r="U187" s="574">
        <v>0.5</v>
      </c>
    </row>
    <row r="188" spans="1:21" ht="14.45" customHeight="1" x14ac:dyDescent="0.2">
      <c r="A188" s="567">
        <v>29</v>
      </c>
      <c r="B188" s="568" t="s">
        <v>636</v>
      </c>
      <c r="C188" s="568" t="s">
        <v>640</v>
      </c>
      <c r="D188" s="569" t="s">
        <v>1708</v>
      </c>
      <c r="E188" s="570" t="s">
        <v>653</v>
      </c>
      <c r="F188" s="568" t="s">
        <v>639</v>
      </c>
      <c r="G188" s="568" t="s">
        <v>695</v>
      </c>
      <c r="H188" s="568" t="s">
        <v>271</v>
      </c>
      <c r="I188" s="568" t="s">
        <v>1112</v>
      </c>
      <c r="J188" s="568" t="s">
        <v>715</v>
      </c>
      <c r="K188" s="568" t="s">
        <v>1113</v>
      </c>
      <c r="L188" s="571">
        <v>60.23</v>
      </c>
      <c r="M188" s="571">
        <v>60.23</v>
      </c>
      <c r="N188" s="568">
        <v>1</v>
      </c>
      <c r="O188" s="572">
        <v>1</v>
      </c>
      <c r="P188" s="571">
        <v>60.23</v>
      </c>
      <c r="Q188" s="573">
        <v>1</v>
      </c>
      <c r="R188" s="568">
        <v>1</v>
      </c>
      <c r="S188" s="573">
        <v>1</v>
      </c>
      <c r="T188" s="572">
        <v>1</v>
      </c>
      <c r="U188" s="574">
        <v>1</v>
      </c>
    </row>
    <row r="189" spans="1:21" ht="14.45" customHeight="1" x14ac:dyDescent="0.2">
      <c r="A189" s="567">
        <v>29</v>
      </c>
      <c r="B189" s="568" t="s">
        <v>636</v>
      </c>
      <c r="C189" s="568" t="s">
        <v>640</v>
      </c>
      <c r="D189" s="569" t="s">
        <v>1708</v>
      </c>
      <c r="E189" s="570" t="s">
        <v>653</v>
      </c>
      <c r="F189" s="568" t="s">
        <v>639</v>
      </c>
      <c r="G189" s="568" t="s">
        <v>695</v>
      </c>
      <c r="H189" s="568" t="s">
        <v>271</v>
      </c>
      <c r="I189" s="568" t="s">
        <v>1114</v>
      </c>
      <c r="J189" s="568" t="s">
        <v>1115</v>
      </c>
      <c r="K189" s="568" t="s">
        <v>1116</v>
      </c>
      <c r="L189" s="571">
        <v>245.42</v>
      </c>
      <c r="M189" s="571">
        <v>245.42</v>
      </c>
      <c r="N189" s="568">
        <v>1</v>
      </c>
      <c r="O189" s="572">
        <v>1</v>
      </c>
      <c r="P189" s="571">
        <v>245.42</v>
      </c>
      <c r="Q189" s="573">
        <v>1</v>
      </c>
      <c r="R189" s="568">
        <v>1</v>
      </c>
      <c r="S189" s="573">
        <v>1</v>
      </c>
      <c r="T189" s="572">
        <v>1</v>
      </c>
      <c r="U189" s="574">
        <v>1</v>
      </c>
    </row>
    <row r="190" spans="1:21" ht="14.45" customHeight="1" x14ac:dyDescent="0.2">
      <c r="A190" s="567">
        <v>29</v>
      </c>
      <c r="B190" s="568" t="s">
        <v>636</v>
      </c>
      <c r="C190" s="568" t="s">
        <v>640</v>
      </c>
      <c r="D190" s="569" t="s">
        <v>1708</v>
      </c>
      <c r="E190" s="570" t="s">
        <v>653</v>
      </c>
      <c r="F190" s="568" t="s">
        <v>639</v>
      </c>
      <c r="G190" s="568" t="s">
        <v>695</v>
      </c>
      <c r="H190" s="568" t="s">
        <v>271</v>
      </c>
      <c r="I190" s="568" t="s">
        <v>1117</v>
      </c>
      <c r="J190" s="568" t="s">
        <v>727</v>
      </c>
      <c r="K190" s="568" t="s">
        <v>1118</v>
      </c>
      <c r="L190" s="571">
        <v>156</v>
      </c>
      <c r="M190" s="571">
        <v>936</v>
      </c>
      <c r="N190" s="568">
        <v>6</v>
      </c>
      <c r="O190" s="572">
        <v>2</v>
      </c>
      <c r="P190" s="571">
        <v>936</v>
      </c>
      <c r="Q190" s="573">
        <v>1</v>
      </c>
      <c r="R190" s="568">
        <v>6</v>
      </c>
      <c r="S190" s="573">
        <v>1</v>
      </c>
      <c r="T190" s="572">
        <v>2</v>
      </c>
      <c r="U190" s="574">
        <v>1</v>
      </c>
    </row>
    <row r="191" spans="1:21" ht="14.45" customHeight="1" x14ac:dyDescent="0.2">
      <c r="A191" s="567">
        <v>29</v>
      </c>
      <c r="B191" s="568" t="s">
        <v>636</v>
      </c>
      <c r="C191" s="568" t="s">
        <v>640</v>
      </c>
      <c r="D191" s="569" t="s">
        <v>1708</v>
      </c>
      <c r="E191" s="570" t="s">
        <v>653</v>
      </c>
      <c r="F191" s="568" t="s">
        <v>639</v>
      </c>
      <c r="G191" s="568" t="s">
        <v>695</v>
      </c>
      <c r="H191" s="568" t="s">
        <v>271</v>
      </c>
      <c r="I191" s="568" t="s">
        <v>869</v>
      </c>
      <c r="J191" s="568" t="s">
        <v>724</v>
      </c>
      <c r="K191" s="568" t="s">
        <v>870</v>
      </c>
      <c r="L191" s="571">
        <v>997.24</v>
      </c>
      <c r="M191" s="571">
        <v>1994.48</v>
      </c>
      <c r="N191" s="568">
        <v>2</v>
      </c>
      <c r="O191" s="572">
        <v>1</v>
      </c>
      <c r="P191" s="571"/>
      <c r="Q191" s="573">
        <v>0</v>
      </c>
      <c r="R191" s="568"/>
      <c r="S191" s="573">
        <v>0</v>
      </c>
      <c r="T191" s="572"/>
      <c r="U191" s="574">
        <v>0</v>
      </c>
    </row>
    <row r="192" spans="1:21" ht="14.45" customHeight="1" x14ac:dyDescent="0.2">
      <c r="A192" s="567">
        <v>29</v>
      </c>
      <c r="B192" s="568" t="s">
        <v>636</v>
      </c>
      <c r="C192" s="568" t="s">
        <v>640</v>
      </c>
      <c r="D192" s="569" t="s">
        <v>1708</v>
      </c>
      <c r="E192" s="570" t="s">
        <v>653</v>
      </c>
      <c r="F192" s="568" t="s">
        <v>639</v>
      </c>
      <c r="G192" s="568" t="s">
        <v>695</v>
      </c>
      <c r="H192" s="568" t="s">
        <v>271</v>
      </c>
      <c r="I192" s="568" t="s">
        <v>1119</v>
      </c>
      <c r="J192" s="568" t="s">
        <v>1120</v>
      </c>
      <c r="K192" s="568" t="s">
        <v>1121</v>
      </c>
      <c r="L192" s="571">
        <v>249.55</v>
      </c>
      <c r="M192" s="571">
        <v>499.1</v>
      </c>
      <c r="N192" s="568">
        <v>2</v>
      </c>
      <c r="O192" s="572">
        <v>1</v>
      </c>
      <c r="P192" s="571">
        <v>499.1</v>
      </c>
      <c r="Q192" s="573">
        <v>1</v>
      </c>
      <c r="R192" s="568">
        <v>2</v>
      </c>
      <c r="S192" s="573">
        <v>1</v>
      </c>
      <c r="T192" s="572">
        <v>1</v>
      </c>
      <c r="U192" s="574">
        <v>1</v>
      </c>
    </row>
    <row r="193" spans="1:21" ht="14.45" customHeight="1" x14ac:dyDescent="0.2">
      <c r="A193" s="567">
        <v>29</v>
      </c>
      <c r="B193" s="568" t="s">
        <v>636</v>
      </c>
      <c r="C193" s="568" t="s">
        <v>640</v>
      </c>
      <c r="D193" s="569" t="s">
        <v>1708</v>
      </c>
      <c r="E193" s="570" t="s">
        <v>653</v>
      </c>
      <c r="F193" s="568" t="s">
        <v>639</v>
      </c>
      <c r="G193" s="568" t="s">
        <v>695</v>
      </c>
      <c r="H193" s="568" t="s">
        <v>271</v>
      </c>
      <c r="I193" s="568" t="s">
        <v>1122</v>
      </c>
      <c r="J193" s="568" t="s">
        <v>1123</v>
      </c>
      <c r="K193" s="568" t="s">
        <v>1124</v>
      </c>
      <c r="L193" s="571">
        <v>399.63</v>
      </c>
      <c r="M193" s="571">
        <v>1598.52</v>
      </c>
      <c r="N193" s="568">
        <v>4</v>
      </c>
      <c r="O193" s="572">
        <v>2</v>
      </c>
      <c r="P193" s="571">
        <v>799.26</v>
      </c>
      <c r="Q193" s="573">
        <v>0.5</v>
      </c>
      <c r="R193" s="568">
        <v>2</v>
      </c>
      <c r="S193" s="573">
        <v>0.5</v>
      </c>
      <c r="T193" s="572">
        <v>1</v>
      </c>
      <c r="U193" s="574">
        <v>0.5</v>
      </c>
    </row>
    <row r="194" spans="1:21" ht="14.45" customHeight="1" x14ac:dyDescent="0.2">
      <c r="A194" s="567">
        <v>29</v>
      </c>
      <c r="B194" s="568" t="s">
        <v>636</v>
      </c>
      <c r="C194" s="568" t="s">
        <v>640</v>
      </c>
      <c r="D194" s="569" t="s">
        <v>1708</v>
      </c>
      <c r="E194" s="570" t="s">
        <v>653</v>
      </c>
      <c r="F194" s="568" t="s">
        <v>639</v>
      </c>
      <c r="G194" s="568" t="s">
        <v>695</v>
      </c>
      <c r="H194" s="568" t="s">
        <v>271</v>
      </c>
      <c r="I194" s="568" t="s">
        <v>1125</v>
      </c>
      <c r="J194" s="568" t="s">
        <v>1126</v>
      </c>
      <c r="K194" s="568" t="s">
        <v>1127</v>
      </c>
      <c r="L194" s="571">
        <v>400.2</v>
      </c>
      <c r="M194" s="571">
        <v>400.2</v>
      </c>
      <c r="N194" s="568">
        <v>1</v>
      </c>
      <c r="O194" s="572">
        <v>1</v>
      </c>
      <c r="P194" s="571">
        <v>400.2</v>
      </c>
      <c r="Q194" s="573">
        <v>1</v>
      </c>
      <c r="R194" s="568">
        <v>1</v>
      </c>
      <c r="S194" s="573">
        <v>1</v>
      </c>
      <c r="T194" s="572">
        <v>1</v>
      </c>
      <c r="U194" s="574">
        <v>1</v>
      </c>
    </row>
    <row r="195" spans="1:21" ht="14.45" customHeight="1" x14ac:dyDescent="0.2">
      <c r="A195" s="567">
        <v>29</v>
      </c>
      <c r="B195" s="568" t="s">
        <v>636</v>
      </c>
      <c r="C195" s="568" t="s">
        <v>640</v>
      </c>
      <c r="D195" s="569" t="s">
        <v>1708</v>
      </c>
      <c r="E195" s="570" t="s">
        <v>653</v>
      </c>
      <c r="F195" s="568" t="s">
        <v>639</v>
      </c>
      <c r="G195" s="568" t="s">
        <v>695</v>
      </c>
      <c r="H195" s="568" t="s">
        <v>271</v>
      </c>
      <c r="I195" s="568" t="s">
        <v>1128</v>
      </c>
      <c r="J195" s="568" t="s">
        <v>1129</v>
      </c>
      <c r="K195" s="568" t="s">
        <v>1130</v>
      </c>
      <c r="L195" s="571">
        <v>1792.95</v>
      </c>
      <c r="M195" s="571">
        <v>1792.95</v>
      </c>
      <c r="N195" s="568">
        <v>1</v>
      </c>
      <c r="O195" s="572">
        <v>1</v>
      </c>
      <c r="P195" s="571">
        <v>1792.95</v>
      </c>
      <c r="Q195" s="573">
        <v>1</v>
      </c>
      <c r="R195" s="568">
        <v>1</v>
      </c>
      <c r="S195" s="573">
        <v>1</v>
      </c>
      <c r="T195" s="572">
        <v>1</v>
      </c>
      <c r="U195" s="574">
        <v>1</v>
      </c>
    </row>
    <row r="196" spans="1:21" ht="14.45" customHeight="1" x14ac:dyDescent="0.2">
      <c r="A196" s="567">
        <v>29</v>
      </c>
      <c r="B196" s="568" t="s">
        <v>636</v>
      </c>
      <c r="C196" s="568" t="s">
        <v>640</v>
      </c>
      <c r="D196" s="569" t="s">
        <v>1708</v>
      </c>
      <c r="E196" s="570" t="s">
        <v>653</v>
      </c>
      <c r="F196" s="568" t="s">
        <v>639</v>
      </c>
      <c r="G196" s="568" t="s">
        <v>695</v>
      </c>
      <c r="H196" s="568" t="s">
        <v>271</v>
      </c>
      <c r="I196" s="568" t="s">
        <v>1131</v>
      </c>
      <c r="J196" s="568" t="s">
        <v>1132</v>
      </c>
      <c r="K196" s="568" t="s">
        <v>1133</v>
      </c>
      <c r="L196" s="571">
        <v>479.55</v>
      </c>
      <c r="M196" s="571">
        <v>959.1</v>
      </c>
      <c r="N196" s="568">
        <v>2</v>
      </c>
      <c r="O196" s="572">
        <v>2</v>
      </c>
      <c r="P196" s="571"/>
      <c r="Q196" s="573">
        <v>0</v>
      </c>
      <c r="R196" s="568"/>
      <c r="S196" s="573">
        <v>0</v>
      </c>
      <c r="T196" s="572"/>
      <c r="U196" s="574">
        <v>0</v>
      </c>
    </row>
    <row r="197" spans="1:21" ht="14.45" customHeight="1" x14ac:dyDescent="0.2">
      <c r="A197" s="567">
        <v>29</v>
      </c>
      <c r="B197" s="568" t="s">
        <v>636</v>
      </c>
      <c r="C197" s="568" t="s">
        <v>640</v>
      </c>
      <c r="D197" s="569" t="s">
        <v>1708</v>
      </c>
      <c r="E197" s="570" t="s">
        <v>653</v>
      </c>
      <c r="F197" s="568" t="s">
        <v>639</v>
      </c>
      <c r="G197" s="568" t="s">
        <v>695</v>
      </c>
      <c r="H197" s="568" t="s">
        <v>271</v>
      </c>
      <c r="I197" s="568" t="s">
        <v>1134</v>
      </c>
      <c r="J197" s="568" t="s">
        <v>1135</v>
      </c>
      <c r="K197" s="568" t="s">
        <v>701</v>
      </c>
      <c r="L197" s="571">
        <v>410.41</v>
      </c>
      <c r="M197" s="571">
        <v>410.41</v>
      </c>
      <c r="N197" s="568">
        <v>1</v>
      </c>
      <c r="O197" s="572">
        <v>1</v>
      </c>
      <c r="P197" s="571"/>
      <c r="Q197" s="573">
        <v>0</v>
      </c>
      <c r="R197" s="568"/>
      <c r="S197" s="573">
        <v>0</v>
      </c>
      <c r="T197" s="572"/>
      <c r="U197" s="574">
        <v>0</v>
      </c>
    </row>
    <row r="198" spans="1:21" ht="14.45" customHeight="1" x14ac:dyDescent="0.2">
      <c r="A198" s="567">
        <v>29</v>
      </c>
      <c r="B198" s="568" t="s">
        <v>636</v>
      </c>
      <c r="C198" s="568" t="s">
        <v>640</v>
      </c>
      <c r="D198" s="569" t="s">
        <v>1708</v>
      </c>
      <c r="E198" s="570" t="s">
        <v>653</v>
      </c>
      <c r="F198" s="568" t="s">
        <v>639</v>
      </c>
      <c r="G198" s="568" t="s">
        <v>695</v>
      </c>
      <c r="H198" s="568" t="s">
        <v>271</v>
      </c>
      <c r="I198" s="568" t="s">
        <v>1136</v>
      </c>
      <c r="J198" s="568" t="s">
        <v>1137</v>
      </c>
      <c r="K198" s="568" t="s">
        <v>1138</v>
      </c>
      <c r="L198" s="571">
        <v>999.78</v>
      </c>
      <c r="M198" s="571">
        <v>999.78</v>
      </c>
      <c r="N198" s="568">
        <v>1</v>
      </c>
      <c r="O198" s="572">
        <v>1</v>
      </c>
      <c r="P198" s="571">
        <v>999.78</v>
      </c>
      <c r="Q198" s="573">
        <v>1</v>
      </c>
      <c r="R198" s="568">
        <v>1</v>
      </c>
      <c r="S198" s="573">
        <v>1</v>
      </c>
      <c r="T198" s="572">
        <v>1</v>
      </c>
      <c r="U198" s="574">
        <v>1</v>
      </c>
    </row>
    <row r="199" spans="1:21" ht="14.45" customHeight="1" x14ac:dyDescent="0.2">
      <c r="A199" s="567">
        <v>29</v>
      </c>
      <c r="B199" s="568" t="s">
        <v>636</v>
      </c>
      <c r="C199" s="568" t="s">
        <v>640</v>
      </c>
      <c r="D199" s="569" t="s">
        <v>1708</v>
      </c>
      <c r="E199" s="570" t="s">
        <v>653</v>
      </c>
      <c r="F199" s="568" t="s">
        <v>639</v>
      </c>
      <c r="G199" s="568" t="s">
        <v>695</v>
      </c>
      <c r="H199" s="568" t="s">
        <v>271</v>
      </c>
      <c r="I199" s="568" t="s">
        <v>877</v>
      </c>
      <c r="J199" s="568" t="s">
        <v>878</v>
      </c>
      <c r="K199" s="568" t="s">
        <v>879</v>
      </c>
      <c r="L199" s="571">
        <v>246.47</v>
      </c>
      <c r="M199" s="571">
        <v>492.94</v>
      </c>
      <c r="N199" s="568">
        <v>2</v>
      </c>
      <c r="O199" s="572">
        <v>2</v>
      </c>
      <c r="P199" s="571">
        <v>246.47</v>
      </c>
      <c r="Q199" s="573">
        <v>0.5</v>
      </c>
      <c r="R199" s="568">
        <v>1</v>
      </c>
      <c r="S199" s="573">
        <v>0.5</v>
      </c>
      <c r="T199" s="572">
        <v>1</v>
      </c>
      <c r="U199" s="574">
        <v>0.5</v>
      </c>
    </row>
    <row r="200" spans="1:21" ht="14.45" customHeight="1" x14ac:dyDescent="0.2">
      <c r="A200" s="567">
        <v>29</v>
      </c>
      <c r="B200" s="568" t="s">
        <v>636</v>
      </c>
      <c r="C200" s="568" t="s">
        <v>640</v>
      </c>
      <c r="D200" s="569" t="s">
        <v>1708</v>
      </c>
      <c r="E200" s="570" t="s">
        <v>653</v>
      </c>
      <c r="F200" s="568" t="s">
        <v>639</v>
      </c>
      <c r="G200" s="568" t="s">
        <v>695</v>
      </c>
      <c r="H200" s="568" t="s">
        <v>271</v>
      </c>
      <c r="I200" s="568" t="s">
        <v>717</v>
      </c>
      <c r="J200" s="568" t="s">
        <v>718</v>
      </c>
      <c r="K200" s="568" t="s">
        <v>719</v>
      </c>
      <c r="L200" s="571">
        <v>48.3</v>
      </c>
      <c r="M200" s="571">
        <v>96.6</v>
      </c>
      <c r="N200" s="568">
        <v>2</v>
      </c>
      <c r="O200" s="572">
        <v>2</v>
      </c>
      <c r="P200" s="571"/>
      <c r="Q200" s="573">
        <v>0</v>
      </c>
      <c r="R200" s="568"/>
      <c r="S200" s="573">
        <v>0</v>
      </c>
      <c r="T200" s="572"/>
      <c r="U200" s="574">
        <v>0</v>
      </c>
    </row>
    <row r="201" spans="1:21" ht="14.45" customHeight="1" x14ac:dyDescent="0.2">
      <c r="A201" s="567">
        <v>29</v>
      </c>
      <c r="B201" s="568" t="s">
        <v>636</v>
      </c>
      <c r="C201" s="568" t="s">
        <v>640</v>
      </c>
      <c r="D201" s="569" t="s">
        <v>1708</v>
      </c>
      <c r="E201" s="570" t="s">
        <v>653</v>
      </c>
      <c r="F201" s="568" t="s">
        <v>639</v>
      </c>
      <c r="G201" s="568" t="s">
        <v>695</v>
      </c>
      <c r="H201" s="568" t="s">
        <v>271</v>
      </c>
      <c r="I201" s="568" t="s">
        <v>726</v>
      </c>
      <c r="J201" s="568" t="s">
        <v>727</v>
      </c>
      <c r="K201" s="568" t="s">
        <v>728</v>
      </c>
      <c r="L201" s="571">
        <v>178</v>
      </c>
      <c r="M201" s="571">
        <v>534</v>
      </c>
      <c r="N201" s="568">
        <v>3</v>
      </c>
      <c r="O201" s="572">
        <v>1</v>
      </c>
      <c r="P201" s="571">
        <v>534</v>
      </c>
      <c r="Q201" s="573">
        <v>1</v>
      </c>
      <c r="R201" s="568">
        <v>3</v>
      </c>
      <c r="S201" s="573">
        <v>1</v>
      </c>
      <c r="T201" s="572">
        <v>1</v>
      </c>
      <c r="U201" s="574">
        <v>1</v>
      </c>
    </row>
    <row r="202" spans="1:21" ht="14.45" customHeight="1" x14ac:dyDescent="0.2">
      <c r="A202" s="567">
        <v>29</v>
      </c>
      <c r="B202" s="568" t="s">
        <v>636</v>
      </c>
      <c r="C202" s="568" t="s">
        <v>640</v>
      </c>
      <c r="D202" s="569" t="s">
        <v>1708</v>
      </c>
      <c r="E202" s="570" t="s">
        <v>653</v>
      </c>
      <c r="F202" s="568" t="s">
        <v>639</v>
      </c>
      <c r="G202" s="568" t="s">
        <v>695</v>
      </c>
      <c r="H202" s="568" t="s">
        <v>271</v>
      </c>
      <c r="I202" s="568" t="s">
        <v>1139</v>
      </c>
      <c r="J202" s="568" t="s">
        <v>703</v>
      </c>
      <c r="K202" s="568" t="s">
        <v>1140</v>
      </c>
      <c r="L202" s="571">
        <v>2548.83</v>
      </c>
      <c r="M202" s="571">
        <v>7646.49</v>
      </c>
      <c r="N202" s="568">
        <v>3</v>
      </c>
      <c r="O202" s="572">
        <v>1</v>
      </c>
      <c r="P202" s="571">
        <v>7646.49</v>
      </c>
      <c r="Q202" s="573">
        <v>1</v>
      </c>
      <c r="R202" s="568">
        <v>3</v>
      </c>
      <c r="S202" s="573">
        <v>1</v>
      </c>
      <c r="T202" s="572">
        <v>1</v>
      </c>
      <c r="U202" s="574">
        <v>1</v>
      </c>
    </row>
    <row r="203" spans="1:21" ht="14.45" customHeight="1" x14ac:dyDescent="0.2">
      <c r="A203" s="567">
        <v>29</v>
      </c>
      <c r="B203" s="568" t="s">
        <v>636</v>
      </c>
      <c r="C203" s="568" t="s">
        <v>640</v>
      </c>
      <c r="D203" s="569" t="s">
        <v>1708</v>
      </c>
      <c r="E203" s="570" t="s">
        <v>653</v>
      </c>
      <c r="F203" s="568" t="s">
        <v>639</v>
      </c>
      <c r="G203" s="568" t="s">
        <v>695</v>
      </c>
      <c r="H203" s="568" t="s">
        <v>271</v>
      </c>
      <c r="I203" s="568" t="s">
        <v>1141</v>
      </c>
      <c r="J203" s="568" t="s">
        <v>1142</v>
      </c>
      <c r="K203" s="568" t="s">
        <v>1143</v>
      </c>
      <c r="L203" s="571">
        <v>398.99</v>
      </c>
      <c r="M203" s="571">
        <v>797.98</v>
      </c>
      <c r="N203" s="568">
        <v>2</v>
      </c>
      <c r="O203" s="572">
        <v>1</v>
      </c>
      <c r="P203" s="571">
        <v>797.98</v>
      </c>
      <c r="Q203" s="573">
        <v>1</v>
      </c>
      <c r="R203" s="568">
        <v>2</v>
      </c>
      <c r="S203" s="573">
        <v>1</v>
      </c>
      <c r="T203" s="572">
        <v>1</v>
      </c>
      <c r="U203" s="574">
        <v>1</v>
      </c>
    </row>
    <row r="204" spans="1:21" ht="14.45" customHeight="1" x14ac:dyDescent="0.2">
      <c r="A204" s="567">
        <v>29</v>
      </c>
      <c r="B204" s="568" t="s">
        <v>636</v>
      </c>
      <c r="C204" s="568" t="s">
        <v>640</v>
      </c>
      <c r="D204" s="569" t="s">
        <v>1708</v>
      </c>
      <c r="E204" s="570" t="s">
        <v>653</v>
      </c>
      <c r="F204" s="568" t="s">
        <v>639</v>
      </c>
      <c r="G204" s="568" t="s">
        <v>695</v>
      </c>
      <c r="H204" s="568" t="s">
        <v>271</v>
      </c>
      <c r="I204" s="568" t="s">
        <v>883</v>
      </c>
      <c r="J204" s="568" t="s">
        <v>884</v>
      </c>
      <c r="K204" s="568" t="s">
        <v>885</v>
      </c>
      <c r="L204" s="571">
        <v>349.6</v>
      </c>
      <c r="M204" s="571">
        <v>349.6</v>
      </c>
      <c r="N204" s="568">
        <v>1</v>
      </c>
      <c r="O204" s="572">
        <v>1</v>
      </c>
      <c r="P204" s="571"/>
      <c r="Q204" s="573">
        <v>0</v>
      </c>
      <c r="R204" s="568"/>
      <c r="S204" s="573">
        <v>0</v>
      </c>
      <c r="T204" s="572"/>
      <c r="U204" s="574">
        <v>0</v>
      </c>
    </row>
    <row r="205" spans="1:21" ht="14.45" customHeight="1" x14ac:dyDescent="0.2">
      <c r="A205" s="567">
        <v>29</v>
      </c>
      <c r="B205" s="568" t="s">
        <v>636</v>
      </c>
      <c r="C205" s="568" t="s">
        <v>640</v>
      </c>
      <c r="D205" s="569" t="s">
        <v>1708</v>
      </c>
      <c r="E205" s="570" t="s">
        <v>653</v>
      </c>
      <c r="F205" s="568" t="s">
        <v>639</v>
      </c>
      <c r="G205" s="568" t="s">
        <v>695</v>
      </c>
      <c r="H205" s="568" t="s">
        <v>271</v>
      </c>
      <c r="I205" s="568" t="s">
        <v>1144</v>
      </c>
      <c r="J205" s="568" t="s">
        <v>1145</v>
      </c>
      <c r="K205" s="568" t="s">
        <v>1146</v>
      </c>
      <c r="L205" s="571">
        <v>600.29999999999995</v>
      </c>
      <c r="M205" s="571">
        <v>600.29999999999995</v>
      </c>
      <c r="N205" s="568">
        <v>1</v>
      </c>
      <c r="O205" s="572">
        <v>1</v>
      </c>
      <c r="P205" s="571">
        <v>600.29999999999995</v>
      </c>
      <c r="Q205" s="573">
        <v>1</v>
      </c>
      <c r="R205" s="568">
        <v>1</v>
      </c>
      <c r="S205" s="573">
        <v>1</v>
      </c>
      <c r="T205" s="572">
        <v>1</v>
      </c>
      <c r="U205" s="574">
        <v>1</v>
      </c>
    </row>
    <row r="206" spans="1:21" ht="14.45" customHeight="1" x14ac:dyDescent="0.2">
      <c r="A206" s="567">
        <v>29</v>
      </c>
      <c r="B206" s="568" t="s">
        <v>636</v>
      </c>
      <c r="C206" s="568" t="s">
        <v>640</v>
      </c>
      <c r="D206" s="569" t="s">
        <v>1708</v>
      </c>
      <c r="E206" s="570" t="s">
        <v>653</v>
      </c>
      <c r="F206" s="568" t="s">
        <v>639</v>
      </c>
      <c r="G206" s="568" t="s">
        <v>695</v>
      </c>
      <c r="H206" s="568" t="s">
        <v>271</v>
      </c>
      <c r="I206" s="568" t="s">
        <v>1147</v>
      </c>
      <c r="J206" s="568" t="s">
        <v>1148</v>
      </c>
      <c r="K206" s="568" t="s">
        <v>1149</v>
      </c>
      <c r="L206" s="571">
        <v>321.04000000000002</v>
      </c>
      <c r="M206" s="571">
        <v>963.12000000000012</v>
      </c>
      <c r="N206" s="568">
        <v>3</v>
      </c>
      <c r="O206" s="572">
        <v>1</v>
      </c>
      <c r="P206" s="571">
        <v>963.12000000000012</v>
      </c>
      <c r="Q206" s="573">
        <v>1</v>
      </c>
      <c r="R206" s="568">
        <v>3</v>
      </c>
      <c r="S206" s="573">
        <v>1</v>
      </c>
      <c r="T206" s="572">
        <v>1</v>
      </c>
      <c r="U206" s="574">
        <v>1</v>
      </c>
    </row>
    <row r="207" spans="1:21" ht="14.45" customHeight="1" x14ac:dyDescent="0.2">
      <c r="A207" s="567">
        <v>29</v>
      </c>
      <c r="B207" s="568" t="s">
        <v>636</v>
      </c>
      <c r="C207" s="568" t="s">
        <v>640</v>
      </c>
      <c r="D207" s="569" t="s">
        <v>1708</v>
      </c>
      <c r="E207" s="570" t="s">
        <v>653</v>
      </c>
      <c r="F207" s="568" t="s">
        <v>639</v>
      </c>
      <c r="G207" s="568" t="s">
        <v>695</v>
      </c>
      <c r="H207" s="568" t="s">
        <v>271</v>
      </c>
      <c r="I207" s="568" t="s">
        <v>1150</v>
      </c>
      <c r="J207" s="568" t="s">
        <v>1151</v>
      </c>
      <c r="K207" s="568" t="s">
        <v>1152</v>
      </c>
      <c r="L207" s="571">
        <v>731.31</v>
      </c>
      <c r="M207" s="571">
        <v>731.31</v>
      </c>
      <c r="N207" s="568">
        <v>1</v>
      </c>
      <c r="O207" s="572">
        <v>1</v>
      </c>
      <c r="P207" s="571"/>
      <c r="Q207" s="573">
        <v>0</v>
      </c>
      <c r="R207" s="568"/>
      <c r="S207" s="573">
        <v>0</v>
      </c>
      <c r="T207" s="572"/>
      <c r="U207" s="574">
        <v>0</v>
      </c>
    </row>
    <row r="208" spans="1:21" ht="14.45" customHeight="1" x14ac:dyDescent="0.2">
      <c r="A208" s="567">
        <v>29</v>
      </c>
      <c r="B208" s="568" t="s">
        <v>636</v>
      </c>
      <c r="C208" s="568" t="s">
        <v>640</v>
      </c>
      <c r="D208" s="569" t="s">
        <v>1708</v>
      </c>
      <c r="E208" s="570" t="s">
        <v>654</v>
      </c>
      <c r="F208" s="568" t="s">
        <v>637</v>
      </c>
      <c r="G208" s="568" t="s">
        <v>1153</v>
      </c>
      <c r="H208" s="568" t="s">
        <v>271</v>
      </c>
      <c r="I208" s="568" t="s">
        <v>1154</v>
      </c>
      <c r="J208" s="568" t="s">
        <v>1155</v>
      </c>
      <c r="K208" s="568" t="s">
        <v>1156</v>
      </c>
      <c r="L208" s="571">
        <v>0</v>
      </c>
      <c r="M208" s="571">
        <v>0</v>
      </c>
      <c r="N208" s="568">
        <v>1</v>
      </c>
      <c r="O208" s="572">
        <v>1</v>
      </c>
      <c r="P208" s="571">
        <v>0</v>
      </c>
      <c r="Q208" s="573"/>
      <c r="R208" s="568">
        <v>1</v>
      </c>
      <c r="S208" s="573">
        <v>1</v>
      </c>
      <c r="T208" s="572">
        <v>1</v>
      </c>
      <c r="U208" s="574">
        <v>1</v>
      </c>
    </row>
    <row r="209" spans="1:21" ht="14.45" customHeight="1" x14ac:dyDescent="0.2">
      <c r="A209" s="567">
        <v>29</v>
      </c>
      <c r="B209" s="568" t="s">
        <v>636</v>
      </c>
      <c r="C209" s="568" t="s">
        <v>640</v>
      </c>
      <c r="D209" s="569" t="s">
        <v>1708</v>
      </c>
      <c r="E209" s="570" t="s">
        <v>654</v>
      </c>
      <c r="F209" s="568" t="s">
        <v>637</v>
      </c>
      <c r="G209" s="568" t="s">
        <v>758</v>
      </c>
      <c r="H209" s="568" t="s">
        <v>271</v>
      </c>
      <c r="I209" s="568" t="s">
        <v>921</v>
      </c>
      <c r="J209" s="568" t="s">
        <v>922</v>
      </c>
      <c r="K209" s="568" t="s">
        <v>753</v>
      </c>
      <c r="L209" s="571">
        <v>78.33</v>
      </c>
      <c r="M209" s="571">
        <v>313.32</v>
      </c>
      <c r="N209" s="568">
        <v>4</v>
      </c>
      <c r="O209" s="572">
        <v>2</v>
      </c>
      <c r="P209" s="571"/>
      <c r="Q209" s="573">
        <v>0</v>
      </c>
      <c r="R209" s="568"/>
      <c r="S209" s="573">
        <v>0</v>
      </c>
      <c r="T209" s="572"/>
      <c r="U209" s="574">
        <v>0</v>
      </c>
    </row>
    <row r="210" spans="1:21" ht="14.45" customHeight="1" x14ac:dyDescent="0.2">
      <c r="A210" s="567">
        <v>29</v>
      </c>
      <c r="B210" s="568" t="s">
        <v>636</v>
      </c>
      <c r="C210" s="568" t="s">
        <v>640</v>
      </c>
      <c r="D210" s="569" t="s">
        <v>1708</v>
      </c>
      <c r="E210" s="570" t="s">
        <v>654</v>
      </c>
      <c r="F210" s="568" t="s">
        <v>637</v>
      </c>
      <c r="G210" s="568" t="s">
        <v>758</v>
      </c>
      <c r="H210" s="568" t="s">
        <v>271</v>
      </c>
      <c r="I210" s="568" t="s">
        <v>1157</v>
      </c>
      <c r="J210" s="568" t="s">
        <v>922</v>
      </c>
      <c r="K210" s="568" t="s">
        <v>1158</v>
      </c>
      <c r="L210" s="571">
        <v>39.17</v>
      </c>
      <c r="M210" s="571">
        <v>78.34</v>
      </c>
      <c r="N210" s="568">
        <v>2</v>
      </c>
      <c r="O210" s="572">
        <v>1</v>
      </c>
      <c r="P210" s="571">
        <v>78.34</v>
      </c>
      <c r="Q210" s="573">
        <v>1</v>
      </c>
      <c r="R210" s="568">
        <v>2</v>
      </c>
      <c r="S210" s="573">
        <v>1</v>
      </c>
      <c r="T210" s="572">
        <v>1</v>
      </c>
      <c r="U210" s="574">
        <v>1</v>
      </c>
    </row>
    <row r="211" spans="1:21" ht="14.45" customHeight="1" x14ac:dyDescent="0.2">
      <c r="A211" s="567">
        <v>29</v>
      </c>
      <c r="B211" s="568" t="s">
        <v>636</v>
      </c>
      <c r="C211" s="568" t="s">
        <v>640</v>
      </c>
      <c r="D211" s="569" t="s">
        <v>1708</v>
      </c>
      <c r="E211" s="570" t="s">
        <v>654</v>
      </c>
      <c r="F211" s="568" t="s">
        <v>637</v>
      </c>
      <c r="G211" s="568" t="s">
        <v>758</v>
      </c>
      <c r="H211" s="568" t="s">
        <v>536</v>
      </c>
      <c r="I211" s="568" t="s">
        <v>759</v>
      </c>
      <c r="J211" s="568" t="s">
        <v>760</v>
      </c>
      <c r="K211" s="568" t="s">
        <v>753</v>
      </c>
      <c r="L211" s="571">
        <v>0</v>
      </c>
      <c r="M211" s="571">
        <v>0</v>
      </c>
      <c r="N211" s="568">
        <v>3</v>
      </c>
      <c r="O211" s="572">
        <v>1</v>
      </c>
      <c r="P211" s="571">
        <v>0</v>
      </c>
      <c r="Q211" s="573"/>
      <c r="R211" s="568">
        <v>3</v>
      </c>
      <c r="S211" s="573">
        <v>1</v>
      </c>
      <c r="T211" s="572">
        <v>1</v>
      </c>
      <c r="U211" s="574">
        <v>1</v>
      </c>
    </row>
    <row r="212" spans="1:21" ht="14.45" customHeight="1" x14ac:dyDescent="0.2">
      <c r="A212" s="567">
        <v>29</v>
      </c>
      <c r="B212" s="568" t="s">
        <v>636</v>
      </c>
      <c r="C212" s="568" t="s">
        <v>640</v>
      </c>
      <c r="D212" s="569" t="s">
        <v>1708</v>
      </c>
      <c r="E212" s="570" t="s">
        <v>654</v>
      </c>
      <c r="F212" s="568" t="s">
        <v>637</v>
      </c>
      <c r="G212" s="568" t="s">
        <v>758</v>
      </c>
      <c r="H212" s="568" t="s">
        <v>271</v>
      </c>
      <c r="I212" s="568" t="s">
        <v>1159</v>
      </c>
      <c r="J212" s="568" t="s">
        <v>922</v>
      </c>
      <c r="K212" s="568" t="s">
        <v>1158</v>
      </c>
      <c r="L212" s="571">
        <v>39.17</v>
      </c>
      <c r="M212" s="571">
        <v>78.34</v>
      </c>
      <c r="N212" s="568">
        <v>2</v>
      </c>
      <c r="O212" s="572">
        <v>1</v>
      </c>
      <c r="P212" s="571">
        <v>78.34</v>
      </c>
      <c r="Q212" s="573">
        <v>1</v>
      </c>
      <c r="R212" s="568">
        <v>2</v>
      </c>
      <c r="S212" s="573">
        <v>1</v>
      </c>
      <c r="T212" s="572">
        <v>1</v>
      </c>
      <c r="U212" s="574">
        <v>1</v>
      </c>
    </row>
    <row r="213" spans="1:21" ht="14.45" customHeight="1" x14ac:dyDescent="0.2">
      <c r="A213" s="567">
        <v>29</v>
      </c>
      <c r="B213" s="568" t="s">
        <v>636</v>
      </c>
      <c r="C213" s="568" t="s">
        <v>640</v>
      </c>
      <c r="D213" s="569" t="s">
        <v>1708</v>
      </c>
      <c r="E213" s="570" t="s">
        <v>654</v>
      </c>
      <c r="F213" s="568" t="s">
        <v>637</v>
      </c>
      <c r="G213" s="568" t="s">
        <v>931</v>
      </c>
      <c r="H213" s="568" t="s">
        <v>271</v>
      </c>
      <c r="I213" s="568" t="s">
        <v>1160</v>
      </c>
      <c r="J213" s="568" t="s">
        <v>933</v>
      </c>
      <c r="K213" s="568" t="s">
        <v>1161</v>
      </c>
      <c r="L213" s="571">
        <v>273.33</v>
      </c>
      <c r="M213" s="571">
        <v>273.33</v>
      </c>
      <c r="N213" s="568">
        <v>1</v>
      </c>
      <c r="O213" s="572">
        <v>1</v>
      </c>
      <c r="P213" s="571">
        <v>273.33</v>
      </c>
      <c r="Q213" s="573">
        <v>1</v>
      </c>
      <c r="R213" s="568">
        <v>1</v>
      </c>
      <c r="S213" s="573">
        <v>1</v>
      </c>
      <c r="T213" s="572">
        <v>1</v>
      </c>
      <c r="U213" s="574">
        <v>1</v>
      </c>
    </row>
    <row r="214" spans="1:21" ht="14.45" customHeight="1" x14ac:dyDescent="0.2">
      <c r="A214" s="567">
        <v>29</v>
      </c>
      <c r="B214" s="568" t="s">
        <v>636</v>
      </c>
      <c r="C214" s="568" t="s">
        <v>640</v>
      </c>
      <c r="D214" s="569" t="s">
        <v>1708</v>
      </c>
      <c r="E214" s="570" t="s">
        <v>654</v>
      </c>
      <c r="F214" s="568" t="s">
        <v>637</v>
      </c>
      <c r="G214" s="568" t="s">
        <v>1162</v>
      </c>
      <c r="H214" s="568" t="s">
        <v>271</v>
      </c>
      <c r="I214" s="568" t="s">
        <v>1163</v>
      </c>
      <c r="J214" s="568" t="s">
        <v>1164</v>
      </c>
      <c r="K214" s="568" t="s">
        <v>1165</v>
      </c>
      <c r="L214" s="571">
        <v>0</v>
      </c>
      <c r="M214" s="571">
        <v>0</v>
      </c>
      <c r="N214" s="568">
        <v>2</v>
      </c>
      <c r="O214" s="572">
        <v>1</v>
      </c>
      <c r="P214" s="571">
        <v>0</v>
      </c>
      <c r="Q214" s="573"/>
      <c r="R214" s="568">
        <v>2</v>
      </c>
      <c r="S214" s="573">
        <v>1</v>
      </c>
      <c r="T214" s="572">
        <v>1</v>
      </c>
      <c r="U214" s="574">
        <v>1</v>
      </c>
    </row>
    <row r="215" spans="1:21" ht="14.45" customHeight="1" x14ac:dyDescent="0.2">
      <c r="A215" s="567">
        <v>29</v>
      </c>
      <c r="B215" s="568" t="s">
        <v>636</v>
      </c>
      <c r="C215" s="568" t="s">
        <v>640</v>
      </c>
      <c r="D215" s="569" t="s">
        <v>1708</v>
      </c>
      <c r="E215" s="570" t="s">
        <v>654</v>
      </c>
      <c r="F215" s="568" t="s">
        <v>637</v>
      </c>
      <c r="G215" s="568" t="s">
        <v>800</v>
      </c>
      <c r="H215" s="568" t="s">
        <v>271</v>
      </c>
      <c r="I215" s="568" t="s">
        <v>801</v>
      </c>
      <c r="J215" s="568" t="s">
        <v>591</v>
      </c>
      <c r="K215" s="568" t="s">
        <v>802</v>
      </c>
      <c r="L215" s="571">
        <v>42.14</v>
      </c>
      <c r="M215" s="571">
        <v>126.42</v>
      </c>
      <c r="N215" s="568">
        <v>3</v>
      </c>
      <c r="O215" s="572">
        <v>0.5</v>
      </c>
      <c r="P215" s="571">
        <v>126.42</v>
      </c>
      <c r="Q215" s="573">
        <v>1</v>
      </c>
      <c r="R215" s="568">
        <v>3</v>
      </c>
      <c r="S215" s="573">
        <v>1</v>
      </c>
      <c r="T215" s="572">
        <v>0.5</v>
      </c>
      <c r="U215" s="574">
        <v>1</v>
      </c>
    </row>
    <row r="216" spans="1:21" ht="14.45" customHeight="1" x14ac:dyDescent="0.2">
      <c r="A216" s="567">
        <v>29</v>
      </c>
      <c r="B216" s="568" t="s">
        <v>636</v>
      </c>
      <c r="C216" s="568" t="s">
        <v>640</v>
      </c>
      <c r="D216" s="569" t="s">
        <v>1708</v>
      </c>
      <c r="E216" s="570" t="s">
        <v>654</v>
      </c>
      <c r="F216" s="568" t="s">
        <v>637</v>
      </c>
      <c r="G216" s="568" t="s">
        <v>800</v>
      </c>
      <c r="H216" s="568" t="s">
        <v>271</v>
      </c>
      <c r="I216" s="568" t="s">
        <v>803</v>
      </c>
      <c r="J216" s="568" t="s">
        <v>591</v>
      </c>
      <c r="K216" s="568" t="s">
        <v>802</v>
      </c>
      <c r="L216" s="571">
        <v>42.14</v>
      </c>
      <c r="M216" s="571">
        <v>168.56</v>
      </c>
      <c r="N216" s="568">
        <v>4</v>
      </c>
      <c r="O216" s="572">
        <v>1</v>
      </c>
      <c r="P216" s="571">
        <v>168.56</v>
      </c>
      <c r="Q216" s="573">
        <v>1</v>
      </c>
      <c r="R216" s="568">
        <v>4</v>
      </c>
      <c r="S216" s="573">
        <v>1</v>
      </c>
      <c r="T216" s="572">
        <v>1</v>
      </c>
      <c r="U216" s="574">
        <v>1</v>
      </c>
    </row>
    <row r="217" spans="1:21" ht="14.45" customHeight="1" x14ac:dyDescent="0.2">
      <c r="A217" s="567">
        <v>29</v>
      </c>
      <c r="B217" s="568" t="s">
        <v>636</v>
      </c>
      <c r="C217" s="568" t="s">
        <v>640</v>
      </c>
      <c r="D217" s="569" t="s">
        <v>1708</v>
      </c>
      <c r="E217" s="570" t="s">
        <v>654</v>
      </c>
      <c r="F217" s="568" t="s">
        <v>637</v>
      </c>
      <c r="G217" s="568" t="s">
        <v>972</v>
      </c>
      <c r="H217" s="568" t="s">
        <v>271</v>
      </c>
      <c r="I217" s="568" t="s">
        <v>1166</v>
      </c>
      <c r="J217" s="568" t="s">
        <v>974</v>
      </c>
      <c r="K217" s="568" t="s">
        <v>1167</v>
      </c>
      <c r="L217" s="571">
        <v>22.79</v>
      </c>
      <c r="M217" s="571">
        <v>22.79</v>
      </c>
      <c r="N217" s="568">
        <v>1</v>
      </c>
      <c r="O217" s="572">
        <v>1</v>
      </c>
      <c r="P217" s="571">
        <v>22.79</v>
      </c>
      <c r="Q217" s="573">
        <v>1</v>
      </c>
      <c r="R217" s="568">
        <v>1</v>
      </c>
      <c r="S217" s="573">
        <v>1</v>
      </c>
      <c r="T217" s="572">
        <v>1</v>
      </c>
      <c r="U217" s="574">
        <v>1</v>
      </c>
    </row>
    <row r="218" spans="1:21" ht="14.45" customHeight="1" x14ac:dyDescent="0.2">
      <c r="A218" s="567">
        <v>29</v>
      </c>
      <c r="B218" s="568" t="s">
        <v>636</v>
      </c>
      <c r="C218" s="568" t="s">
        <v>640</v>
      </c>
      <c r="D218" s="569" t="s">
        <v>1708</v>
      </c>
      <c r="E218" s="570" t="s">
        <v>654</v>
      </c>
      <c r="F218" s="568" t="s">
        <v>637</v>
      </c>
      <c r="G218" s="568" t="s">
        <v>972</v>
      </c>
      <c r="H218" s="568" t="s">
        <v>271</v>
      </c>
      <c r="I218" s="568" t="s">
        <v>973</v>
      </c>
      <c r="J218" s="568" t="s">
        <v>974</v>
      </c>
      <c r="K218" s="568" t="s">
        <v>975</v>
      </c>
      <c r="L218" s="571">
        <v>285.01</v>
      </c>
      <c r="M218" s="571">
        <v>3135.1099999999997</v>
      </c>
      <c r="N218" s="568">
        <v>11</v>
      </c>
      <c r="O218" s="572">
        <v>10</v>
      </c>
      <c r="P218" s="571">
        <v>1995.07</v>
      </c>
      <c r="Q218" s="573">
        <v>0.63636363636363646</v>
      </c>
      <c r="R218" s="568">
        <v>7</v>
      </c>
      <c r="S218" s="573">
        <v>0.63636363636363635</v>
      </c>
      <c r="T218" s="572">
        <v>7</v>
      </c>
      <c r="U218" s="574">
        <v>0.7</v>
      </c>
    </row>
    <row r="219" spans="1:21" ht="14.45" customHeight="1" x14ac:dyDescent="0.2">
      <c r="A219" s="567">
        <v>29</v>
      </c>
      <c r="B219" s="568" t="s">
        <v>636</v>
      </c>
      <c r="C219" s="568" t="s">
        <v>640</v>
      </c>
      <c r="D219" s="569" t="s">
        <v>1708</v>
      </c>
      <c r="E219" s="570" t="s">
        <v>654</v>
      </c>
      <c r="F219" s="568" t="s">
        <v>637</v>
      </c>
      <c r="G219" s="568" t="s">
        <v>808</v>
      </c>
      <c r="H219" s="568" t="s">
        <v>271</v>
      </c>
      <c r="I219" s="568" t="s">
        <v>809</v>
      </c>
      <c r="J219" s="568" t="s">
        <v>810</v>
      </c>
      <c r="K219" s="568" t="s">
        <v>811</v>
      </c>
      <c r="L219" s="571">
        <v>132.97999999999999</v>
      </c>
      <c r="M219" s="571">
        <v>531.91999999999996</v>
      </c>
      <c r="N219" s="568">
        <v>4</v>
      </c>
      <c r="O219" s="572">
        <v>2</v>
      </c>
      <c r="P219" s="571">
        <v>531.91999999999996</v>
      </c>
      <c r="Q219" s="573">
        <v>1</v>
      </c>
      <c r="R219" s="568">
        <v>4</v>
      </c>
      <c r="S219" s="573">
        <v>1</v>
      </c>
      <c r="T219" s="572">
        <v>2</v>
      </c>
      <c r="U219" s="574">
        <v>1</v>
      </c>
    </row>
    <row r="220" spans="1:21" ht="14.45" customHeight="1" x14ac:dyDescent="0.2">
      <c r="A220" s="567">
        <v>29</v>
      </c>
      <c r="B220" s="568" t="s">
        <v>636</v>
      </c>
      <c r="C220" s="568" t="s">
        <v>640</v>
      </c>
      <c r="D220" s="569" t="s">
        <v>1708</v>
      </c>
      <c r="E220" s="570" t="s">
        <v>654</v>
      </c>
      <c r="F220" s="568" t="s">
        <v>637</v>
      </c>
      <c r="G220" s="568" t="s">
        <v>659</v>
      </c>
      <c r="H220" s="568" t="s">
        <v>271</v>
      </c>
      <c r="I220" s="568" t="s">
        <v>660</v>
      </c>
      <c r="J220" s="568" t="s">
        <v>595</v>
      </c>
      <c r="K220" s="568" t="s">
        <v>661</v>
      </c>
      <c r="L220" s="571">
        <v>61.97</v>
      </c>
      <c r="M220" s="571">
        <v>123.94</v>
      </c>
      <c r="N220" s="568">
        <v>2</v>
      </c>
      <c r="O220" s="572">
        <v>2</v>
      </c>
      <c r="P220" s="571">
        <v>123.94</v>
      </c>
      <c r="Q220" s="573">
        <v>1</v>
      </c>
      <c r="R220" s="568">
        <v>2</v>
      </c>
      <c r="S220" s="573">
        <v>1</v>
      </c>
      <c r="T220" s="572">
        <v>2</v>
      </c>
      <c r="U220" s="574">
        <v>1</v>
      </c>
    </row>
    <row r="221" spans="1:21" ht="14.45" customHeight="1" x14ac:dyDescent="0.2">
      <c r="A221" s="567">
        <v>29</v>
      </c>
      <c r="B221" s="568" t="s">
        <v>636</v>
      </c>
      <c r="C221" s="568" t="s">
        <v>640</v>
      </c>
      <c r="D221" s="569" t="s">
        <v>1708</v>
      </c>
      <c r="E221" s="570" t="s">
        <v>654</v>
      </c>
      <c r="F221" s="568" t="s">
        <v>637</v>
      </c>
      <c r="G221" s="568" t="s">
        <v>1002</v>
      </c>
      <c r="H221" s="568" t="s">
        <v>271</v>
      </c>
      <c r="I221" s="568" t="s">
        <v>1003</v>
      </c>
      <c r="J221" s="568" t="s">
        <v>1004</v>
      </c>
      <c r="K221" s="568" t="s">
        <v>1005</v>
      </c>
      <c r="L221" s="571">
        <v>248.55</v>
      </c>
      <c r="M221" s="571">
        <v>248.55</v>
      </c>
      <c r="N221" s="568">
        <v>1</v>
      </c>
      <c r="O221" s="572">
        <v>1</v>
      </c>
      <c r="P221" s="571"/>
      <c r="Q221" s="573">
        <v>0</v>
      </c>
      <c r="R221" s="568"/>
      <c r="S221" s="573">
        <v>0</v>
      </c>
      <c r="T221" s="572"/>
      <c r="U221" s="574">
        <v>0</v>
      </c>
    </row>
    <row r="222" spans="1:21" ht="14.45" customHeight="1" x14ac:dyDescent="0.2">
      <c r="A222" s="567">
        <v>29</v>
      </c>
      <c r="B222" s="568" t="s">
        <v>636</v>
      </c>
      <c r="C222" s="568" t="s">
        <v>640</v>
      </c>
      <c r="D222" s="569" t="s">
        <v>1708</v>
      </c>
      <c r="E222" s="570" t="s">
        <v>654</v>
      </c>
      <c r="F222" s="568" t="s">
        <v>637</v>
      </c>
      <c r="G222" s="568" t="s">
        <v>1168</v>
      </c>
      <c r="H222" s="568" t="s">
        <v>271</v>
      </c>
      <c r="I222" s="568" t="s">
        <v>1169</v>
      </c>
      <c r="J222" s="568" t="s">
        <v>1170</v>
      </c>
      <c r="K222" s="568" t="s">
        <v>1171</v>
      </c>
      <c r="L222" s="571">
        <v>90.95</v>
      </c>
      <c r="M222" s="571">
        <v>363.8</v>
      </c>
      <c r="N222" s="568">
        <v>4</v>
      </c>
      <c r="O222" s="572">
        <v>2</v>
      </c>
      <c r="P222" s="571">
        <v>363.8</v>
      </c>
      <c r="Q222" s="573">
        <v>1</v>
      </c>
      <c r="R222" s="568">
        <v>4</v>
      </c>
      <c r="S222" s="573">
        <v>1</v>
      </c>
      <c r="T222" s="572">
        <v>2</v>
      </c>
      <c r="U222" s="574">
        <v>1</v>
      </c>
    </row>
    <row r="223" spans="1:21" ht="14.45" customHeight="1" x14ac:dyDescent="0.2">
      <c r="A223" s="567">
        <v>29</v>
      </c>
      <c r="B223" s="568" t="s">
        <v>636</v>
      </c>
      <c r="C223" s="568" t="s">
        <v>640</v>
      </c>
      <c r="D223" s="569" t="s">
        <v>1708</v>
      </c>
      <c r="E223" s="570" t="s">
        <v>654</v>
      </c>
      <c r="F223" s="568" t="s">
        <v>637</v>
      </c>
      <c r="G223" s="568" t="s">
        <v>662</v>
      </c>
      <c r="H223" s="568" t="s">
        <v>536</v>
      </c>
      <c r="I223" s="568" t="s">
        <v>621</v>
      </c>
      <c r="J223" s="568" t="s">
        <v>537</v>
      </c>
      <c r="K223" s="568" t="s">
        <v>622</v>
      </c>
      <c r="L223" s="571">
        <v>16.8</v>
      </c>
      <c r="M223" s="571">
        <v>134.4</v>
      </c>
      <c r="N223" s="568">
        <v>8</v>
      </c>
      <c r="O223" s="572">
        <v>8</v>
      </c>
      <c r="P223" s="571">
        <v>117.6</v>
      </c>
      <c r="Q223" s="573">
        <v>0.87499999999999989</v>
      </c>
      <c r="R223" s="568">
        <v>7</v>
      </c>
      <c r="S223" s="573">
        <v>0.875</v>
      </c>
      <c r="T223" s="572">
        <v>7</v>
      </c>
      <c r="U223" s="574">
        <v>0.875</v>
      </c>
    </row>
    <row r="224" spans="1:21" ht="14.45" customHeight="1" x14ac:dyDescent="0.2">
      <c r="A224" s="567">
        <v>29</v>
      </c>
      <c r="B224" s="568" t="s">
        <v>636</v>
      </c>
      <c r="C224" s="568" t="s">
        <v>640</v>
      </c>
      <c r="D224" s="569" t="s">
        <v>1708</v>
      </c>
      <c r="E224" s="570" t="s">
        <v>654</v>
      </c>
      <c r="F224" s="568" t="s">
        <v>637</v>
      </c>
      <c r="G224" s="568" t="s">
        <v>816</v>
      </c>
      <c r="H224" s="568" t="s">
        <v>271</v>
      </c>
      <c r="I224" s="568" t="s">
        <v>817</v>
      </c>
      <c r="J224" s="568" t="s">
        <v>818</v>
      </c>
      <c r="K224" s="568" t="s">
        <v>819</v>
      </c>
      <c r="L224" s="571">
        <v>46.03</v>
      </c>
      <c r="M224" s="571">
        <v>46.03</v>
      </c>
      <c r="N224" s="568">
        <v>1</v>
      </c>
      <c r="O224" s="572">
        <v>1</v>
      </c>
      <c r="P224" s="571">
        <v>46.03</v>
      </c>
      <c r="Q224" s="573">
        <v>1</v>
      </c>
      <c r="R224" s="568">
        <v>1</v>
      </c>
      <c r="S224" s="573">
        <v>1</v>
      </c>
      <c r="T224" s="572">
        <v>1</v>
      </c>
      <c r="U224" s="574">
        <v>1</v>
      </c>
    </row>
    <row r="225" spans="1:21" ht="14.45" customHeight="1" x14ac:dyDescent="0.2">
      <c r="A225" s="567">
        <v>29</v>
      </c>
      <c r="B225" s="568" t="s">
        <v>636</v>
      </c>
      <c r="C225" s="568" t="s">
        <v>640</v>
      </c>
      <c r="D225" s="569" t="s">
        <v>1708</v>
      </c>
      <c r="E225" s="570" t="s">
        <v>654</v>
      </c>
      <c r="F225" s="568" t="s">
        <v>637</v>
      </c>
      <c r="G225" s="568" t="s">
        <v>663</v>
      </c>
      <c r="H225" s="568" t="s">
        <v>536</v>
      </c>
      <c r="I225" s="568" t="s">
        <v>1018</v>
      </c>
      <c r="J225" s="568" t="s">
        <v>665</v>
      </c>
      <c r="K225" s="568" t="s">
        <v>1019</v>
      </c>
      <c r="L225" s="571">
        <v>368.16</v>
      </c>
      <c r="M225" s="571">
        <v>736.32</v>
      </c>
      <c r="N225" s="568">
        <v>2</v>
      </c>
      <c r="O225" s="572">
        <v>1</v>
      </c>
      <c r="P225" s="571">
        <v>736.32</v>
      </c>
      <c r="Q225" s="573">
        <v>1</v>
      </c>
      <c r="R225" s="568">
        <v>2</v>
      </c>
      <c r="S225" s="573">
        <v>1</v>
      </c>
      <c r="T225" s="572">
        <v>1</v>
      </c>
      <c r="U225" s="574">
        <v>1</v>
      </c>
    </row>
    <row r="226" spans="1:21" ht="14.45" customHeight="1" x14ac:dyDescent="0.2">
      <c r="A226" s="567">
        <v>29</v>
      </c>
      <c r="B226" s="568" t="s">
        <v>636</v>
      </c>
      <c r="C226" s="568" t="s">
        <v>640</v>
      </c>
      <c r="D226" s="569" t="s">
        <v>1708</v>
      </c>
      <c r="E226" s="570" t="s">
        <v>654</v>
      </c>
      <c r="F226" s="568" t="s">
        <v>637</v>
      </c>
      <c r="G226" s="568" t="s">
        <v>663</v>
      </c>
      <c r="H226" s="568" t="s">
        <v>536</v>
      </c>
      <c r="I226" s="568" t="s">
        <v>1020</v>
      </c>
      <c r="J226" s="568" t="s">
        <v>665</v>
      </c>
      <c r="K226" s="568" t="s">
        <v>1021</v>
      </c>
      <c r="L226" s="571">
        <v>490.89</v>
      </c>
      <c r="M226" s="571">
        <v>981.78</v>
      </c>
      <c r="N226" s="568">
        <v>2</v>
      </c>
      <c r="O226" s="572">
        <v>1</v>
      </c>
      <c r="P226" s="571"/>
      <c r="Q226" s="573">
        <v>0</v>
      </c>
      <c r="R226" s="568"/>
      <c r="S226" s="573">
        <v>0</v>
      </c>
      <c r="T226" s="572"/>
      <c r="U226" s="574">
        <v>0</v>
      </c>
    </row>
    <row r="227" spans="1:21" ht="14.45" customHeight="1" x14ac:dyDescent="0.2">
      <c r="A227" s="567">
        <v>29</v>
      </c>
      <c r="B227" s="568" t="s">
        <v>636</v>
      </c>
      <c r="C227" s="568" t="s">
        <v>640</v>
      </c>
      <c r="D227" s="569" t="s">
        <v>1708</v>
      </c>
      <c r="E227" s="570" t="s">
        <v>654</v>
      </c>
      <c r="F227" s="568" t="s">
        <v>637</v>
      </c>
      <c r="G227" s="568" t="s">
        <v>1172</v>
      </c>
      <c r="H227" s="568" t="s">
        <v>271</v>
      </c>
      <c r="I227" s="568" t="s">
        <v>1173</v>
      </c>
      <c r="J227" s="568" t="s">
        <v>1174</v>
      </c>
      <c r="K227" s="568" t="s">
        <v>1175</v>
      </c>
      <c r="L227" s="571">
        <v>654.95000000000005</v>
      </c>
      <c r="M227" s="571">
        <v>1964.8500000000001</v>
      </c>
      <c r="N227" s="568">
        <v>3</v>
      </c>
      <c r="O227" s="572">
        <v>3</v>
      </c>
      <c r="P227" s="571">
        <v>1964.8500000000001</v>
      </c>
      <c r="Q227" s="573">
        <v>1</v>
      </c>
      <c r="R227" s="568">
        <v>3</v>
      </c>
      <c r="S227" s="573">
        <v>1</v>
      </c>
      <c r="T227" s="572">
        <v>3</v>
      </c>
      <c r="U227" s="574">
        <v>1</v>
      </c>
    </row>
    <row r="228" spans="1:21" ht="14.45" customHeight="1" x14ac:dyDescent="0.2">
      <c r="A228" s="567">
        <v>29</v>
      </c>
      <c r="B228" s="568" t="s">
        <v>636</v>
      </c>
      <c r="C228" s="568" t="s">
        <v>640</v>
      </c>
      <c r="D228" s="569" t="s">
        <v>1708</v>
      </c>
      <c r="E228" s="570" t="s">
        <v>654</v>
      </c>
      <c r="F228" s="568" t="s">
        <v>637</v>
      </c>
      <c r="G228" s="568" t="s">
        <v>1172</v>
      </c>
      <c r="H228" s="568" t="s">
        <v>271</v>
      </c>
      <c r="I228" s="568" t="s">
        <v>1176</v>
      </c>
      <c r="J228" s="568" t="s">
        <v>1174</v>
      </c>
      <c r="K228" s="568" t="s">
        <v>1177</v>
      </c>
      <c r="L228" s="571">
        <v>544.38</v>
      </c>
      <c r="M228" s="571">
        <v>1088.76</v>
      </c>
      <c r="N228" s="568">
        <v>2</v>
      </c>
      <c r="O228" s="572">
        <v>1</v>
      </c>
      <c r="P228" s="571">
        <v>1088.76</v>
      </c>
      <c r="Q228" s="573">
        <v>1</v>
      </c>
      <c r="R228" s="568">
        <v>2</v>
      </c>
      <c r="S228" s="573">
        <v>1</v>
      </c>
      <c r="T228" s="572">
        <v>1</v>
      </c>
      <c r="U228" s="574">
        <v>1</v>
      </c>
    </row>
    <row r="229" spans="1:21" ht="14.45" customHeight="1" x14ac:dyDescent="0.2">
      <c r="A229" s="567">
        <v>29</v>
      </c>
      <c r="B229" s="568" t="s">
        <v>636</v>
      </c>
      <c r="C229" s="568" t="s">
        <v>640</v>
      </c>
      <c r="D229" s="569" t="s">
        <v>1708</v>
      </c>
      <c r="E229" s="570" t="s">
        <v>654</v>
      </c>
      <c r="F229" s="568" t="s">
        <v>637</v>
      </c>
      <c r="G229" s="568" t="s">
        <v>675</v>
      </c>
      <c r="H229" s="568" t="s">
        <v>536</v>
      </c>
      <c r="I229" s="568" t="s">
        <v>1178</v>
      </c>
      <c r="J229" s="568" t="s">
        <v>677</v>
      </c>
      <c r="K229" s="568" t="s">
        <v>1179</v>
      </c>
      <c r="L229" s="571">
        <v>50.32</v>
      </c>
      <c r="M229" s="571">
        <v>100.64</v>
      </c>
      <c r="N229" s="568">
        <v>2</v>
      </c>
      <c r="O229" s="572">
        <v>0.5</v>
      </c>
      <c r="P229" s="571">
        <v>100.64</v>
      </c>
      <c r="Q229" s="573">
        <v>1</v>
      </c>
      <c r="R229" s="568">
        <v>2</v>
      </c>
      <c r="S229" s="573">
        <v>1</v>
      </c>
      <c r="T229" s="572">
        <v>0.5</v>
      </c>
      <c r="U229" s="574">
        <v>1</v>
      </c>
    </row>
    <row r="230" spans="1:21" ht="14.45" customHeight="1" x14ac:dyDescent="0.2">
      <c r="A230" s="567">
        <v>29</v>
      </c>
      <c r="B230" s="568" t="s">
        <v>636</v>
      </c>
      <c r="C230" s="568" t="s">
        <v>640</v>
      </c>
      <c r="D230" s="569" t="s">
        <v>1708</v>
      </c>
      <c r="E230" s="570" t="s">
        <v>654</v>
      </c>
      <c r="F230" s="568" t="s">
        <v>637</v>
      </c>
      <c r="G230" s="568" t="s">
        <v>682</v>
      </c>
      <c r="H230" s="568" t="s">
        <v>536</v>
      </c>
      <c r="I230" s="568" t="s">
        <v>683</v>
      </c>
      <c r="J230" s="568" t="s">
        <v>684</v>
      </c>
      <c r="K230" s="568" t="s">
        <v>685</v>
      </c>
      <c r="L230" s="571">
        <v>154.36000000000001</v>
      </c>
      <c r="M230" s="571">
        <v>308.72000000000003</v>
      </c>
      <c r="N230" s="568">
        <v>2</v>
      </c>
      <c r="O230" s="572">
        <v>2</v>
      </c>
      <c r="P230" s="571">
        <v>308.72000000000003</v>
      </c>
      <c r="Q230" s="573">
        <v>1</v>
      </c>
      <c r="R230" s="568">
        <v>2</v>
      </c>
      <c r="S230" s="573">
        <v>1</v>
      </c>
      <c r="T230" s="572">
        <v>2</v>
      </c>
      <c r="U230" s="574">
        <v>1</v>
      </c>
    </row>
    <row r="231" spans="1:21" ht="14.45" customHeight="1" x14ac:dyDescent="0.2">
      <c r="A231" s="567">
        <v>29</v>
      </c>
      <c r="B231" s="568" t="s">
        <v>636</v>
      </c>
      <c r="C231" s="568" t="s">
        <v>640</v>
      </c>
      <c r="D231" s="569" t="s">
        <v>1708</v>
      </c>
      <c r="E231" s="570" t="s">
        <v>654</v>
      </c>
      <c r="F231" s="568" t="s">
        <v>637</v>
      </c>
      <c r="G231" s="568" t="s">
        <v>692</v>
      </c>
      <c r="H231" s="568" t="s">
        <v>271</v>
      </c>
      <c r="I231" s="568" t="s">
        <v>693</v>
      </c>
      <c r="J231" s="568" t="s">
        <v>593</v>
      </c>
      <c r="K231" s="568" t="s">
        <v>694</v>
      </c>
      <c r="L231" s="571">
        <v>266.77</v>
      </c>
      <c r="M231" s="571">
        <v>266.77</v>
      </c>
      <c r="N231" s="568">
        <v>1</v>
      </c>
      <c r="O231" s="572">
        <v>1</v>
      </c>
      <c r="P231" s="571">
        <v>266.77</v>
      </c>
      <c r="Q231" s="573">
        <v>1</v>
      </c>
      <c r="R231" s="568">
        <v>1</v>
      </c>
      <c r="S231" s="573">
        <v>1</v>
      </c>
      <c r="T231" s="572">
        <v>1</v>
      </c>
      <c r="U231" s="574">
        <v>1</v>
      </c>
    </row>
    <row r="232" spans="1:21" ht="14.45" customHeight="1" x14ac:dyDescent="0.2">
      <c r="A232" s="567">
        <v>29</v>
      </c>
      <c r="B232" s="568" t="s">
        <v>636</v>
      </c>
      <c r="C232" s="568" t="s">
        <v>640</v>
      </c>
      <c r="D232" s="569" t="s">
        <v>1708</v>
      </c>
      <c r="E232" s="570" t="s">
        <v>654</v>
      </c>
      <c r="F232" s="568" t="s">
        <v>637</v>
      </c>
      <c r="G232" s="568" t="s">
        <v>1101</v>
      </c>
      <c r="H232" s="568" t="s">
        <v>271</v>
      </c>
      <c r="I232" s="568" t="s">
        <v>1102</v>
      </c>
      <c r="J232" s="568" t="s">
        <v>1103</v>
      </c>
      <c r="K232" s="568" t="s">
        <v>1104</v>
      </c>
      <c r="L232" s="571">
        <v>121.92</v>
      </c>
      <c r="M232" s="571">
        <v>1097.28</v>
      </c>
      <c r="N232" s="568">
        <v>9</v>
      </c>
      <c r="O232" s="572">
        <v>5</v>
      </c>
      <c r="P232" s="571">
        <v>487.68</v>
      </c>
      <c r="Q232" s="573">
        <v>0.44444444444444448</v>
      </c>
      <c r="R232" s="568">
        <v>4</v>
      </c>
      <c r="S232" s="573">
        <v>0.44444444444444442</v>
      </c>
      <c r="T232" s="572">
        <v>2</v>
      </c>
      <c r="U232" s="574">
        <v>0.4</v>
      </c>
    </row>
    <row r="233" spans="1:21" ht="14.45" customHeight="1" x14ac:dyDescent="0.2">
      <c r="A233" s="567">
        <v>29</v>
      </c>
      <c r="B233" s="568" t="s">
        <v>636</v>
      </c>
      <c r="C233" s="568" t="s">
        <v>640</v>
      </c>
      <c r="D233" s="569" t="s">
        <v>1708</v>
      </c>
      <c r="E233" s="570" t="s">
        <v>654</v>
      </c>
      <c r="F233" s="568" t="s">
        <v>637</v>
      </c>
      <c r="G233" s="568" t="s">
        <v>1101</v>
      </c>
      <c r="H233" s="568" t="s">
        <v>271</v>
      </c>
      <c r="I233" s="568" t="s">
        <v>1180</v>
      </c>
      <c r="J233" s="568" t="s">
        <v>1103</v>
      </c>
      <c r="K233" s="568" t="s">
        <v>1104</v>
      </c>
      <c r="L233" s="571">
        <v>121.92</v>
      </c>
      <c r="M233" s="571">
        <v>365.76</v>
      </c>
      <c r="N233" s="568">
        <v>3</v>
      </c>
      <c r="O233" s="572">
        <v>2</v>
      </c>
      <c r="P233" s="571"/>
      <c r="Q233" s="573">
        <v>0</v>
      </c>
      <c r="R233" s="568"/>
      <c r="S233" s="573">
        <v>0</v>
      </c>
      <c r="T233" s="572"/>
      <c r="U233" s="574">
        <v>0</v>
      </c>
    </row>
    <row r="234" spans="1:21" ht="14.45" customHeight="1" x14ac:dyDescent="0.2">
      <c r="A234" s="567">
        <v>29</v>
      </c>
      <c r="B234" s="568" t="s">
        <v>636</v>
      </c>
      <c r="C234" s="568" t="s">
        <v>640</v>
      </c>
      <c r="D234" s="569" t="s">
        <v>1708</v>
      </c>
      <c r="E234" s="570" t="s">
        <v>654</v>
      </c>
      <c r="F234" s="568" t="s">
        <v>639</v>
      </c>
      <c r="G234" s="568" t="s">
        <v>695</v>
      </c>
      <c r="H234" s="568" t="s">
        <v>271</v>
      </c>
      <c r="I234" s="568" t="s">
        <v>699</v>
      </c>
      <c r="J234" s="568" t="s">
        <v>700</v>
      </c>
      <c r="K234" s="568" t="s">
        <v>701</v>
      </c>
      <c r="L234" s="571">
        <v>410.41</v>
      </c>
      <c r="M234" s="571">
        <v>820.82</v>
      </c>
      <c r="N234" s="568">
        <v>2</v>
      </c>
      <c r="O234" s="572">
        <v>2</v>
      </c>
      <c r="P234" s="571">
        <v>820.82</v>
      </c>
      <c r="Q234" s="573">
        <v>1</v>
      </c>
      <c r="R234" s="568">
        <v>2</v>
      </c>
      <c r="S234" s="573">
        <v>1</v>
      </c>
      <c r="T234" s="572">
        <v>2</v>
      </c>
      <c r="U234" s="574">
        <v>1</v>
      </c>
    </row>
    <row r="235" spans="1:21" ht="14.45" customHeight="1" x14ac:dyDescent="0.2">
      <c r="A235" s="567">
        <v>29</v>
      </c>
      <c r="B235" s="568" t="s">
        <v>636</v>
      </c>
      <c r="C235" s="568" t="s">
        <v>640</v>
      </c>
      <c r="D235" s="569" t="s">
        <v>1708</v>
      </c>
      <c r="E235" s="570" t="s">
        <v>654</v>
      </c>
      <c r="F235" s="568" t="s">
        <v>639</v>
      </c>
      <c r="G235" s="568" t="s">
        <v>695</v>
      </c>
      <c r="H235" s="568" t="s">
        <v>271</v>
      </c>
      <c r="I235" s="568" t="s">
        <v>702</v>
      </c>
      <c r="J235" s="568" t="s">
        <v>703</v>
      </c>
      <c r="K235" s="568" t="s">
        <v>704</v>
      </c>
      <c r="L235" s="571">
        <v>1018.15</v>
      </c>
      <c r="M235" s="571">
        <v>3054.45</v>
      </c>
      <c r="N235" s="568">
        <v>3</v>
      </c>
      <c r="O235" s="572">
        <v>1</v>
      </c>
      <c r="P235" s="571">
        <v>3054.45</v>
      </c>
      <c r="Q235" s="573">
        <v>1</v>
      </c>
      <c r="R235" s="568">
        <v>3</v>
      </c>
      <c r="S235" s="573">
        <v>1</v>
      </c>
      <c r="T235" s="572">
        <v>1</v>
      </c>
      <c r="U235" s="574">
        <v>1</v>
      </c>
    </row>
    <row r="236" spans="1:21" ht="14.45" customHeight="1" x14ac:dyDescent="0.2">
      <c r="A236" s="567">
        <v>29</v>
      </c>
      <c r="B236" s="568" t="s">
        <v>636</v>
      </c>
      <c r="C236" s="568" t="s">
        <v>640</v>
      </c>
      <c r="D236" s="569" t="s">
        <v>1708</v>
      </c>
      <c r="E236" s="570" t="s">
        <v>654</v>
      </c>
      <c r="F236" s="568" t="s">
        <v>639</v>
      </c>
      <c r="G236" s="568" t="s">
        <v>695</v>
      </c>
      <c r="H236" s="568" t="s">
        <v>271</v>
      </c>
      <c r="I236" s="568" t="s">
        <v>705</v>
      </c>
      <c r="J236" s="568" t="s">
        <v>706</v>
      </c>
      <c r="K236" s="568" t="s">
        <v>707</v>
      </c>
      <c r="L236" s="571">
        <v>99.99</v>
      </c>
      <c r="M236" s="571">
        <v>199.98</v>
      </c>
      <c r="N236" s="568">
        <v>2</v>
      </c>
      <c r="O236" s="572">
        <v>1</v>
      </c>
      <c r="P236" s="571">
        <v>199.98</v>
      </c>
      <c r="Q236" s="573">
        <v>1</v>
      </c>
      <c r="R236" s="568">
        <v>2</v>
      </c>
      <c r="S236" s="573">
        <v>1</v>
      </c>
      <c r="T236" s="572">
        <v>1</v>
      </c>
      <c r="U236" s="574">
        <v>1</v>
      </c>
    </row>
    <row r="237" spans="1:21" ht="14.45" customHeight="1" x14ac:dyDescent="0.2">
      <c r="A237" s="567">
        <v>29</v>
      </c>
      <c r="B237" s="568" t="s">
        <v>636</v>
      </c>
      <c r="C237" s="568" t="s">
        <v>640</v>
      </c>
      <c r="D237" s="569" t="s">
        <v>1708</v>
      </c>
      <c r="E237" s="570" t="s">
        <v>654</v>
      </c>
      <c r="F237" s="568" t="s">
        <v>639</v>
      </c>
      <c r="G237" s="568" t="s">
        <v>695</v>
      </c>
      <c r="H237" s="568" t="s">
        <v>271</v>
      </c>
      <c r="I237" s="568" t="s">
        <v>1112</v>
      </c>
      <c r="J237" s="568" t="s">
        <v>715</v>
      </c>
      <c r="K237" s="568" t="s">
        <v>1113</v>
      </c>
      <c r="L237" s="571">
        <v>60.23</v>
      </c>
      <c r="M237" s="571">
        <v>60.23</v>
      </c>
      <c r="N237" s="568">
        <v>1</v>
      </c>
      <c r="O237" s="572">
        <v>1</v>
      </c>
      <c r="P237" s="571">
        <v>60.23</v>
      </c>
      <c r="Q237" s="573">
        <v>1</v>
      </c>
      <c r="R237" s="568">
        <v>1</v>
      </c>
      <c r="S237" s="573">
        <v>1</v>
      </c>
      <c r="T237" s="572">
        <v>1</v>
      </c>
      <c r="U237" s="574">
        <v>1</v>
      </c>
    </row>
    <row r="238" spans="1:21" ht="14.45" customHeight="1" x14ac:dyDescent="0.2">
      <c r="A238" s="567">
        <v>29</v>
      </c>
      <c r="B238" s="568" t="s">
        <v>636</v>
      </c>
      <c r="C238" s="568" t="s">
        <v>640</v>
      </c>
      <c r="D238" s="569" t="s">
        <v>1708</v>
      </c>
      <c r="E238" s="570" t="s">
        <v>654</v>
      </c>
      <c r="F238" s="568" t="s">
        <v>639</v>
      </c>
      <c r="G238" s="568" t="s">
        <v>695</v>
      </c>
      <c r="H238" s="568" t="s">
        <v>271</v>
      </c>
      <c r="I238" s="568" t="s">
        <v>1117</v>
      </c>
      <c r="J238" s="568" t="s">
        <v>727</v>
      </c>
      <c r="K238" s="568" t="s">
        <v>1118</v>
      </c>
      <c r="L238" s="571">
        <v>156</v>
      </c>
      <c r="M238" s="571">
        <v>312</v>
      </c>
      <c r="N238" s="568">
        <v>2</v>
      </c>
      <c r="O238" s="572">
        <v>1</v>
      </c>
      <c r="P238" s="571"/>
      <c r="Q238" s="573">
        <v>0</v>
      </c>
      <c r="R238" s="568"/>
      <c r="S238" s="573">
        <v>0</v>
      </c>
      <c r="T238" s="572"/>
      <c r="U238" s="574">
        <v>0</v>
      </c>
    </row>
    <row r="239" spans="1:21" ht="14.45" customHeight="1" x14ac:dyDescent="0.2">
      <c r="A239" s="567">
        <v>29</v>
      </c>
      <c r="B239" s="568" t="s">
        <v>636</v>
      </c>
      <c r="C239" s="568" t="s">
        <v>640</v>
      </c>
      <c r="D239" s="569" t="s">
        <v>1708</v>
      </c>
      <c r="E239" s="570" t="s">
        <v>654</v>
      </c>
      <c r="F239" s="568" t="s">
        <v>639</v>
      </c>
      <c r="G239" s="568" t="s">
        <v>695</v>
      </c>
      <c r="H239" s="568" t="s">
        <v>271</v>
      </c>
      <c r="I239" s="568" t="s">
        <v>714</v>
      </c>
      <c r="J239" s="568" t="s">
        <v>715</v>
      </c>
      <c r="K239" s="568" t="s">
        <v>716</v>
      </c>
      <c r="L239" s="571">
        <v>51.97</v>
      </c>
      <c r="M239" s="571">
        <v>51.97</v>
      </c>
      <c r="N239" s="568">
        <v>1</v>
      </c>
      <c r="O239" s="572">
        <v>1</v>
      </c>
      <c r="P239" s="571">
        <v>51.97</v>
      </c>
      <c r="Q239" s="573">
        <v>1</v>
      </c>
      <c r="R239" s="568">
        <v>1</v>
      </c>
      <c r="S239" s="573">
        <v>1</v>
      </c>
      <c r="T239" s="572">
        <v>1</v>
      </c>
      <c r="U239" s="574">
        <v>1</v>
      </c>
    </row>
    <row r="240" spans="1:21" ht="14.45" customHeight="1" x14ac:dyDescent="0.2">
      <c r="A240" s="567">
        <v>29</v>
      </c>
      <c r="B240" s="568" t="s">
        <v>636</v>
      </c>
      <c r="C240" s="568" t="s">
        <v>640</v>
      </c>
      <c r="D240" s="569" t="s">
        <v>1708</v>
      </c>
      <c r="E240" s="570" t="s">
        <v>654</v>
      </c>
      <c r="F240" s="568" t="s">
        <v>639</v>
      </c>
      <c r="G240" s="568" t="s">
        <v>695</v>
      </c>
      <c r="H240" s="568" t="s">
        <v>271</v>
      </c>
      <c r="I240" s="568" t="s">
        <v>1181</v>
      </c>
      <c r="J240" s="568" t="s">
        <v>715</v>
      </c>
      <c r="K240" s="568" t="s">
        <v>1182</v>
      </c>
      <c r="L240" s="571">
        <v>60.23</v>
      </c>
      <c r="M240" s="571">
        <v>60.23</v>
      </c>
      <c r="N240" s="568">
        <v>1</v>
      </c>
      <c r="O240" s="572">
        <v>1</v>
      </c>
      <c r="P240" s="571">
        <v>60.23</v>
      </c>
      <c r="Q240" s="573">
        <v>1</v>
      </c>
      <c r="R240" s="568">
        <v>1</v>
      </c>
      <c r="S240" s="573">
        <v>1</v>
      </c>
      <c r="T240" s="572">
        <v>1</v>
      </c>
      <c r="U240" s="574">
        <v>1</v>
      </c>
    </row>
    <row r="241" spans="1:21" ht="14.45" customHeight="1" x14ac:dyDescent="0.2">
      <c r="A241" s="567">
        <v>29</v>
      </c>
      <c r="B241" s="568" t="s">
        <v>636</v>
      </c>
      <c r="C241" s="568" t="s">
        <v>640</v>
      </c>
      <c r="D241" s="569" t="s">
        <v>1708</v>
      </c>
      <c r="E241" s="570" t="s">
        <v>654</v>
      </c>
      <c r="F241" s="568" t="s">
        <v>639</v>
      </c>
      <c r="G241" s="568" t="s">
        <v>695</v>
      </c>
      <c r="H241" s="568" t="s">
        <v>271</v>
      </c>
      <c r="I241" s="568" t="s">
        <v>1183</v>
      </c>
      <c r="J241" s="568" t="s">
        <v>1184</v>
      </c>
      <c r="K241" s="568" t="s">
        <v>1185</v>
      </c>
      <c r="L241" s="571">
        <v>180.55</v>
      </c>
      <c r="M241" s="571">
        <v>722.2</v>
      </c>
      <c r="N241" s="568">
        <v>4</v>
      </c>
      <c r="O241" s="572">
        <v>2</v>
      </c>
      <c r="P241" s="571">
        <v>361.1</v>
      </c>
      <c r="Q241" s="573">
        <v>0.5</v>
      </c>
      <c r="R241" s="568">
        <v>2</v>
      </c>
      <c r="S241" s="573">
        <v>0.5</v>
      </c>
      <c r="T241" s="572">
        <v>1</v>
      </c>
      <c r="U241" s="574">
        <v>0.5</v>
      </c>
    </row>
    <row r="242" spans="1:21" ht="14.45" customHeight="1" x14ac:dyDescent="0.2">
      <c r="A242" s="567">
        <v>29</v>
      </c>
      <c r="B242" s="568" t="s">
        <v>636</v>
      </c>
      <c r="C242" s="568" t="s">
        <v>640</v>
      </c>
      <c r="D242" s="569" t="s">
        <v>1708</v>
      </c>
      <c r="E242" s="570" t="s">
        <v>654</v>
      </c>
      <c r="F242" s="568" t="s">
        <v>639</v>
      </c>
      <c r="G242" s="568" t="s">
        <v>695</v>
      </c>
      <c r="H242" s="568" t="s">
        <v>271</v>
      </c>
      <c r="I242" s="568" t="s">
        <v>1186</v>
      </c>
      <c r="J242" s="568" t="s">
        <v>1187</v>
      </c>
      <c r="K242" s="568" t="s">
        <v>1188</v>
      </c>
      <c r="L242" s="571">
        <v>900</v>
      </c>
      <c r="M242" s="571">
        <v>900</v>
      </c>
      <c r="N242" s="568">
        <v>1</v>
      </c>
      <c r="O242" s="572">
        <v>1</v>
      </c>
      <c r="P242" s="571"/>
      <c r="Q242" s="573">
        <v>0</v>
      </c>
      <c r="R242" s="568"/>
      <c r="S242" s="573">
        <v>0</v>
      </c>
      <c r="T242" s="572"/>
      <c r="U242" s="574">
        <v>0</v>
      </c>
    </row>
    <row r="243" spans="1:21" ht="14.45" customHeight="1" x14ac:dyDescent="0.2">
      <c r="A243" s="567">
        <v>29</v>
      </c>
      <c r="B243" s="568" t="s">
        <v>636</v>
      </c>
      <c r="C243" s="568" t="s">
        <v>640</v>
      </c>
      <c r="D243" s="569" t="s">
        <v>1708</v>
      </c>
      <c r="E243" s="570" t="s">
        <v>651</v>
      </c>
      <c r="F243" s="568" t="s">
        <v>637</v>
      </c>
      <c r="G243" s="568" t="s">
        <v>889</v>
      </c>
      <c r="H243" s="568" t="s">
        <v>271</v>
      </c>
      <c r="I243" s="568" t="s">
        <v>1189</v>
      </c>
      <c r="J243" s="568" t="s">
        <v>1190</v>
      </c>
      <c r="K243" s="568" t="s">
        <v>1191</v>
      </c>
      <c r="L243" s="571">
        <v>329.56</v>
      </c>
      <c r="M243" s="571">
        <v>329.56</v>
      </c>
      <c r="N243" s="568">
        <v>1</v>
      </c>
      <c r="O243" s="572">
        <v>1</v>
      </c>
      <c r="P243" s="571"/>
      <c r="Q243" s="573">
        <v>0</v>
      </c>
      <c r="R243" s="568"/>
      <c r="S243" s="573">
        <v>0</v>
      </c>
      <c r="T243" s="572"/>
      <c r="U243" s="574">
        <v>0</v>
      </c>
    </row>
    <row r="244" spans="1:21" ht="14.45" customHeight="1" x14ac:dyDescent="0.2">
      <c r="A244" s="567">
        <v>29</v>
      </c>
      <c r="B244" s="568" t="s">
        <v>636</v>
      </c>
      <c r="C244" s="568" t="s">
        <v>640</v>
      </c>
      <c r="D244" s="569" t="s">
        <v>1708</v>
      </c>
      <c r="E244" s="570" t="s">
        <v>651</v>
      </c>
      <c r="F244" s="568" t="s">
        <v>637</v>
      </c>
      <c r="G244" s="568" t="s">
        <v>897</v>
      </c>
      <c r="H244" s="568" t="s">
        <v>271</v>
      </c>
      <c r="I244" s="568" t="s">
        <v>898</v>
      </c>
      <c r="J244" s="568" t="s">
        <v>899</v>
      </c>
      <c r="K244" s="568" t="s">
        <v>900</v>
      </c>
      <c r="L244" s="571">
        <v>80.19</v>
      </c>
      <c r="M244" s="571">
        <v>80.19</v>
      </c>
      <c r="N244" s="568">
        <v>1</v>
      </c>
      <c r="O244" s="572">
        <v>0.5</v>
      </c>
      <c r="P244" s="571"/>
      <c r="Q244" s="573">
        <v>0</v>
      </c>
      <c r="R244" s="568"/>
      <c r="S244" s="573">
        <v>0</v>
      </c>
      <c r="T244" s="572"/>
      <c r="U244" s="574">
        <v>0</v>
      </c>
    </row>
    <row r="245" spans="1:21" ht="14.45" customHeight="1" x14ac:dyDescent="0.2">
      <c r="A245" s="567">
        <v>29</v>
      </c>
      <c r="B245" s="568" t="s">
        <v>636</v>
      </c>
      <c r="C245" s="568" t="s">
        <v>640</v>
      </c>
      <c r="D245" s="569" t="s">
        <v>1708</v>
      </c>
      <c r="E245" s="570" t="s">
        <v>651</v>
      </c>
      <c r="F245" s="568" t="s">
        <v>637</v>
      </c>
      <c r="G245" s="568" t="s">
        <v>897</v>
      </c>
      <c r="H245" s="568" t="s">
        <v>271</v>
      </c>
      <c r="I245" s="568" t="s">
        <v>1192</v>
      </c>
      <c r="J245" s="568" t="s">
        <v>899</v>
      </c>
      <c r="K245" s="568" t="s">
        <v>1193</v>
      </c>
      <c r="L245" s="571">
        <v>80.19</v>
      </c>
      <c r="M245" s="571">
        <v>80.19</v>
      </c>
      <c r="N245" s="568">
        <v>1</v>
      </c>
      <c r="O245" s="572">
        <v>0.5</v>
      </c>
      <c r="P245" s="571"/>
      <c r="Q245" s="573">
        <v>0</v>
      </c>
      <c r="R245" s="568"/>
      <c r="S245" s="573">
        <v>0</v>
      </c>
      <c r="T245" s="572"/>
      <c r="U245" s="574">
        <v>0</v>
      </c>
    </row>
    <row r="246" spans="1:21" ht="14.45" customHeight="1" x14ac:dyDescent="0.2">
      <c r="A246" s="567">
        <v>29</v>
      </c>
      <c r="B246" s="568" t="s">
        <v>636</v>
      </c>
      <c r="C246" s="568" t="s">
        <v>640</v>
      </c>
      <c r="D246" s="569" t="s">
        <v>1708</v>
      </c>
      <c r="E246" s="570" t="s">
        <v>651</v>
      </c>
      <c r="F246" s="568" t="s">
        <v>637</v>
      </c>
      <c r="G246" s="568" t="s">
        <v>750</v>
      </c>
      <c r="H246" s="568" t="s">
        <v>271</v>
      </c>
      <c r="I246" s="568" t="s">
        <v>1194</v>
      </c>
      <c r="J246" s="568" t="s">
        <v>1195</v>
      </c>
      <c r="K246" s="568" t="s">
        <v>1158</v>
      </c>
      <c r="L246" s="571">
        <v>48.01</v>
      </c>
      <c r="M246" s="571">
        <v>144.03</v>
      </c>
      <c r="N246" s="568">
        <v>3</v>
      </c>
      <c r="O246" s="572">
        <v>1</v>
      </c>
      <c r="P246" s="571">
        <v>144.03</v>
      </c>
      <c r="Q246" s="573">
        <v>1</v>
      </c>
      <c r="R246" s="568">
        <v>3</v>
      </c>
      <c r="S246" s="573">
        <v>1</v>
      </c>
      <c r="T246" s="572">
        <v>1</v>
      </c>
      <c r="U246" s="574">
        <v>1</v>
      </c>
    </row>
    <row r="247" spans="1:21" ht="14.45" customHeight="1" x14ac:dyDescent="0.2">
      <c r="A247" s="567">
        <v>29</v>
      </c>
      <c r="B247" s="568" t="s">
        <v>636</v>
      </c>
      <c r="C247" s="568" t="s">
        <v>640</v>
      </c>
      <c r="D247" s="569" t="s">
        <v>1708</v>
      </c>
      <c r="E247" s="570" t="s">
        <v>651</v>
      </c>
      <c r="F247" s="568" t="s">
        <v>637</v>
      </c>
      <c r="G247" s="568" t="s">
        <v>808</v>
      </c>
      <c r="H247" s="568" t="s">
        <v>271</v>
      </c>
      <c r="I247" s="568" t="s">
        <v>809</v>
      </c>
      <c r="J247" s="568" t="s">
        <v>810</v>
      </c>
      <c r="K247" s="568" t="s">
        <v>811</v>
      </c>
      <c r="L247" s="571">
        <v>132.97999999999999</v>
      </c>
      <c r="M247" s="571">
        <v>132.97999999999999</v>
      </c>
      <c r="N247" s="568">
        <v>1</v>
      </c>
      <c r="O247" s="572">
        <v>1</v>
      </c>
      <c r="P247" s="571">
        <v>132.97999999999999</v>
      </c>
      <c r="Q247" s="573">
        <v>1</v>
      </c>
      <c r="R247" s="568">
        <v>1</v>
      </c>
      <c r="S247" s="573">
        <v>1</v>
      </c>
      <c r="T247" s="572">
        <v>1</v>
      </c>
      <c r="U247" s="574">
        <v>1</v>
      </c>
    </row>
    <row r="248" spans="1:21" ht="14.45" customHeight="1" x14ac:dyDescent="0.2">
      <c r="A248" s="567">
        <v>29</v>
      </c>
      <c r="B248" s="568" t="s">
        <v>636</v>
      </c>
      <c r="C248" s="568" t="s">
        <v>640</v>
      </c>
      <c r="D248" s="569" t="s">
        <v>1708</v>
      </c>
      <c r="E248" s="570" t="s">
        <v>651</v>
      </c>
      <c r="F248" s="568" t="s">
        <v>637</v>
      </c>
      <c r="G248" s="568" t="s">
        <v>808</v>
      </c>
      <c r="H248" s="568" t="s">
        <v>271</v>
      </c>
      <c r="I248" s="568" t="s">
        <v>1196</v>
      </c>
      <c r="J248" s="568" t="s">
        <v>810</v>
      </c>
      <c r="K248" s="568" t="s">
        <v>1197</v>
      </c>
      <c r="L248" s="571">
        <v>77.52</v>
      </c>
      <c r="M248" s="571">
        <v>155.04</v>
      </c>
      <c r="N248" s="568">
        <v>2</v>
      </c>
      <c r="O248" s="572">
        <v>1</v>
      </c>
      <c r="P248" s="571">
        <v>155.04</v>
      </c>
      <c r="Q248" s="573">
        <v>1</v>
      </c>
      <c r="R248" s="568">
        <v>2</v>
      </c>
      <c r="S248" s="573">
        <v>1</v>
      </c>
      <c r="T248" s="572">
        <v>1</v>
      </c>
      <c r="U248" s="574">
        <v>1</v>
      </c>
    </row>
    <row r="249" spans="1:21" ht="14.45" customHeight="1" x14ac:dyDescent="0.2">
      <c r="A249" s="567">
        <v>29</v>
      </c>
      <c r="B249" s="568" t="s">
        <v>636</v>
      </c>
      <c r="C249" s="568" t="s">
        <v>640</v>
      </c>
      <c r="D249" s="569" t="s">
        <v>1708</v>
      </c>
      <c r="E249" s="570" t="s">
        <v>651</v>
      </c>
      <c r="F249" s="568" t="s">
        <v>637</v>
      </c>
      <c r="G249" s="568" t="s">
        <v>659</v>
      </c>
      <c r="H249" s="568" t="s">
        <v>271</v>
      </c>
      <c r="I249" s="568" t="s">
        <v>660</v>
      </c>
      <c r="J249" s="568" t="s">
        <v>595</v>
      </c>
      <c r="K249" s="568" t="s">
        <v>661</v>
      </c>
      <c r="L249" s="571">
        <v>61.97</v>
      </c>
      <c r="M249" s="571">
        <v>123.94</v>
      </c>
      <c r="N249" s="568">
        <v>2</v>
      </c>
      <c r="O249" s="572">
        <v>2</v>
      </c>
      <c r="P249" s="571">
        <v>123.94</v>
      </c>
      <c r="Q249" s="573">
        <v>1</v>
      </c>
      <c r="R249" s="568">
        <v>2</v>
      </c>
      <c r="S249" s="573">
        <v>1</v>
      </c>
      <c r="T249" s="572">
        <v>2</v>
      </c>
      <c r="U249" s="574">
        <v>1</v>
      </c>
    </row>
    <row r="250" spans="1:21" ht="14.45" customHeight="1" x14ac:dyDescent="0.2">
      <c r="A250" s="567">
        <v>29</v>
      </c>
      <c r="B250" s="568" t="s">
        <v>636</v>
      </c>
      <c r="C250" s="568" t="s">
        <v>640</v>
      </c>
      <c r="D250" s="569" t="s">
        <v>1708</v>
      </c>
      <c r="E250" s="570" t="s">
        <v>651</v>
      </c>
      <c r="F250" s="568" t="s">
        <v>637</v>
      </c>
      <c r="G250" s="568" t="s">
        <v>662</v>
      </c>
      <c r="H250" s="568" t="s">
        <v>536</v>
      </c>
      <c r="I250" s="568" t="s">
        <v>621</v>
      </c>
      <c r="J250" s="568" t="s">
        <v>537</v>
      </c>
      <c r="K250" s="568" t="s">
        <v>622</v>
      </c>
      <c r="L250" s="571">
        <v>16.8</v>
      </c>
      <c r="M250" s="571">
        <v>67.2</v>
      </c>
      <c r="N250" s="568">
        <v>4</v>
      </c>
      <c r="O250" s="572">
        <v>3</v>
      </c>
      <c r="P250" s="571">
        <v>67.2</v>
      </c>
      <c r="Q250" s="573">
        <v>1</v>
      </c>
      <c r="R250" s="568">
        <v>4</v>
      </c>
      <c r="S250" s="573">
        <v>1</v>
      </c>
      <c r="T250" s="572">
        <v>3</v>
      </c>
      <c r="U250" s="574">
        <v>1</v>
      </c>
    </row>
    <row r="251" spans="1:21" ht="14.45" customHeight="1" x14ac:dyDescent="0.2">
      <c r="A251" s="567">
        <v>29</v>
      </c>
      <c r="B251" s="568" t="s">
        <v>636</v>
      </c>
      <c r="C251" s="568" t="s">
        <v>640</v>
      </c>
      <c r="D251" s="569" t="s">
        <v>1708</v>
      </c>
      <c r="E251" s="570" t="s">
        <v>651</v>
      </c>
      <c r="F251" s="568" t="s">
        <v>637</v>
      </c>
      <c r="G251" s="568" t="s">
        <v>663</v>
      </c>
      <c r="H251" s="568" t="s">
        <v>536</v>
      </c>
      <c r="I251" s="568" t="s">
        <v>664</v>
      </c>
      <c r="J251" s="568" t="s">
        <v>665</v>
      </c>
      <c r="K251" s="568" t="s">
        <v>666</v>
      </c>
      <c r="L251" s="571">
        <v>736.33</v>
      </c>
      <c r="M251" s="571">
        <v>736.33</v>
      </c>
      <c r="N251" s="568">
        <v>1</v>
      </c>
      <c r="O251" s="572">
        <v>1</v>
      </c>
      <c r="P251" s="571">
        <v>736.33</v>
      </c>
      <c r="Q251" s="573">
        <v>1</v>
      </c>
      <c r="R251" s="568">
        <v>1</v>
      </c>
      <c r="S251" s="573">
        <v>1</v>
      </c>
      <c r="T251" s="572">
        <v>1</v>
      </c>
      <c r="U251" s="574">
        <v>1</v>
      </c>
    </row>
    <row r="252" spans="1:21" ht="14.45" customHeight="1" x14ac:dyDescent="0.2">
      <c r="A252" s="567">
        <v>29</v>
      </c>
      <c r="B252" s="568" t="s">
        <v>636</v>
      </c>
      <c r="C252" s="568" t="s">
        <v>640</v>
      </c>
      <c r="D252" s="569" t="s">
        <v>1708</v>
      </c>
      <c r="E252" s="570" t="s">
        <v>651</v>
      </c>
      <c r="F252" s="568" t="s">
        <v>637</v>
      </c>
      <c r="G252" s="568" t="s">
        <v>1067</v>
      </c>
      <c r="H252" s="568" t="s">
        <v>536</v>
      </c>
      <c r="I252" s="568" t="s">
        <v>1071</v>
      </c>
      <c r="J252" s="568" t="s">
        <v>1072</v>
      </c>
      <c r="K252" s="568" t="s">
        <v>1073</v>
      </c>
      <c r="L252" s="571">
        <v>0</v>
      </c>
      <c r="M252" s="571">
        <v>0</v>
      </c>
      <c r="N252" s="568">
        <v>1</v>
      </c>
      <c r="O252" s="572">
        <v>1</v>
      </c>
      <c r="P252" s="571"/>
      <c r="Q252" s="573"/>
      <c r="R252" s="568"/>
      <c r="S252" s="573">
        <v>0</v>
      </c>
      <c r="T252" s="572"/>
      <c r="U252" s="574">
        <v>0</v>
      </c>
    </row>
    <row r="253" spans="1:21" ht="14.45" customHeight="1" x14ac:dyDescent="0.2">
      <c r="A253" s="567">
        <v>29</v>
      </c>
      <c r="B253" s="568" t="s">
        <v>636</v>
      </c>
      <c r="C253" s="568" t="s">
        <v>640</v>
      </c>
      <c r="D253" s="569" t="s">
        <v>1708</v>
      </c>
      <c r="E253" s="570" t="s">
        <v>651</v>
      </c>
      <c r="F253" s="568" t="s">
        <v>637</v>
      </c>
      <c r="G253" s="568" t="s">
        <v>675</v>
      </c>
      <c r="H253" s="568" t="s">
        <v>271</v>
      </c>
      <c r="I253" s="568" t="s">
        <v>798</v>
      </c>
      <c r="J253" s="568" t="s">
        <v>680</v>
      </c>
      <c r="K253" s="568" t="s">
        <v>1076</v>
      </c>
      <c r="L253" s="571">
        <v>50.32</v>
      </c>
      <c r="M253" s="571">
        <v>50.32</v>
      </c>
      <c r="N253" s="568">
        <v>1</v>
      </c>
      <c r="O253" s="572">
        <v>1</v>
      </c>
      <c r="P253" s="571">
        <v>50.32</v>
      </c>
      <c r="Q253" s="573">
        <v>1</v>
      </c>
      <c r="R253" s="568">
        <v>1</v>
      </c>
      <c r="S253" s="573">
        <v>1</v>
      </c>
      <c r="T253" s="572">
        <v>1</v>
      </c>
      <c r="U253" s="574">
        <v>1</v>
      </c>
    </row>
    <row r="254" spans="1:21" ht="14.45" customHeight="1" x14ac:dyDescent="0.2">
      <c r="A254" s="567">
        <v>29</v>
      </c>
      <c r="B254" s="568" t="s">
        <v>636</v>
      </c>
      <c r="C254" s="568" t="s">
        <v>640</v>
      </c>
      <c r="D254" s="569" t="s">
        <v>1708</v>
      </c>
      <c r="E254" s="570" t="s">
        <v>651</v>
      </c>
      <c r="F254" s="568" t="s">
        <v>637</v>
      </c>
      <c r="G254" s="568" t="s">
        <v>682</v>
      </c>
      <c r="H254" s="568" t="s">
        <v>271</v>
      </c>
      <c r="I254" s="568" t="s">
        <v>1198</v>
      </c>
      <c r="J254" s="568" t="s">
        <v>684</v>
      </c>
      <c r="K254" s="568" t="s">
        <v>685</v>
      </c>
      <c r="L254" s="571">
        <v>154.36000000000001</v>
      </c>
      <c r="M254" s="571">
        <v>154.36000000000001</v>
      </c>
      <c r="N254" s="568">
        <v>1</v>
      </c>
      <c r="O254" s="572">
        <v>1</v>
      </c>
      <c r="P254" s="571">
        <v>154.36000000000001</v>
      </c>
      <c r="Q254" s="573">
        <v>1</v>
      </c>
      <c r="R254" s="568">
        <v>1</v>
      </c>
      <c r="S254" s="573">
        <v>1</v>
      </c>
      <c r="T254" s="572">
        <v>1</v>
      </c>
      <c r="U254" s="574">
        <v>1</v>
      </c>
    </row>
    <row r="255" spans="1:21" ht="14.45" customHeight="1" x14ac:dyDescent="0.2">
      <c r="A255" s="567">
        <v>29</v>
      </c>
      <c r="B255" s="568" t="s">
        <v>636</v>
      </c>
      <c r="C255" s="568" t="s">
        <v>640</v>
      </c>
      <c r="D255" s="569" t="s">
        <v>1708</v>
      </c>
      <c r="E255" s="570" t="s">
        <v>651</v>
      </c>
      <c r="F255" s="568" t="s">
        <v>637</v>
      </c>
      <c r="G255" s="568" t="s">
        <v>692</v>
      </c>
      <c r="H255" s="568" t="s">
        <v>271</v>
      </c>
      <c r="I255" s="568" t="s">
        <v>693</v>
      </c>
      <c r="J255" s="568" t="s">
        <v>593</v>
      </c>
      <c r="K255" s="568" t="s">
        <v>694</v>
      </c>
      <c r="L255" s="571">
        <v>266.77</v>
      </c>
      <c r="M255" s="571">
        <v>266.77</v>
      </c>
      <c r="N255" s="568">
        <v>1</v>
      </c>
      <c r="O255" s="572">
        <v>1</v>
      </c>
      <c r="P255" s="571">
        <v>266.77</v>
      </c>
      <c r="Q255" s="573">
        <v>1</v>
      </c>
      <c r="R255" s="568">
        <v>1</v>
      </c>
      <c r="S255" s="573">
        <v>1</v>
      </c>
      <c r="T255" s="572">
        <v>1</v>
      </c>
      <c r="U255" s="574">
        <v>1</v>
      </c>
    </row>
    <row r="256" spans="1:21" ht="14.45" customHeight="1" x14ac:dyDescent="0.2">
      <c r="A256" s="567">
        <v>29</v>
      </c>
      <c r="B256" s="568" t="s">
        <v>636</v>
      </c>
      <c r="C256" s="568" t="s">
        <v>640</v>
      </c>
      <c r="D256" s="569" t="s">
        <v>1708</v>
      </c>
      <c r="E256" s="570" t="s">
        <v>651</v>
      </c>
      <c r="F256" s="568" t="s">
        <v>639</v>
      </c>
      <c r="G256" s="568" t="s">
        <v>695</v>
      </c>
      <c r="H256" s="568" t="s">
        <v>271</v>
      </c>
      <c r="I256" s="568" t="s">
        <v>860</v>
      </c>
      <c r="J256" s="568" t="s">
        <v>861</v>
      </c>
      <c r="K256" s="568" t="s">
        <v>862</v>
      </c>
      <c r="L256" s="571">
        <v>1604.53</v>
      </c>
      <c r="M256" s="571">
        <v>3209.06</v>
      </c>
      <c r="N256" s="568">
        <v>2</v>
      </c>
      <c r="O256" s="572">
        <v>1</v>
      </c>
      <c r="P256" s="571"/>
      <c r="Q256" s="573">
        <v>0</v>
      </c>
      <c r="R256" s="568"/>
      <c r="S256" s="573">
        <v>0</v>
      </c>
      <c r="T256" s="572"/>
      <c r="U256" s="574">
        <v>0</v>
      </c>
    </row>
    <row r="257" spans="1:21" ht="14.45" customHeight="1" x14ac:dyDescent="0.2">
      <c r="A257" s="567">
        <v>29</v>
      </c>
      <c r="B257" s="568" t="s">
        <v>636</v>
      </c>
      <c r="C257" s="568" t="s">
        <v>640</v>
      </c>
      <c r="D257" s="569" t="s">
        <v>1708</v>
      </c>
      <c r="E257" s="570" t="s">
        <v>651</v>
      </c>
      <c r="F257" s="568" t="s">
        <v>639</v>
      </c>
      <c r="G257" s="568" t="s">
        <v>695</v>
      </c>
      <c r="H257" s="568" t="s">
        <v>271</v>
      </c>
      <c r="I257" s="568" t="s">
        <v>702</v>
      </c>
      <c r="J257" s="568" t="s">
        <v>703</v>
      </c>
      <c r="K257" s="568" t="s">
        <v>704</v>
      </c>
      <c r="L257" s="571">
        <v>1048.6500000000001</v>
      </c>
      <c r="M257" s="571">
        <v>9437.85</v>
      </c>
      <c r="N257" s="568">
        <v>9</v>
      </c>
      <c r="O257" s="572">
        <v>3</v>
      </c>
      <c r="P257" s="571">
        <v>9437.85</v>
      </c>
      <c r="Q257" s="573">
        <v>1</v>
      </c>
      <c r="R257" s="568">
        <v>9</v>
      </c>
      <c r="S257" s="573">
        <v>1</v>
      </c>
      <c r="T257" s="572">
        <v>3</v>
      </c>
      <c r="U257" s="574">
        <v>1</v>
      </c>
    </row>
    <row r="258" spans="1:21" ht="14.45" customHeight="1" x14ac:dyDescent="0.2">
      <c r="A258" s="567">
        <v>29</v>
      </c>
      <c r="B258" s="568" t="s">
        <v>636</v>
      </c>
      <c r="C258" s="568" t="s">
        <v>640</v>
      </c>
      <c r="D258" s="569" t="s">
        <v>1708</v>
      </c>
      <c r="E258" s="570" t="s">
        <v>651</v>
      </c>
      <c r="F258" s="568" t="s">
        <v>639</v>
      </c>
      <c r="G258" s="568" t="s">
        <v>695</v>
      </c>
      <c r="H258" s="568" t="s">
        <v>271</v>
      </c>
      <c r="I258" s="568" t="s">
        <v>705</v>
      </c>
      <c r="J258" s="568" t="s">
        <v>706</v>
      </c>
      <c r="K258" s="568" t="s">
        <v>707</v>
      </c>
      <c r="L258" s="571">
        <v>99.99</v>
      </c>
      <c r="M258" s="571">
        <v>1399.86</v>
      </c>
      <c r="N258" s="568">
        <v>14</v>
      </c>
      <c r="O258" s="572">
        <v>5</v>
      </c>
      <c r="P258" s="571">
        <v>1399.86</v>
      </c>
      <c r="Q258" s="573">
        <v>1</v>
      </c>
      <c r="R258" s="568">
        <v>14</v>
      </c>
      <c r="S258" s="573">
        <v>1</v>
      </c>
      <c r="T258" s="572">
        <v>5</v>
      </c>
      <c r="U258" s="574">
        <v>1</v>
      </c>
    </row>
    <row r="259" spans="1:21" ht="14.45" customHeight="1" x14ac:dyDescent="0.2">
      <c r="A259" s="567">
        <v>29</v>
      </c>
      <c r="B259" s="568" t="s">
        <v>636</v>
      </c>
      <c r="C259" s="568" t="s">
        <v>640</v>
      </c>
      <c r="D259" s="569" t="s">
        <v>1708</v>
      </c>
      <c r="E259" s="570" t="s">
        <v>651</v>
      </c>
      <c r="F259" s="568" t="s">
        <v>639</v>
      </c>
      <c r="G259" s="568" t="s">
        <v>695</v>
      </c>
      <c r="H259" s="568" t="s">
        <v>271</v>
      </c>
      <c r="I259" s="568" t="s">
        <v>1199</v>
      </c>
      <c r="J259" s="568" t="s">
        <v>1200</v>
      </c>
      <c r="K259" s="568" t="s">
        <v>1201</v>
      </c>
      <c r="L259" s="571">
        <v>260.42</v>
      </c>
      <c r="M259" s="571">
        <v>1302.1000000000001</v>
      </c>
      <c r="N259" s="568">
        <v>5</v>
      </c>
      <c r="O259" s="572">
        <v>3</v>
      </c>
      <c r="P259" s="571">
        <v>1302.1000000000001</v>
      </c>
      <c r="Q259" s="573">
        <v>1</v>
      </c>
      <c r="R259" s="568">
        <v>5</v>
      </c>
      <c r="S259" s="573">
        <v>1</v>
      </c>
      <c r="T259" s="572">
        <v>3</v>
      </c>
      <c r="U259" s="574">
        <v>1</v>
      </c>
    </row>
    <row r="260" spans="1:21" ht="14.45" customHeight="1" x14ac:dyDescent="0.2">
      <c r="A260" s="567">
        <v>29</v>
      </c>
      <c r="B260" s="568" t="s">
        <v>636</v>
      </c>
      <c r="C260" s="568" t="s">
        <v>640</v>
      </c>
      <c r="D260" s="569" t="s">
        <v>1708</v>
      </c>
      <c r="E260" s="570" t="s">
        <v>651</v>
      </c>
      <c r="F260" s="568" t="s">
        <v>639</v>
      </c>
      <c r="G260" s="568" t="s">
        <v>695</v>
      </c>
      <c r="H260" s="568" t="s">
        <v>271</v>
      </c>
      <c r="I260" s="568" t="s">
        <v>708</v>
      </c>
      <c r="J260" s="568" t="s">
        <v>709</v>
      </c>
      <c r="K260" s="568" t="s">
        <v>710</v>
      </c>
      <c r="L260" s="571">
        <v>180.39</v>
      </c>
      <c r="M260" s="571">
        <v>1623.5099999999998</v>
      </c>
      <c r="N260" s="568">
        <v>9</v>
      </c>
      <c r="O260" s="572">
        <v>3</v>
      </c>
      <c r="P260" s="571">
        <v>1623.5099999999998</v>
      </c>
      <c r="Q260" s="573">
        <v>1</v>
      </c>
      <c r="R260" s="568">
        <v>9</v>
      </c>
      <c r="S260" s="573">
        <v>1</v>
      </c>
      <c r="T260" s="572">
        <v>3</v>
      </c>
      <c r="U260" s="574">
        <v>1</v>
      </c>
    </row>
    <row r="261" spans="1:21" ht="14.45" customHeight="1" x14ac:dyDescent="0.2">
      <c r="A261" s="567">
        <v>29</v>
      </c>
      <c r="B261" s="568" t="s">
        <v>636</v>
      </c>
      <c r="C261" s="568" t="s">
        <v>640</v>
      </c>
      <c r="D261" s="569" t="s">
        <v>1708</v>
      </c>
      <c r="E261" s="570" t="s">
        <v>651</v>
      </c>
      <c r="F261" s="568" t="s">
        <v>639</v>
      </c>
      <c r="G261" s="568" t="s">
        <v>695</v>
      </c>
      <c r="H261" s="568" t="s">
        <v>271</v>
      </c>
      <c r="I261" s="568" t="s">
        <v>871</v>
      </c>
      <c r="J261" s="568" t="s">
        <v>872</v>
      </c>
      <c r="K261" s="568" t="s">
        <v>873</v>
      </c>
      <c r="L261" s="571">
        <v>99.76</v>
      </c>
      <c r="M261" s="571">
        <v>299.28000000000003</v>
      </c>
      <c r="N261" s="568">
        <v>3</v>
      </c>
      <c r="O261" s="572">
        <v>3</v>
      </c>
      <c r="P261" s="571">
        <v>199.52</v>
      </c>
      <c r="Q261" s="573">
        <v>0.66666666666666663</v>
      </c>
      <c r="R261" s="568">
        <v>2</v>
      </c>
      <c r="S261" s="573">
        <v>0.66666666666666663</v>
      </c>
      <c r="T261" s="572">
        <v>2</v>
      </c>
      <c r="U261" s="574">
        <v>0.66666666666666663</v>
      </c>
    </row>
    <row r="262" spans="1:21" ht="14.45" customHeight="1" x14ac:dyDescent="0.2">
      <c r="A262" s="567">
        <v>29</v>
      </c>
      <c r="B262" s="568" t="s">
        <v>636</v>
      </c>
      <c r="C262" s="568" t="s">
        <v>640</v>
      </c>
      <c r="D262" s="569" t="s">
        <v>1708</v>
      </c>
      <c r="E262" s="570" t="s">
        <v>651</v>
      </c>
      <c r="F262" s="568" t="s">
        <v>639</v>
      </c>
      <c r="G262" s="568" t="s">
        <v>695</v>
      </c>
      <c r="H262" s="568" t="s">
        <v>271</v>
      </c>
      <c r="I262" s="568" t="s">
        <v>1202</v>
      </c>
      <c r="J262" s="568" t="s">
        <v>706</v>
      </c>
      <c r="K262" s="568" t="s">
        <v>1203</v>
      </c>
      <c r="L262" s="571">
        <v>25.01</v>
      </c>
      <c r="M262" s="571">
        <v>50.02</v>
      </c>
      <c r="N262" s="568">
        <v>2</v>
      </c>
      <c r="O262" s="572">
        <v>1</v>
      </c>
      <c r="P262" s="571"/>
      <c r="Q262" s="573">
        <v>0</v>
      </c>
      <c r="R262" s="568"/>
      <c r="S262" s="573">
        <v>0</v>
      </c>
      <c r="T262" s="572"/>
      <c r="U262" s="574">
        <v>0</v>
      </c>
    </row>
    <row r="263" spans="1:21" ht="14.45" customHeight="1" x14ac:dyDescent="0.2">
      <c r="A263" s="567">
        <v>29</v>
      </c>
      <c r="B263" s="568" t="s">
        <v>636</v>
      </c>
      <c r="C263" s="568" t="s">
        <v>640</v>
      </c>
      <c r="D263" s="569" t="s">
        <v>1708</v>
      </c>
      <c r="E263" s="570" t="s">
        <v>651</v>
      </c>
      <c r="F263" s="568" t="s">
        <v>639</v>
      </c>
      <c r="G263" s="568" t="s">
        <v>695</v>
      </c>
      <c r="H263" s="568" t="s">
        <v>271</v>
      </c>
      <c r="I263" s="568" t="s">
        <v>1204</v>
      </c>
      <c r="J263" s="568" t="s">
        <v>724</v>
      </c>
      <c r="K263" s="568" t="s">
        <v>1205</v>
      </c>
      <c r="L263" s="571">
        <v>1343.2</v>
      </c>
      <c r="M263" s="571">
        <v>6716</v>
      </c>
      <c r="N263" s="568">
        <v>5</v>
      </c>
      <c r="O263" s="572">
        <v>2</v>
      </c>
      <c r="P263" s="571">
        <v>6716</v>
      </c>
      <c r="Q263" s="573">
        <v>1</v>
      </c>
      <c r="R263" s="568">
        <v>5</v>
      </c>
      <c r="S263" s="573">
        <v>1</v>
      </c>
      <c r="T263" s="572">
        <v>2</v>
      </c>
      <c r="U263" s="574">
        <v>1</v>
      </c>
    </row>
    <row r="264" spans="1:21" ht="14.45" customHeight="1" x14ac:dyDescent="0.2">
      <c r="A264" s="567">
        <v>29</v>
      </c>
      <c r="B264" s="568" t="s">
        <v>636</v>
      </c>
      <c r="C264" s="568" t="s">
        <v>640</v>
      </c>
      <c r="D264" s="569" t="s">
        <v>1708</v>
      </c>
      <c r="E264" s="570" t="s">
        <v>651</v>
      </c>
      <c r="F264" s="568" t="s">
        <v>639</v>
      </c>
      <c r="G264" s="568" t="s">
        <v>695</v>
      </c>
      <c r="H264" s="568" t="s">
        <v>271</v>
      </c>
      <c r="I264" s="568" t="s">
        <v>717</v>
      </c>
      <c r="J264" s="568" t="s">
        <v>718</v>
      </c>
      <c r="K264" s="568" t="s">
        <v>719</v>
      </c>
      <c r="L264" s="571">
        <v>46.89</v>
      </c>
      <c r="M264" s="571">
        <v>46.89</v>
      </c>
      <c r="N264" s="568">
        <v>1</v>
      </c>
      <c r="O264" s="572">
        <v>1</v>
      </c>
      <c r="P264" s="571">
        <v>46.89</v>
      </c>
      <c r="Q264" s="573">
        <v>1</v>
      </c>
      <c r="R264" s="568">
        <v>1</v>
      </c>
      <c r="S264" s="573">
        <v>1</v>
      </c>
      <c r="T264" s="572">
        <v>1</v>
      </c>
      <c r="U264" s="574">
        <v>1</v>
      </c>
    </row>
    <row r="265" spans="1:21" ht="14.45" customHeight="1" x14ac:dyDescent="0.2">
      <c r="A265" s="567">
        <v>29</v>
      </c>
      <c r="B265" s="568" t="s">
        <v>636</v>
      </c>
      <c r="C265" s="568" t="s">
        <v>640</v>
      </c>
      <c r="D265" s="569" t="s">
        <v>1708</v>
      </c>
      <c r="E265" s="570" t="s">
        <v>651</v>
      </c>
      <c r="F265" s="568" t="s">
        <v>639</v>
      </c>
      <c r="G265" s="568" t="s">
        <v>695</v>
      </c>
      <c r="H265" s="568" t="s">
        <v>271</v>
      </c>
      <c r="I265" s="568" t="s">
        <v>1206</v>
      </c>
      <c r="J265" s="568" t="s">
        <v>1207</v>
      </c>
      <c r="K265" s="568" t="s">
        <v>1208</v>
      </c>
      <c r="L265" s="571">
        <v>529.41999999999996</v>
      </c>
      <c r="M265" s="571">
        <v>2647.0999999999995</v>
      </c>
      <c r="N265" s="568">
        <v>5</v>
      </c>
      <c r="O265" s="572">
        <v>2</v>
      </c>
      <c r="P265" s="571">
        <v>2647.0999999999995</v>
      </c>
      <c r="Q265" s="573">
        <v>1</v>
      </c>
      <c r="R265" s="568">
        <v>5</v>
      </c>
      <c r="S265" s="573">
        <v>1</v>
      </c>
      <c r="T265" s="572">
        <v>2</v>
      </c>
      <c r="U265" s="574">
        <v>1</v>
      </c>
    </row>
    <row r="266" spans="1:21" ht="14.45" customHeight="1" x14ac:dyDescent="0.2">
      <c r="A266" s="567">
        <v>29</v>
      </c>
      <c r="B266" s="568" t="s">
        <v>636</v>
      </c>
      <c r="C266" s="568" t="s">
        <v>640</v>
      </c>
      <c r="D266" s="569" t="s">
        <v>1708</v>
      </c>
      <c r="E266" s="570" t="s">
        <v>651</v>
      </c>
      <c r="F266" s="568" t="s">
        <v>639</v>
      </c>
      <c r="G266" s="568" t="s">
        <v>695</v>
      </c>
      <c r="H266" s="568" t="s">
        <v>271</v>
      </c>
      <c r="I266" s="568" t="s">
        <v>723</v>
      </c>
      <c r="J266" s="568" t="s">
        <v>724</v>
      </c>
      <c r="K266" s="568" t="s">
        <v>725</v>
      </c>
      <c r="L266" s="571">
        <v>4197.5</v>
      </c>
      <c r="M266" s="571">
        <v>8395</v>
      </c>
      <c r="N266" s="568">
        <v>2</v>
      </c>
      <c r="O266" s="572">
        <v>1</v>
      </c>
      <c r="P266" s="571">
        <v>8395</v>
      </c>
      <c r="Q266" s="573">
        <v>1</v>
      </c>
      <c r="R266" s="568">
        <v>2</v>
      </c>
      <c r="S266" s="573">
        <v>1</v>
      </c>
      <c r="T266" s="572">
        <v>1</v>
      </c>
      <c r="U266" s="574">
        <v>1</v>
      </c>
    </row>
    <row r="267" spans="1:21" ht="14.45" customHeight="1" x14ac:dyDescent="0.2">
      <c r="A267" s="567">
        <v>29</v>
      </c>
      <c r="B267" s="568" t="s">
        <v>636</v>
      </c>
      <c r="C267" s="568" t="s">
        <v>640</v>
      </c>
      <c r="D267" s="569" t="s">
        <v>1708</v>
      </c>
      <c r="E267" s="570" t="s">
        <v>651</v>
      </c>
      <c r="F267" s="568" t="s">
        <v>639</v>
      </c>
      <c r="G267" s="568" t="s">
        <v>695</v>
      </c>
      <c r="H267" s="568" t="s">
        <v>271</v>
      </c>
      <c r="I267" s="568" t="s">
        <v>1209</v>
      </c>
      <c r="J267" s="568" t="s">
        <v>1210</v>
      </c>
      <c r="K267" s="568" t="s">
        <v>1211</v>
      </c>
      <c r="L267" s="571">
        <v>2181</v>
      </c>
      <c r="M267" s="571">
        <v>6543</v>
      </c>
      <c r="N267" s="568">
        <v>3</v>
      </c>
      <c r="O267" s="572">
        <v>1</v>
      </c>
      <c r="P267" s="571"/>
      <c r="Q267" s="573">
        <v>0</v>
      </c>
      <c r="R267" s="568"/>
      <c r="S267" s="573">
        <v>0</v>
      </c>
      <c r="T267" s="572"/>
      <c r="U267" s="574">
        <v>0</v>
      </c>
    </row>
    <row r="268" spans="1:21" ht="14.45" customHeight="1" x14ac:dyDescent="0.2">
      <c r="A268" s="567">
        <v>29</v>
      </c>
      <c r="B268" s="568" t="s">
        <v>636</v>
      </c>
      <c r="C268" s="568" t="s">
        <v>640</v>
      </c>
      <c r="D268" s="569" t="s">
        <v>1708</v>
      </c>
      <c r="E268" s="570" t="s">
        <v>651</v>
      </c>
      <c r="F268" s="568" t="s">
        <v>639</v>
      </c>
      <c r="G268" s="568" t="s">
        <v>695</v>
      </c>
      <c r="H268" s="568" t="s">
        <v>271</v>
      </c>
      <c r="I268" s="568" t="s">
        <v>732</v>
      </c>
      <c r="J268" s="568" t="s">
        <v>733</v>
      </c>
      <c r="K268" s="568" t="s">
        <v>734</v>
      </c>
      <c r="L268" s="571">
        <v>1411.09</v>
      </c>
      <c r="M268" s="571">
        <v>4233.2699999999995</v>
      </c>
      <c r="N268" s="568">
        <v>3</v>
      </c>
      <c r="O268" s="572">
        <v>1</v>
      </c>
      <c r="P268" s="571">
        <v>4233.2699999999995</v>
      </c>
      <c r="Q268" s="573">
        <v>1</v>
      </c>
      <c r="R268" s="568">
        <v>3</v>
      </c>
      <c r="S268" s="573">
        <v>1</v>
      </c>
      <c r="T268" s="572">
        <v>1</v>
      </c>
      <c r="U268" s="574">
        <v>1</v>
      </c>
    </row>
    <row r="269" spans="1:21" ht="14.45" customHeight="1" x14ac:dyDescent="0.2">
      <c r="A269" s="567">
        <v>29</v>
      </c>
      <c r="B269" s="568" t="s">
        <v>636</v>
      </c>
      <c r="C269" s="568" t="s">
        <v>640</v>
      </c>
      <c r="D269" s="569" t="s">
        <v>1708</v>
      </c>
      <c r="E269" s="570" t="s">
        <v>651</v>
      </c>
      <c r="F269" s="568" t="s">
        <v>639</v>
      </c>
      <c r="G269" s="568" t="s">
        <v>695</v>
      </c>
      <c r="H269" s="568" t="s">
        <v>271</v>
      </c>
      <c r="I269" s="568" t="s">
        <v>1212</v>
      </c>
      <c r="J269" s="568" t="s">
        <v>1213</v>
      </c>
      <c r="K269" s="568" t="s">
        <v>1214</v>
      </c>
      <c r="L269" s="571">
        <v>662.24</v>
      </c>
      <c r="M269" s="571">
        <v>1324.48</v>
      </c>
      <c r="N269" s="568">
        <v>2</v>
      </c>
      <c r="O269" s="572">
        <v>1</v>
      </c>
      <c r="P269" s="571"/>
      <c r="Q269" s="573">
        <v>0</v>
      </c>
      <c r="R269" s="568"/>
      <c r="S269" s="573">
        <v>0</v>
      </c>
      <c r="T269" s="572"/>
      <c r="U269" s="574">
        <v>0</v>
      </c>
    </row>
    <row r="270" spans="1:21" ht="14.45" customHeight="1" x14ac:dyDescent="0.2">
      <c r="A270" s="567">
        <v>29</v>
      </c>
      <c r="B270" s="568" t="s">
        <v>636</v>
      </c>
      <c r="C270" s="568" t="s">
        <v>640</v>
      </c>
      <c r="D270" s="569" t="s">
        <v>1708</v>
      </c>
      <c r="E270" s="570" t="s">
        <v>650</v>
      </c>
      <c r="F270" s="568" t="s">
        <v>637</v>
      </c>
      <c r="G270" s="568" t="s">
        <v>889</v>
      </c>
      <c r="H270" s="568" t="s">
        <v>271</v>
      </c>
      <c r="I270" s="568" t="s">
        <v>1215</v>
      </c>
      <c r="J270" s="568" t="s">
        <v>1190</v>
      </c>
      <c r="K270" s="568" t="s">
        <v>1216</v>
      </c>
      <c r="L270" s="571">
        <v>0</v>
      </c>
      <c r="M270" s="571">
        <v>0</v>
      </c>
      <c r="N270" s="568">
        <v>1</v>
      </c>
      <c r="O270" s="572">
        <v>1</v>
      </c>
      <c r="P270" s="571"/>
      <c r="Q270" s="573"/>
      <c r="R270" s="568"/>
      <c r="S270" s="573">
        <v>0</v>
      </c>
      <c r="T270" s="572"/>
      <c r="U270" s="574">
        <v>0</v>
      </c>
    </row>
    <row r="271" spans="1:21" ht="14.45" customHeight="1" x14ac:dyDescent="0.2">
      <c r="A271" s="567">
        <v>29</v>
      </c>
      <c r="B271" s="568" t="s">
        <v>636</v>
      </c>
      <c r="C271" s="568" t="s">
        <v>640</v>
      </c>
      <c r="D271" s="569" t="s">
        <v>1708</v>
      </c>
      <c r="E271" s="570" t="s">
        <v>650</v>
      </c>
      <c r="F271" s="568" t="s">
        <v>637</v>
      </c>
      <c r="G271" s="568" t="s">
        <v>742</v>
      </c>
      <c r="H271" s="568" t="s">
        <v>271</v>
      </c>
      <c r="I271" s="568" t="s">
        <v>1217</v>
      </c>
      <c r="J271" s="568" t="s">
        <v>744</v>
      </c>
      <c r="K271" s="568" t="s">
        <v>1218</v>
      </c>
      <c r="L271" s="571">
        <v>401.63</v>
      </c>
      <c r="M271" s="571">
        <v>1606.52</v>
      </c>
      <c r="N271" s="568">
        <v>4</v>
      </c>
      <c r="O271" s="572">
        <v>0.5</v>
      </c>
      <c r="P271" s="571">
        <v>1606.52</v>
      </c>
      <c r="Q271" s="573">
        <v>1</v>
      </c>
      <c r="R271" s="568">
        <v>4</v>
      </c>
      <c r="S271" s="573">
        <v>1</v>
      </c>
      <c r="T271" s="572">
        <v>0.5</v>
      </c>
      <c r="U271" s="574">
        <v>1</v>
      </c>
    </row>
    <row r="272" spans="1:21" ht="14.45" customHeight="1" x14ac:dyDescent="0.2">
      <c r="A272" s="567">
        <v>29</v>
      </c>
      <c r="B272" s="568" t="s">
        <v>636</v>
      </c>
      <c r="C272" s="568" t="s">
        <v>640</v>
      </c>
      <c r="D272" s="569" t="s">
        <v>1708</v>
      </c>
      <c r="E272" s="570" t="s">
        <v>650</v>
      </c>
      <c r="F272" s="568" t="s">
        <v>637</v>
      </c>
      <c r="G272" s="568" t="s">
        <v>1219</v>
      </c>
      <c r="H272" s="568" t="s">
        <v>536</v>
      </c>
      <c r="I272" s="568" t="s">
        <v>1220</v>
      </c>
      <c r="J272" s="568" t="s">
        <v>1221</v>
      </c>
      <c r="K272" s="568" t="s">
        <v>1222</v>
      </c>
      <c r="L272" s="571">
        <v>129.75</v>
      </c>
      <c r="M272" s="571">
        <v>129.75</v>
      </c>
      <c r="N272" s="568">
        <v>1</v>
      </c>
      <c r="O272" s="572">
        <v>1</v>
      </c>
      <c r="P272" s="571">
        <v>129.75</v>
      </c>
      <c r="Q272" s="573">
        <v>1</v>
      </c>
      <c r="R272" s="568">
        <v>1</v>
      </c>
      <c r="S272" s="573">
        <v>1</v>
      </c>
      <c r="T272" s="572">
        <v>1</v>
      </c>
      <c r="U272" s="574">
        <v>1</v>
      </c>
    </row>
    <row r="273" spans="1:21" ht="14.45" customHeight="1" x14ac:dyDescent="0.2">
      <c r="A273" s="567">
        <v>29</v>
      </c>
      <c r="B273" s="568" t="s">
        <v>636</v>
      </c>
      <c r="C273" s="568" t="s">
        <v>640</v>
      </c>
      <c r="D273" s="569" t="s">
        <v>1708</v>
      </c>
      <c r="E273" s="570" t="s">
        <v>650</v>
      </c>
      <c r="F273" s="568" t="s">
        <v>637</v>
      </c>
      <c r="G273" s="568" t="s">
        <v>1223</v>
      </c>
      <c r="H273" s="568" t="s">
        <v>271</v>
      </c>
      <c r="I273" s="568" t="s">
        <v>1224</v>
      </c>
      <c r="J273" s="568" t="s">
        <v>1225</v>
      </c>
      <c r="K273" s="568" t="s">
        <v>1226</v>
      </c>
      <c r="L273" s="571">
        <v>150</v>
      </c>
      <c r="M273" s="571">
        <v>150</v>
      </c>
      <c r="N273" s="568">
        <v>1</v>
      </c>
      <c r="O273" s="572">
        <v>1</v>
      </c>
      <c r="P273" s="571">
        <v>150</v>
      </c>
      <c r="Q273" s="573">
        <v>1</v>
      </c>
      <c r="R273" s="568">
        <v>1</v>
      </c>
      <c r="S273" s="573">
        <v>1</v>
      </c>
      <c r="T273" s="572">
        <v>1</v>
      </c>
      <c r="U273" s="574">
        <v>1</v>
      </c>
    </row>
    <row r="274" spans="1:21" ht="14.45" customHeight="1" x14ac:dyDescent="0.2">
      <c r="A274" s="567">
        <v>29</v>
      </c>
      <c r="B274" s="568" t="s">
        <v>636</v>
      </c>
      <c r="C274" s="568" t="s">
        <v>640</v>
      </c>
      <c r="D274" s="569" t="s">
        <v>1708</v>
      </c>
      <c r="E274" s="570" t="s">
        <v>650</v>
      </c>
      <c r="F274" s="568" t="s">
        <v>637</v>
      </c>
      <c r="G274" s="568" t="s">
        <v>1227</v>
      </c>
      <c r="H274" s="568" t="s">
        <v>271</v>
      </c>
      <c r="I274" s="568" t="s">
        <v>1228</v>
      </c>
      <c r="J274" s="568" t="s">
        <v>1229</v>
      </c>
      <c r="K274" s="568" t="s">
        <v>1230</v>
      </c>
      <c r="L274" s="571">
        <v>16.38</v>
      </c>
      <c r="M274" s="571">
        <v>16.38</v>
      </c>
      <c r="N274" s="568">
        <v>1</v>
      </c>
      <c r="O274" s="572">
        <v>0.5</v>
      </c>
      <c r="P274" s="571">
        <v>16.38</v>
      </c>
      <c r="Q274" s="573">
        <v>1</v>
      </c>
      <c r="R274" s="568">
        <v>1</v>
      </c>
      <c r="S274" s="573">
        <v>1</v>
      </c>
      <c r="T274" s="572">
        <v>0.5</v>
      </c>
      <c r="U274" s="574">
        <v>1</v>
      </c>
    </row>
    <row r="275" spans="1:21" ht="14.45" customHeight="1" x14ac:dyDescent="0.2">
      <c r="A275" s="567">
        <v>29</v>
      </c>
      <c r="B275" s="568" t="s">
        <v>636</v>
      </c>
      <c r="C275" s="568" t="s">
        <v>640</v>
      </c>
      <c r="D275" s="569" t="s">
        <v>1708</v>
      </c>
      <c r="E275" s="570" t="s">
        <v>650</v>
      </c>
      <c r="F275" s="568" t="s">
        <v>637</v>
      </c>
      <c r="G275" s="568" t="s">
        <v>750</v>
      </c>
      <c r="H275" s="568" t="s">
        <v>536</v>
      </c>
      <c r="I275" s="568" t="s">
        <v>751</v>
      </c>
      <c r="J275" s="568" t="s">
        <v>752</v>
      </c>
      <c r="K275" s="568" t="s">
        <v>753</v>
      </c>
      <c r="L275" s="571">
        <v>168.41</v>
      </c>
      <c r="M275" s="571">
        <v>336.82</v>
      </c>
      <c r="N275" s="568">
        <v>2</v>
      </c>
      <c r="O275" s="572">
        <v>1.5</v>
      </c>
      <c r="P275" s="571">
        <v>168.41</v>
      </c>
      <c r="Q275" s="573">
        <v>0.5</v>
      </c>
      <c r="R275" s="568">
        <v>1</v>
      </c>
      <c r="S275" s="573">
        <v>0.5</v>
      </c>
      <c r="T275" s="572">
        <v>1</v>
      </c>
      <c r="U275" s="574">
        <v>0.66666666666666663</v>
      </c>
    </row>
    <row r="276" spans="1:21" ht="14.45" customHeight="1" x14ac:dyDescent="0.2">
      <c r="A276" s="567">
        <v>29</v>
      </c>
      <c r="B276" s="568" t="s">
        <v>636</v>
      </c>
      <c r="C276" s="568" t="s">
        <v>640</v>
      </c>
      <c r="D276" s="569" t="s">
        <v>1708</v>
      </c>
      <c r="E276" s="570" t="s">
        <v>650</v>
      </c>
      <c r="F276" s="568" t="s">
        <v>637</v>
      </c>
      <c r="G276" s="568" t="s">
        <v>750</v>
      </c>
      <c r="H276" s="568" t="s">
        <v>271</v>
      </c>
      <c r="I276" s="568" t="s">
        <v>1231</v>
      </c>
      <c r="J276" s="568" t="s">
        <v>752</v>
      </c>
      <c r="K276" s="568" t="s">
        <v>1232</v>
      </c>
      <c r="L276" s="571">
        <v>153.65</v>
      </c>
      <c r="M276" s="571">
        <v>153.65</v>
      </c>
      <c r="N276" s="568">
        <v>1</v>
      </c>
      <c r="O276" s="572">
        <v>0.5</v>
      </c>
      <c r="P276" s="571">
        <v>153.65</v>
      </c>
      <c r="Q276" s="573">
        <v>1</v>
      </c>
      <c r="R276" s="568">
        <v>1</v>
      </c>
      <c r="S276" s="573">
        <v>1</v>
      </c>
      <c r="T276" s="572">
        <v>0.5</v>
      </c>
      <c r="U276" s="574">
        <v>1</v>
      </c>
    </row>
    <row r="277" spans="1:21" ht="14.45" customHeight="1" x14ac:dyDescent="0.2">
      <c r="A277" s="567">
        <v>29</v>
      </c>
      <c r="B277" s="568" t="s">
        <v>636</v>
      </c>
      <c r="C277" s="568" t="s">
        <v>640</v>
      </c>
      <c r="D277" s="569" t="s">
        <v>1708</v>
      </c>
      <c r="E277" s="570" t="s">
        <v>650</v>
      </c>
      <c r="F277" s="568" t="s">
        <v>637</v>
      </c>
      <c r="G277" s="568" t="s">
        <v>758</v>
      </c>
      <c r="H277" s="568" t="s">
        <v>271</v>
      </c>
      <c r="I277" s="568" t="s">
        <v>921</v>
      </c>
      <c r="J277" s="568" t="s">
        <v>922</v>
      </c>
      <c r="K277" s="568" t="s">
        <v>753</v>
      </c>
      <c r="L277" s="571">
        <v>78.33</v>
      </c>
      <c r="M277" s="571">
        <v>156.66</v>
      </c>
      <c r="N277" s="568">
        <v>2</v>
      </c>
      <c r="O277" s="572">
        <v>2</v>
      </c>
      <c r="P277" s="571">
        <v>78.33</v>
      </c>
      <c r="Q277" s="573">
        <v>0.5</v>
      </c>
      <c r="R277" s="568">
        <v>1</v>
      </c>
      <c r="S277" s="573">
        <v>0.5</v>
      </c>
      <c r="T277" s="572">
        <v>1</v>
      </c>
      <c r="U277" s="574">
        <v>0.5</v>
      </c>
    </row>
    <row r="278" spans="1:21" ht="14.45" customHeight="1" x14ac:dyDescent="0.2">
      <c r="A278" s="567">
        <v>29</v>
      </c>
      <c r="B278" s="568" t="s">
        <v>636</v>
      </c>
      <c r="C278" s="568" t="s">
        <v>640</v>
      </c>
      <c r="D278" s="569" t="s">
        <v>1708</v>
      </c>
      <c r="E278" s="570" t="s">
        <v>650</v>
      </c>
      <c r="F278" s="568" t="s">
        <v>637</v>
      </c>
      <c r="G278" s="568" t="s">
        <v>758</v>
      </c>
      <c r="H278" s="568" t="s">
        <v>271</v>
      </c>
      <c r="I278" s="568" t="s">
        <v>1157</v>
      </c>
      <c r="J278" s="568" t="s">
        <v>922</v>
      </c>
      <c r="K278" s="568" t="s">
        <v>1158</v>
      </c>
      <c r="L278" s="571">
        <v>39.17</v>
      </c>
      <c r="M278" s="571">
        <v>39.17</v>
      </c>
      <c r="N278" s="568">
        <v>1</v>
      </c>
      <c r="O278" s="572">
        <v>1</v>
      </c>
      <c r="P278" s="571">
        <v>39.17</v>
      </c>
      <c r="Q278" s="573">
        <v>1</v>
      </c>
      <c r="R278" s="568">
        <v>1</v>
      </c>
      <c r="S278" s="573">
        <v>1</v>
      </c>
      <c r="T278" s="572">
        <v>1</v>
      </c>
      <c r="U278" s="574">
        <v>1</v>
      </c>
    </row>
    <row r="279" spans="1:21" ht="14.45" customHeight="1" x14ac:dyDescent="0.2">
      <c r="A279" s="567">
        <v>29</v>
      </c>
      <c r="B279" s="568" t="s">
        <v>636</v>
      </c>
      <c r="C279" s="568" t="s">
        <v>640</v>
      </c>
      <c r="D279" s="569" t="s">
        <v>1708</v>
      </c>
      <c r="E279" s="570" t="s">
        <v>650</v>
      </c>
      <c r="F279" s="568" t="s">
        <v>637</v>
      </c>
      <c r="G279" s="568" t="s">
        <v>770</v>
      </c>
      <c r="H279" s="568" t="s">
        <v>271</v>
      </c>
      <c r="I279" s="568" t="s">
        <v>774</v>
      </c>
      <c r="J279" s="568" t="s">
        <v>772</v>
      </c>
      <c r="K279" s="568" t="s">
        <v>775</v>
      </c>
      <c r="L279" s="571">
        <v>42.05</v>
      </c>
      <c r="M279" s="571">
        <v>84.1</v>
      </c>
      <c r="N279" s="568">
        <v>2</v>
      </c>
      <c r="O279" s="572">
        <v>1</v>
      </c>
      <c r="P279" s="571">
        <v>84.1</v>
      </c>
      <c r="Q279" s="573">
        <v>1</v>
      </c>
      <c r="R279" s="568">
        <v>2</v>
      </c>
      <c r="S279" s="573">
        <v>1</v>
      </c>
      <c r="T279" s="572">
        <v>1</v>
      </c>
      <c r="U279" s="574">
        <v>1</v>
      </c>
    </row>
    <row r="280" spans="1:21" ht="14.45" customHeight="1" x14ac:dyDescent="0.2">
      <c r="A280" s="567">
        <v>29</v>
      </c>
      <c r="B280" s="568" t="s">
        <v>636</v>
      </c>
      <c r="C280" s="568" t="s">
        <v>640</v>
      </c>
      <c r="D280" s="569" t="s">
        <v>1708</v>
      </c>
      <c r="E280" s="570" t="s">
        <v>650</v>
      </c>
      <c r="F280" s="568" t="s">
        <v>637</v>
      </c>
      <c r="G280" s="568" t="s">
        <v>655</v>
      </c>
      <c r="H280" s="568" t="s">
        <v>271</v>
      </c>
      <c r="I280" s="568" t="s">
        <v>656</v>
      </c>
      <c r="J280" s="568" t="s">
        <v>657</v>
      </c>
      <c r="K280" s="568" t="s">
        <v>658</v>
      </c>
      <c r="L280" s="571">
        <v>35.25</v>
      </c>
      <c r="M280" s="571">
        <v>105.75</v>
      </c>
      <c r="N280" s="568">
        <v>3</v>
      </c>
      <c r="O280" s="572">
        <v>2</v>
      </c>
      <c r="P280" s="571">
        <v>105.75</v>
      </c>
      <c r="Q280" s="573">
        <v>1</v>
      </c>
      <c r="R280" s="568">
        <v>3</v>
      </c>
      <c r="S280" s="573">
        <v>1</v>
      </c>
      <c r="T280" s="572">
        <v>2</v>
      </c>
      <c r="U280" s="574">
        <v>1</v>
      </c>
    </row>
    <row r="281" spans="1:21" ht="14.45" customHeight="1" x14ac:dyDescent="0.2">
      <c r="A281" s="567">
        <v>29</v>
      </c>
      <c r="B281" s="568" t="s">
        <v>636</v>
      </c>
      <c r="C281" s="568" t="s">
        <v>640</v>
      </c>
      <c r="D281" s="569" t="s">
        <v>1708</v>
      </c>
      <c r="E281" s="570" t="s">
        <v>650</v>
      </c>
      <c r="F281" s="568" t="s">
        <v>637</v>
      </c>
      <c r="G281" s="568" t="s">
        <v>931</v>
      </c>
      <c r="H281" s="568" t="s">
        <v>271</v>
      </c>
      <c r="I281" s="568" t="s">
        <v>932</v>
      </c>
      <c r="J281" s="568" t="s">
        <v>933</v>
      </c>
      <c r="K281" s="568" t="s">
        <v>934</v>
      </c>
      <c r="L281" s="571">
        <v>182.22</v>
      </c>
      <c r="M281" s="571">
        <v>728.88</v>
      </c>
      <c r="N281" s="568">
        <v>4</v>
      </c>
      <c r="O281" s="572">
        <v>3</v>
      </c>
      <c r="P281" s="571">
        <v>364.44</v>
      </c>
      <c r="Q281" s="573">
        <v>0.5</v>
      </c>
      <c r="R281" s="568">
        <v>2</v>
      </c>
      <c r="S281" s="573">
        <v>0.5</v>
      </c>
      <c r="T281" s="572">
        <v>2</v>
      </c>
      <c r="U281" s="574">
        <v>0.66666666666666663</v>
      </c>
    </row>
    <row r="282" spans="1:21" ht="14.45" customHeight="1" x14ac:dyDescent="0.2">
      <c r="A282" s="567">
        <v>29</v>
      </c>
      <c r="B282" s="568" t="s">
        <v>636</v>
      </c>
      <c r="C282" s="568" t="s">
        <v>640</v>
      </c>
      <c r="D282" s="569" t="s">
        <v>1708</v>
      </c>
      <c r="E282" s="570" t="s">
        <v>650</v>
      </c>
      <c r="F282" s="568" t="s">
        <v>637</v>
      </c>
      <c r="G282" s="568" t="s">
        <v>931</v>
      </c>
      <c r="H282" s="568" t="s">
        <v>271</v>
      </c>
      <c r="I282" s="568" t="s">
        <v>1160</v>
      </c>
      <c r="J282" s="568" t="s">
        <v>933</v>
      </c>
      <c r="K282" s="568" t="s">
        <v>1161</v>
      </c>
      <c r="L282" s="571">
        <v>273.33</v>
      </c>
      <c r="M282" s="571">
        <v>273.33</v>
      </c>
      <c r="N282" s="568">
        <v>1</v>
      </c>
      <c r="O282" s="572">
        <v>0.5</v>
      </c>
      <c r="P282" s="571">
        <v>273.33</v>
      </c>
      <c r="Q282" s="573">
        <v>1</v>
      </c>
      <c r="R282" s="568">
        <v>1</v>
      </c>
      <c r="S282" s="573">
        <v>1</v>
      </c>
      <c r="T282" s="572">
        <v>0.5</v>
      </c>
      <c r="U282" s="574">
        <v>1</v>
      </c>
    </row>
    <row r="283" spans="1:21" ht="14.45" customHeight="1" x14ac:dyDescent="0.2">
      <c r="A283" s="567">
        <v>29</v>
      </c>
      <c r="B283" s="568" t="s">
        <v>636</v>
      </c>
      <c r="C283" s="568" t="s">
        <v>640</v>
      </c>
      <c r="D283" s="569" t="s">
        <v>1708</v>
      </c>
      <c r="E283" s="570" t="s">
        <v>650</v>
      </c>
      <c r="F283" s="568" t="s">
        <v>637</v>
      </c>
      <c r="G283" s="568" t="s">
        <v>1233</v>
      </c>
      <c r="H283" s="568" t="s">
        <v>271</v>
      </c>
      <c r="I283" s="568" t="s">
        <v>1234</v>
      </c>
      <c r="J283" s="568" t="s">
        <v>1235</v>
      </c>
      <c r="K283" s="568" t="s">
        <v>1236</v>
      </c>
      <c r="L283" s="571">
        <v>46.75</v>
      </c>
      <c r="M283" s="571">
        <v>280.5</v>
      </c>
      <c r="N283" s="568">
        <v>6</v>
      </c>
      <c r="O283" s="572">
        <v>2</v>
      </c>
      <c r="P283" s="571"/>
      <c r="Q283" s="573">
        <v>0</v>
      </c>
      <c r="R283" s="568"/>
      <c r="S283" s="573">
        <v>0</v>
      </c>
      <c r="T283" s="572"/>
      <c r="U283" s="574">
        <v>0</v>
      </c>
    </row>
    <row r="284" spans="1:21" ht="14.45" customHeight="1" x14ac:dyDescent="0.2">
      <c r="A284" s="567">
        <v>29</v>
      </c>
      <c r="B284" s="568" t="s">
        <v>636</v>
      </c>
      <c r="C284" s="568" t="s">
        <v>640</v>
      </c>
      <c r="D284" s="569" t="s">
        <v>1708</v>
      </c>
      <c r="E284" s="570" t="s">
        <v>650</v>
      </c>
      <c r="F284" s="568" t="s">
        <v>637</v>
      </c>
      <c r="G284" s="568" t="s">
        <v>935</v>
      </c>
      <c r="H284" s="568" t="s">
        <v>271</v>
      </c>
      <c r="I284" s="568" t="s">
        <v>1237</v>
      </c>
      <c r="J284" s="568" t="s">
        <v>937</v>
      </c>
      <c r="K284" s="568" t="s">
        <v>1238</v>
      </c>
      <c r="L284" s="571">
        <v>159.16999999999999</v>
      </c>
      <c r="M284" s="571">
        <v>159.16999999999999</v>
      </c>
      <c r="N284" s="568">
        <v>1</v>
      </c>
      <c r="O284" s="572">
        <v>0.5</v>
      </c>
      <c r="P284" s="571">
        <v>159.16999999999999</v>
      </c>
      <c r="Q284" s="573">
        <v>1</v>
      </c>
      <c r="R284" s="568">
        <v>1</v>
      </c>
      <c r="S284" s="573">
        <v>1</v>
      </c>
      <c r="T284" s="572">
        <v>0.5</v>
      </c>
      <c r="U284" s="574">
        <v>1</v>
      </c>
    </row>
    <row r="285" spans="1:21" ht="14.45" customHeight="1" x14ac:dyDescent="0.2">
      <c r="A285" s="567">
        <v>29</v>
      </c>
      <c r="B285" s="568" t="s">
        <v>636</v>
      </c>
      <c r="C285" s="568" t="s">
        <v>640</v>
      </c>
      <c r="D285" s="569" t="s">
        <v>1708</v>
      </c>
      <c r="E285" s="570" t="s">
        <v>650</v>
      </c>
      <c r="F285" s="568" t="s">
        <v>637</v>
      </c>
      <c r="G285" s="568" t="s">
        <v>1239</v>
      </c>
      <c r="H285" s="568" t="s">
        <v>271</v>
      </c>
      <c r="I285" s="568" t="s">
        <v>1240</v>
      </c>
      <c r="J285" s="568" t="s">
        <v>1241</v>
      </c>
      <c r="K285" s="568" t="s">
        <v>1242</v>
      </c>
      <c r="L285" s="571">
        <v>140.72</v>
      </c>
      <c r="M285" s="571">
        <v>140.72</v>
      </c>
      <c r="N285" s="568">
        <v>1</v>
      </c>
      <c r="O285" s="572">
        <v>0.5</v>
      </c>
      <c r="P285" s="571"/>
      <c r="Q285" s="573">
        <v>0</v>
      </c>
      <c r="R285" s="568"/>
      <c r="S285" s="573">
        <v>0</v>
      </c>
      <c r="T285" s="572"/>
      <c r="U285" s="574">
        <v>0</v>
      </c>
    </row>
    <row r="286" spans="1:21" ht="14.45" customHeight="1" x14ac:dyDescent="0.2">
      <c r="A286" s="567">
        <v>29</v>
      </c>
      <c r="B286" s="568" t="s">
        <v>636</v>
      </c>
      <c r="C286" s="568" t="s">
        <v>640</v>
      </c>
      <c r="D286" s="569" t="s">
        <v>1708</v>
      </c>
      <c r="E286" s="570" t="s">
        <v>650</v>
      </c>
      <c r="F286" s="568" t="s">
        <v>637</v>
      </c>
      <c r="G286" s="568" t="s">
        <v>782</v>
      </c>
      <c r="H286" s="568" t="s">
        <v>271</v>
      </c>
      <c r="I286" s="568" t="s">
        <v>955</v>
      </c>
      <c r="J286" s="568" t="s">
        <v>784</v>
      </c>
      <c r="K286" s="568" t="s">
        <v>956</v>
      </c>
      <c r="L286" s="571">
        <v>0</v>
      </c>
      <c r="M286" s="571">
        <v>0</v>
      </c>
      <c r="N286" s="568">
        <v>3</v>
      </c>
      <c r="O286" s="572">
        <v>1</v>
      </c>
      <c r="P286" s="571"/>
      <c r="Q286" s="573"/>
      <c r="R286" s="568"/>
      <c r="S286" s="573">
        <v>0</v>
      </c>
      <c r="T286" s="572"/>
      <c r="U286" s="574">
        <v>0</v>
      </c>
    </row>
    <row r="287" spans="1:21" ht="14.45" customHeight="1" x14ac:dyDescent="0.2">
      <c r="A287" s="567">
        <v>29</v>
      </c>
      <c r="B287" s="568" t="s">
        <v>636</v>
      </c>
      <c r="C287" s="568" t="s">
        <v>640</v>
      </c>
      <c r="D287" s="569" t="s">
        <v>1708</v>
      </c>
      <c r="E287" s="570" t="s">
        <v>650</v>
      </c>
      <c r="F287" s="568" t="s">
        <v>637</v>
      </c>
      <c r="G287" s="568" t="s">
        <v>786</v>
      </c>
      <c r="H287" s="568" t="s">
        <v>271</v>
      </c>
      <c r="I287" s="568" t="s">
        <v>1243</v>
      </c>
      <c r="J287" s="568" t="s">
        <v>788</v>
      </c>
      <c r="K287" s="568" t="s">
        <v>789</v>
      </c>
      <c r="L287" s="571">
        <v>49.04</v>
      </c>
      <c r="M287" s="571">
        <v>98.08</v>
      </c>
      <c r="N287" s="568">
        <v>2</v>
      </c>
      <c r="O287" s="572">
        <v>0.5</v>
      </c>
      <c r="P287" s="571">
        <v>98.08</v>
      </c>
      <c r="Q287" s="573">
        <v>1</v>
      </c>
      <c r="R287" s="568">
        <v>2</v>
      </c>
      <c r="S287" s="573">
        <v>1</v>
      </c>
      <c r="T287" s="572">
        <v>0.5</v>
      </c>
      <c r="U287" s="574">
        <v>1</v>
      </c>
    </row>
    <row r="288" spans="1:21" ht="14.45" customHeight="1" x14ac:dyDescent="0.2">
      <c r="A288" s="567">
        <v>29</v>
      </c>
      <c r="B288" s="568" t="s">
        <v>636</v>
      </c>
      <c r="C288" s="568" t="s">
        <v>640</v>
      </c>
      <c r="D288" s="569" t="s">
        <v>1708</v>
      </c>
      <c r="E288" s="570" t="s">
        <v>650</v>
      </c>
      <c r="F288" s="568" t="s">
        <v>637</v>
      </c>
      <c r="G288" s="568" t="s">
        <v>790</v>
      </c>
      <c r="H288" s="568" t="s">
        <v>271</v>
      </c>
      <c r="I288" s="568" t="s">
        <v>791</v>
      </c>
      <c r="J288" s="568" t="s">
        <v>792</v>
      </c>
      <c r="K288" s="568" t="s">
        <v>793</v>
      </c>
      <c r="L288" s="571">
        <v>91.78</v>
      </c>
      <c r="M288" s="571">
        <v>734.24</v>
      </c>
      <c r="N288" s="568">
        <v>8</v>
      </c>
      <c r="O288" s="572">
        <v>3</v>
      </c>
      <c r="P288" s="571">
        <v>275.34000000000003</v>
      </c>
      <c r="Q288" s="573">
        <v>0.37500000000000006</v>
      </c>
      <c r="R288" s="568">
        <v>3</v>
      </c>
      <c r="S288" s="573">
        <v>0.375</v>
      </c>
      <c r="T288" s="572">
        <v>1</v>
      </c>
      <c r="U288" s="574">
        <v>0.33333333333333331</v>
      </c>
    </row>
    <row r="289" spans="1:21" ht="14.45" customHeight="1" x14ac:dyDescent="0.2">
      <c r="A289" s="567">
        <v>29</v>
      </c>
      <c r="B289" s="568" t="s">
        <v>636</v>
      </c>
      <c r="C289" s="568" t="s">
        <v>640</v>
      </c>
      <c r="D289" s="569" t="s">
        <v>1708</v>
      </c>
      <c r="E289" s="570" t="s">
        <v>650</v>
      </c>
      <c r="F289" s="568" t="s">
        <v>637</v>
      </c>
      <c r="G289" s="568" t="s">
        <v>800</v>
      </c>
      <c r="H289" s="568" t="s">
        <v>271</v>
      </c>
      <c r="I289" s="568" t="s">
        <v>801</v>
      </c>
      <c r="J289" s="568" t="s">
        <v>591</v>
      </c>
      <c r="K289" s="568" t="s">
        <v>802</v>
      </c>
      <c r="L289" s="571">
        <v>42.14</v>
      </c>
      <c r="M289" s="571">
        <v>84.28</v>
      </c>
      <c r="N289" s="568">
        <v>2</v>
      </c>
      <c r="O289" s="572">
        <v>2</v>
      </c>
      <c r="P289" s="571">
        <v>42.14</v>
      </c>
      <c r="Q289" s="573">
        <v>0.5</v>
      </c>
      <c r="R289" s="568">
        <v>1</v>
      </c>
      <c r="S289" s="573">
        <v>0.5</v>
      </c>
      <c r="T289" s="572">
        <v>1</v>
      </c>
      <c r="U289" s="574">
        <v>0.5</v>
      </c>
    </row>
    <row r="290" spans="1:21" ht="14.45" customHeight="1" x14ac:dyDescent="0.2">
      <c r="A290" s="567">
        <v>29</v>
      </c>
      <c r="B290" s="568" t="s">
        <v>636</v>
      </c>
      <c r="C290" s="568" t="s">
        <v>640</v>
      </c>
      <c r="D290" s="569" t="s">
        <v>1708</v>
      </c>
      <c r="E290" s="570" t="s">
        <v>650</v>
      </c>
      <c r="F290" s="568" t="s">
        <v>637</v>
      </c>
      <c r="G290" s="568" t="s">
        <v>964</v>
      </c>
      <c r="H290" s="568" t="s">
        <v>271</v>
      </c>
      <c r="I290" s="568" t="s">
        <v>965</v>
      </c>
      <c r="J290" s="568" t="s">
        <v>966</v>
      </c>
      <c r="K290" s="568" t="s">
        <v>967</v>
      </c>
      <c r="L290" s="571">
        <v>25.53</v>
      </c>
      <c r="M290" s="571">
        <v>51.06</v>
      </c>
      <c r="N290" s="568">
        <v>2</v>
      </c>
      <c r="O290" s="572">
        <v>2</v>
      </c>
      <c r="P290" s="571">
        <v>51.06</v>
      </c>
      <c r="Q290" s="573">
        <v>1</v>
      </c>
      <c r="R290" s="568">
        <v>2</v>
      </c>
      <c r="S290" s="573">
        <v>1</v>
      </c>
      <c r="T290" s="572">
        <v>2</v>
      </c>
      <c r="U290" s="574">
        <v>1</v>
      </c>
    </row>
    <row r="291" spans="1:21" ht="14.45" customHeight="1" x14ac:dyDescent="0.2">
      <c r="A291" s="567">
        <v>29</v>
      </c>
      <c r="B291" s="568" t="s">
        <v>636</v>
      </c>
      <c r="C291" s="568" t="s">
        <v>640</v>
      </c>
      <c r="D291" s="569" t="s">
        <v>1708</v>
      </c>
      <c r="E291" s="570" t="s">
        <v>650</v>
      </c>
      <c r="F291" s="568" t="s">
        <v>637</v>
      </c>
      <c r="G291" s="568" t="s">
        <v>972</v>
      </c>
      <c r="H291" s="568" t="s">
        <v>271</v>
      </c>
      <c r="I291" s="568" t="s">
        <v>1244</v>
      </c>
      <c r="J291" s="568" t="s">
        <v>974</v>
      </c>
      <c r="K291" s="568" t="s">
        <v>1245</v>
      </c>
      <c r="L291" s="571">
        <v>114</v>
      </c>
      <c r="M291" s="571">
        <v>114</v>
      </c>
      <c r="N291" s="568">
        <v>1</v>
      </c>
      <c r="O291" s="572">
        <v>1</v>
      </c>
      <c r="P291" s="571"/>
      <c r="Q291" s="573">
        <v>0</v>
      </c>
      <c r="R291" s="568"/>
      <c r="S291" s="573">
        <v>0</v>
      </c>
      <c r="T291" s="572"/>
      <c r="U291" s="574">
        <v>0</v>
      </c>
    </row>
    <row r="292" spans="1:21" ht="14.45" customHeight="1" x14ac:dyDescent="0.2">
      <c r="A292" s="567">
        <v>29</v>
      </c>
      <c r="B292" s="568" t="s">
        <v>636</v>
      </c>
      <c r="C292" s="568" t="s">
        <v>640</v>
      </c>
      <c r="D292" s="569" t="s">
        <v>1708</v>
      </c>
      <c r="E292" s="570" t="s">
        <v>650</v>
      </c>
      <c r="F292" s="568" t="s">
        <v>637</v>
      </c>
      <c r="G292" s="568" t="s">
        <v>972</v>
      </c>
      <c r="H292" s="568" t="s">
        <v>271</v>
      </c>
      <c r="I292" s="568" t="s">
        <v>973</v>
      </c>
      <c r="J292" s="568" t="s">
        <v>974</v>
      </c>
      <c r="K292" s="568" t="s">
        <v>975</v>
      </c>
      <c r="L292" s="571">
        <v>285.01</v>
      </c>
      <c r="M292" s="571">
        <v>1140.04</v>
      </c>
      <c r="N292" s="568">
        <v>4</v>
      </c>
      <c r="O292" s="572">
        <v>3</v>
      </c>
      <c r="P292" s="571">
        <v>285.01</v>
      </c>
      <c r="Q292" s="573">
        <v>0.25</v>
      </c>
      <c r="R292" s="568">
        <v>1</v>
      </c>
      <c r="S292" s="573">
        <v>0.25</v>
      </c>
      <c r="T292" s="572">
        <v>1</v>
      </c>
      <c r="U292" s="574">
        <v>0.33333333333333331</v>
      </c>
    </row>
    <row r="293" spans="1:21" ht="14.45" customHeight="1" x14ac:dyDescent="0.2">
      <c r="A293" s="567">
        <v>29</v>
      </c>
      <c r="B293" s="568" t="s">
        <v>636</v>
      </c>
      <c r="C293" s="568" t="s">
        <v>640</v>
      </c>
      <c r="D293" s="569" t="s">
        <v>1708</v>
      </c>
      <c r="E293" s="570" t="s">
        <v>650</v>
      </c>
      <c r="F293" s="568" t="s">
        <v>637</v>
      </c>
      <c r="G293" s="568" t="s">
        <v>972</v>
      </c>
      <c r="H293" s="568" t="s">
        <v>271</v>
      </c>
      <c r="I293" s="568" t="s">
        <v>1246</v>
      </c>
      <c r="J293" s="568" t="s">
        <v>1247</v>
      </c>
      <c r="K293" s="568" t="s">
        <v>1248</v>
      </c>
      <c r="L293" s="571">
        <v>0</v>
      </c>
      <c r="M293" s="571">
        <v>0</v>
      </c>
      <c r="N293" s="568">
        <v>1</v>
      </c>
      <c r="O293" s="572">
        <v>1</v>
      </c>
      <c r="P293" s="571">
        <v>0</v>
      </c>
      <c r="Q293" s="573"/>
      <c r="R293" s="568">
        <v>1</v>
      </c>
      <c r="S293" s="573">
        <v>1</v>
      </c>
      <c r="T293" s="572">
        <v>1</v>
      </c>
      <c r="U293" s="574">
        <v>1</v>
      </c>
    </row>
    <row r="294" spans="1:21" ht="14.45" customHeight="1" x14ac:dyDescent="0.2">
      <c r="A294" s="567">
        <v>29</v>
      </c>
      <c r="B294" s="568" t="s">
        <v>636</v>
      </c>
      <c r="C294" s="568" t="s">
        <v>640</v>
      </c>
      <c r="D294" s="569" t="s">
        <v>1708</v>
      </c>
      <c r="E294" s="570" t="s">
        <v>650</v>
      </c>
      <c r="F294" s="568" t="s">
        <v>637</v>
      </c>
      <c r="G294" s="568" t="s">
        <v>808</v>
      </c>
      <c r="H294" s="568" t="s">
        <v>271</v>
      </c>
      <c r="I294" s="568" t="s">
        <v>809</v>
      </c>
      <c r="J294" s="568" t="s">
        <v>810</v>
      </c>
      <c r="K294" s="568" t="s">
        <v>811</v>
      </c>
      <c r="L294" s="571">
        <v>132.97999999999999</v>
      </c>
      <c r="M294" s="571">
        <v>797.87999999999988</v>
      </c>
      <c r="N294" s="568">
        <v>6</v>
      </c>
      <c r="O294" s="572">
        <v>2</v>
      </c>
      <c r="P294" s="571">
        <v>531.91999999999996</v>
      </c>
      <c r="Q294" s="573">
        <v>0.66666666666666674</v>
      </c>
      <c r="R294" s="568">
        <v>4</v>
      </c>
      <c r="S294" s="573">
        <v>0.66666666666666663</v>
      </c>
      <c r="T294" s="572">
        <v>1.5</v>
      </c>
      <c r="U294" s="574">
        <v>0.75</v>
      </c>
    </row>
    <row r="295" spans="1:21" ht="14.45" customHeight="1" x14ac:dyDescent="0.2">
      <c r="A295" s="567">
        <v>29</v>
      </c>
      <c r="B295" s="568" t="s">
        <v>636</v>
      </c>
      <c r="C295" s="568" t="s">
        <v>640</v>
      </c>
      <c r="D295" s="569" t="s">
        <v>1708</v>
      </c>
      <c r="E295" s="570" t="s">
        <v>650</v>
      </c>
      <c r="F295" s="568" t="s">
        <v>637</v>
      </c>
      <c r="G295" s="568" t="s">
        <v>659</v>
      </c>
      <c r="H295" s="568" t="s">
        <v>271</v>
      </c>
      <c r="I295" s="568" t="s">
        <v>660</v>
      </c>
      <c r="J295" s="568" t="s">
        <v>595</v>
      </c>
      <c r="K295" s="568" t="s">
        <v>661</v>
      </c>
      <c r="L295" s="571">
        <v>61.97</v>
      </c>
      <c r="M295" s="571">
        <v>2726.6800000000003</v>
      </c>
      <c r="N295" s="568">
        <v>44</v>
      </c>
      <c r="O295" s="572">
        <v>26</v>
      </c>
      <c r="P295" s="571">
        <v>1797.1300000000006</v>
      </c>
      <c r="Q295" s="573">
        <v>0.65909090909090928</v>
      </c>
      <c r="R295" s="568">
        <v>29</v>
      </c>
      <c r="S295" s="573">
        <v>0.65909090909090906</v>
      </c>
      <c r="T295" s="572">
        <v>16.5</v>
      </c>
      <c r="U295" s="574">
        <v>0.63461538461538458</v>
      </c>
    </row>
    <row r="296" spans="1:21" ht="14.45" customHeight="1" x14ac:dyDescent="0.2">
      <c r="A296" s="567">
        <v>29</v>
      </c>
      <c r="B296" s="568" t="s">
        <v>636</v>
      </c>
      <c r="C296" s="568" t="s">
        <v>640</v>
      </c>
      <c r="D296" s="569" t="s">
        <v>1708</v>
      </c>
      <c r="E296" s="570" t="s">
        <v>650</v>
      </c>
      <c r="F296" s="568" t="s">
        <v>637</v>
      </c>
      <c r="G296" s="568" t="s">
        <v>1249</v>
      </c>
      <c r="H296" s="568" t="s">
        <v>536</v>
      </c>
      <c r="I296" s="568" t="s">
        <v>1250</v>
      </c>
      <c r="J296" s="568" t="s">
        <v>1251</v>
      </c>
      <c r="K296" s="568" t="s">
        <v>1252</v>
      </c>
      <c r="L296" s="571">
        <v>118.65</v>
      </c>
      <c r="M296" s="571">
        <v>118.65</v>
      </c>
      <c r="N296" s="568">
        <v>1</v>
      </c>
      <c r="O296" s="572">
        <v>1</v>
      </c>
      <c r="P296" s="571">
        <v>118.65</v>
      </c>
      <c r="Q296" s="573">
        <v>1</v>
      </c>
      <c r="R296" s="568">
        <v>1</v>
      </c>
      <c r="S296" s="573">
        <v>1</v>
      </c>
      <c r="T296" s="572">
        <v>1</v>
      </c>
      <c r="U296" s="574">
        <v>1</v>
      </c>
    </row>
    <row r="297" spans="1:21" ht="14.45" customHeight="1" x14ac:dyDescent="0.2">
      <c r="A297" s="567">
        <v>29</v>
      </c>
      <c r="B297" s="568" t="s">
        <v>636</v>
      </c>
      <c r="C297" s="568" t="s">
        <v>640</v>
      </c>
      <c r="D297" s="569" t="s">
        <v>1708</v>
      </c>
      <c r="E297" s="570" t="s">
        <v>650</v>
      </c>
      <c r="F297" s="568" t="s">
        <v>637</v>
      </c>
      <c r="G297" s="568" t="s">
        <v>662</v>
      </c>
      <c r="H297" s="568" t="s">
        <v>536</v>
      </c>
      <c r="I297" s="568" t="s">
        <v>621</v>
      </c>
      <c r="J297" s="568" t="s">
        <v>537</v>
      </c>
      <c r="K297" s="568" t="s">
        <v>622</v>
      </c>
      <c r="L297" s="571">
        <v>16.8</v>
      </c>
      <c r="M297" s="571">
        <v>218.40000000000006</v>
      </c>
      <c r="N297" s="568">
        <v>13</v>
      </c>
      <c r="O297" s="572">
        <v>12</v>
      </c>
      <c r="P297" s="571">
        <v>218.40000000000006</v>
      </c>
      <c r="Q297" s="573">
        <v>1</v>
      </c>
      <c r="R297" s="568">
        <v>13</v>
      </c>
      <c r="S297" s="573">
        <v>1</v>
      </c>
      <c r="T297" s="572">
        <v>12</v>
      </c>
      <c r="U297" s="574">
        <v>1</v>
      </c>
    </row>
    <row r="298" spans="1:21" ht="14.45" customHeight="1" x14ac:dyDescent="0.2">
      <c r="A298" s="567">
        <v>29</v>
      </c>
      <c r="B298" s="568" t="s">
        <v>636</v>
      </c>
      <c r="C298" s="568" t="s">
        <v>640</v>
      </c>
      <c r="D298" s="569" t="s">
        <v>1708</v>
      </c>
      <c r="E298" s="570" t="s">
        <v>650</v>
      </c>
      <c r="F298" s="568" t="s">
        <v>637</v>
      </c>
      <c r="G298" s="568" t="s">
        <v>1253</v>
      </c>
      <c r="H298" s="568" t="s">
        <v>271</v>
      </c>
      <c r="I298" s="568" t="s">
        <v>1254</v>
      </c>
      <c r="J298" s="568" t="s">
        <v>1255</v>
      </c>
      <c r="K298" s="568" t="s">
        <v>1044</v>
      </c>
      <c r="L298" s="571">
        <v>53.57</v>
      </c>
      <c r="M298" s="571">
        <v>53.57</v>
      </c>
      <c r="N298" s="568">
        <v>1</v>
      </c>
      <c r="O298" s="572">
        <v>0.5</v>
      </c>
      <c r="P298" s="571">
        <v>53.57</v>
      </c>
      <c r="Q298" s="573">
        <v>1</v>
      </c>
      <c r="R298" s="568">
        <v>1</v>
      </c>
      <c r="S298" s="573">
        <v>1</v>
      </c>
      <c r="T298" s="572">
        <v>0.5</v>
      </c>
      <c r="U298" s="574">
        <v>1</v>
      </c>
    </row>
    <row r="299" spans="1:21" ht="14.45" customHeight="1" x14ac:dyDescent="0.2">
      <c r="A299" s="567">
        <v>29</v>
      </c>
      <c r="B299" s="568" t="s">
        <v>636</v>
      </c>
      <c r="C299" s="568" t="s">
        <v>640</v>
      </c>
      <c r="D299" s="569" t="s">
        <v>1708</v>
      </c>
      <c r="E299" s="570" t="s">
        <v>650</v>
      </c>
      <c r="F299" s="568" t="s">
        <v>637</v>
      </c>
      <c r="G299" s="568" t="s">
        <v>663</v>
      </c>
      <c r="H299" s="568" t="s">
        <v>536</v>
      </c>
      <c r="I299" s="568" t="s">
        <v>1018</v>
      </c>
      <c r="J299" s="568" t="s">
        <v>665</v>
      </c>
      <c r="K299" s="568" t="s">
        <v>1019</v>
      </c>
      <c r="L299" s="571">
        <v>368.16</v>
      </c>
      <c r="M299" s="571">
        <v>1104.48</v>
      </c>
      <c r="N299" s="568">
        <v>3</v>
      </c>
      <c r="O299" s="572">
        <v>1.5</v>
      </c>
      <c r="P299" s="571">
        <v>736.32</v>
      </c>
      <c r="Q299" s="573">
        <v>0.66666666666666674</v>
      </c>
      <c r="R299" s="568">
        <v>2</v>
      </c>
      <c r="S299" s="573">
        <v>0.66666666666666663</v>
      </c>
      <c r="T299" s="572">
        <v>1</v>
      </c>
      <c r="U299" s="574">
        <v>0.66666666666666663</v>
      </c>
    </row>
    <row r="300" spans="1:21" ht="14.45" customHeight="1" x14ac:dyDescent="0.2">
      <c r="A300" s="567">
        <v>29</v>
      </c>
      <c r="B300" s="568" t="s">
        <v>636</v>
      </c>
      <c r="C300" s="568" t="s">
        <v>640</v>
      </c>
      <c r="D300" s="569" t="s">
        <v>1708</v>
      </c>
      <c r="E300" s="570" t="s">
        <v>650</v>
      </c>
      <c r="F300" s="568" t="s">
        <v>637</v>
      </c>
      <c r="G300" s="568" t="s">
        <v>663</v>
      </c>
      <c r="H300" s="568" t="s">
        <v>536</v>
      </c>
      <c r="I300" s="568" t="s">
        <v>664</v>
      </c>
      <c r="J300" s="568" t="s">
        <v>665</v>
      </c>
      <c r="K300" s="568" t="s">
        <v>666</v>
      </c>
      <c r="L300" s="571">
        <v>736.33</v>
      </c>
      <c r="M300" s="571">
        <v>736.33</v>
      </c>
      <c r="N300" s="568">
        <v>1</v>
      </c>
      <c r="O300" s="572">
        <v>1</v>
      </c>
      <c r="P300" s="571">
        <v>736.33</v>
      </c>
      <c r="Q300" s="573">
        <v>1</v>
      </c>
      <c r="R300" s="568">
        <v>1</v>
      </c>
      <c r="S300" s="573">
        <v>1</v>
      </c>
      <c r="T300" s="572">
        <v>1</v>
      </c>
      <c r="U300" s="574">
        <v>1</v>
      </c>
    </row>
    <row r="301" spans="1:21" ht="14.45" customHeight="1" x14ac:dyDescent="0.2">
      <c r="A301" s="567">
        <v>29</v>
      </c>
      <c r="B301" s="568" t="s">
        <v>636</v>
      </c>
      <c r="C301" s="568" t="s">
        <v>640</v>
      </c>
      <c r="D301" s="569" t="s">
        <v>1708</v>
      </c>
      <c r="E301" s="570" t="s">
        <v>650</v>
      </c>
      <c r="F301" s="568" t="s">
        <v>637</v>
      </c>
      <c r="G301" s="568" t="s">
        <v>663</v>
      </c>
      <c r="H301" s="568" t="s">
        <v>536</v>
      </c>
      <c r="I301" s="568" t="s">
        <v>1020</v>
      </c>
      <c r="J301" s="568" t="s">
        <v>665</v>
      </c>
      <c r="K301" s="568" t="s">
        <v>1021</v>
      </c>
      <c r="L301" s="571">
        <v>490.89</v>
      </c>
      <c r="M301" s="571">
        <v>1963.56</v>
      </c>
      <c r="N301" s="568">
        <v>4</v>
      </c>
      <c r="O301" s="572">
        <v>2.5</v>
      </c>
      <c r="P301" s="571">
        <v>981.78</v>
      </c>
      <c r="Q301" s="573">
        <v>0.5</v>
      </c>
      <c r="R301" s="568">
        <v>2</v>
      </c>
      <c r="S301" s="573">
        <v>0.5</v>
      </c>
      <c r="T301" s="572">
        <v>1.5</v>
      </c>
      <c r="U301" s="574">
        <v>0.6</v>
      </c>
    </row>
    <row r="302" spans="1:21" ht="14.45" customHeight="1" x14ac:dyDescent="0.2">
      <c r="A302" s="567">
        <v>29</v>
      </c>
      <c r="B302" s="568" t="s">
        <v>636</v>
      </c>
      <c r="C302" s="568" t="s">
        <v>640</v>
      </c>
      <c r="D302" s="569" t="s">
        <v>1708</v>
      </c>
      <c r="E302" s="570" t="s">
        <v>650</v>
      </c>
      <c r="F302" s="568" t="s">
        <v>637</v>
      </c>
      <c r="G302" s="568" t="s">
        <v>1256</v>
      </c>
      <c r="H302" s="568" t="s">
        <v>271</v>
      </c>
      <c r="I302" s="568" t="s">
        <v>1257</v>
      </c>
      <c r="J302" s="568" t="s">
        <v>1258</v>
      </c>
      <c r="K302" s="568" t="s">
        <v>1259</v>
      </c>
      <c r="L302" s="571">
        <v>0</v>
      </c>
      <c r="M302" s="571">
        <v>0</v>
      </c>
      <c r="N302" s="568">
        <v>2</v>
      </c>
      <c r="O302" s="572">
        <v>1.5</v>
      </c>
      <c r="P302" s="571">
        <v>0</v>
      </c>
      <c r="Q302" s="573"/>
      <c r="R302" s="568">
        <v>1</v>
      </c>
      <c r="S302" s="573">
        <v>0.5</v>
      </c>
      <c r="T302" s="572">
        <v>0.5</v>
      </c>
      <c r="U302" s="574">
        <v>0.33333333333333331</v>
      </c>
    </row>
    <row r="303" spans="1:21" ht="14.45" customHeight="1" x14ac:dyDescent="0.2">
      <c r="A303" s="567">
        <v>29</v>
      </c>
      <c r="B303" s="568" t="s">
        <v>636</v>
      </c>
      <c r="C303" s="568" t="s">
        <v>640</v>
      </c>
      <c r="D303" s="569" t="s">
        <v>1708</v>
      </c>
      <c r="E303" s="570" t="s">
        <v>650</v>
      </c>
      <c r="F303" s="568" t="s">
        <v>637</v>
      </c>
      <c r="G303" s="568" t="s">
        <v>667</v>
      </c>
      <c r="H303" s="568" t="s">
        <v>271</v>
      </c>
      <c r="I303" s="568" t="s">
        <v>668</v>
      </c>
      <c r="J303" s="568" t="s">
        <v>523</v>
      </c>
      <c r="K303" s="568" t="s">
        <v>669</v>
      </c>
      <c r="L303" s="571">
        <v>35.25</v>
      </c>
      <c r="M303" s="571">
        <v>105.75</v>
      </c>
      <c r="N303" s="568">
        <v>3</v>
      </c>
      <c r="O303" s="572">
        <v>1.5</v>
      </c>
      <c r="P303" s="571">
        <v>105.75</v>
      </c>
      <c r="Q303" s="573">
        <v>1</v>
      </c>
      <c r="R303" s="568">
        <v>3</v>
      </c>
      <c r="S303" s="573">
        <v>1</v>
      </c>
      <c r="T303" s="572">
        <v>1.5</v>
      </c>
      <c r="U303" s="574">
        <v>1</v>
      </c>
    </row>
    <row r="304" spans="1:21" ht="14.45" customHeight="1" x14ac:dyDescent="0.2">
      <c r="A304" s="567">
        <v>29</v>
      </c>
      <c r="B304" s="568" t="s">
        <v>636</v>
      </c>
      <c r="C304" s="568" t="s">
        <v>640</v>
      </c>
      <c r="D304" s="569" t="s">
        <v>1708</v>
      </c>
      <c r="E304" s="570" t="s">
        <v>650</v>
      </c>
      <c r="F304" s="568" t="s">
        <v>637</v>
      </c>
      <c r="G304" s="568" t="s">
        <v>667</v>
      </c>
      <c r="H304" s="568" t="s">
        <v>271</v>
      </c>
      <c r="I304" s="568" t="s">
        <v>820</v>
      </c>
      <c r="J304" s="568" t="s">
        <v>523</v>
      </c>
      <c r="K304" s="568" t="s">
        <v>821</v>
      </c>
      <c r="L304" s="571">
        <v>35.25</v>
      </c>
      <c r="M304" s="571">
        <v>70.5</v>
      </c>
      <c r="N304" s="568">
        <v>2</v>
      </c>
      <c r="O304" s="572">
        <v>1.5</v>
      </c>
      <c r="P304" s="571">
        <v>35.25</v>
      </c>
      <c r="Q304" s="573">
        <v>0.5</v>
      </c>
      <c r="R304" s="568">
        <v>1</v>
      </c>
      <c r="S304" s="573">
        <v>0.5</v>
      </c>
      <c r="T304" s="572">
        <v>0.5</v>
      </c>
      <c r="U304" s="574">
        <v>0.33333333333333331</v>
      </c>
    </row>
    <row r="305" spans="1:21" ht="14.45" customHeight="1" x14ac:dyDescent="0.2">
      <c r="A305" s="567">
        <v>29</v>
      </c>
      <c r="B305" s="568" t="s">
        <v>636</v>
      </c>
      <c r="C305" s="568" t="s">
        <v>640</v>
      </c>
      <c r="D305" s="569" t="s">
        <v>1708</v>
      </c>
      <c r="E305" s="570" t="s">
        <v>650</v>
      </c>
      <c r="F305" s="568" t="s">
        <v>637</v>
      </c>
      <c r="G305" s="568" t="s">
        <v>667</v>
      </c>
      <c r="H305" s="568" t="s">
        <v>271</v>
      </c>
      <c r="I305" s="568" t="s">
        <v>1260</v>
      </c>
      <c r="J305" s="568" t="s">
        <v>523</v>
      </c>
      <c r="K305" s="568" t="s">
        <v>824</v>
      </c>
      <c r="L305" s="571">
        <v>35.25</v>
      </c>
      <c r="M305" s="571">
        <v>70.5</v>
      </c>
      <c r="N305" s="568">
        <v>2</v>
      </c>
      <c r="O305" s="572">
        <v>1.5</v>
      </c>
      <c r="P305" s="571"/>
      <c r="Q305" s="573">
        <v>0</v>
      </c>
      <c r="R305" s="568"/>
      <c r="S305" s="573">
        <v>0</v>
      </c>
      <c r="T305" s="572"/>
      <c r="U305" s="574">
        <v>0</v>
      </c>
    </row>
    <row r="306" spans="1:21" ht="14.45" customHeight="1" x14ac:dyDescent="0.2">
      <c r="A306" s="567">
        <v>29</v>
      </c>
      <c r="B306" s="568" t="s">
        <v>636</v>
      </c>
      <c r="C306" s="568" t="s">
        <v>640</v>
      </c>
      <c r="D306" s="569" t="s">
        <v>1708</v>
      </c>
      <c r="E306" s="570" t="s">
        <v>650</v>
      </c>
      <c r="F306" s="568" t="s">
        <v>637</v>
      </c>
      <c r="G306" s="568" t="s">
        <v>1261</v>
      </c>
      <c r="H306" s="568" t="s">
        <v>271</v>
      </c>
      <c r="I306" s="568" t="s">
        <v>1262</v>
      </c>
      <c r="J306" s="568" t="s">
        <v>1263</v>
      </c>
      <c r="K306" s="568" t="s">
        <v>1264</v>
      </c>
      <c r="L306" s="571">
        <v>0</v>
      </c>
      <c r="M306" s="571">
        <v>0</v>
      </c>
      <c r="N306" s="568">
        <v>1</v>
      </c>
      <c r="O306" s="572">
        <v>1</v>
      </c>
      <c r="P306" s="571">
        <v>0</v>
      </c>
      <c r="Q306" s="573"/>
      <c r="R306" s="568">
        <v>1</v>
      </c>
      <c r="S306" s="573">
        <v>1</v>
      </c>
      <c r="T306" s="572">
        <v>1</v>
      </c>
      <c r="U306" s="574">
        <v>1</v>
      </c>
    </row>
    <row r="307" spans="1:21" ht="14.45" customHeight="1" x14ac:dyDescent="0.2">
      <c r="A307" s="567">
        <v>29</v>
      </c>
      <c r="B307" s="568" t="s">
        <v>636</v>
      </c>
      <c r="C307" s="568" t="s">
        <v>640</v>
      </c>
      <c r="D307" s="569" t="s">
        <v>1708</v>
      </c>
      <c r="E307" s="570" t="s">
        <v>650</v>
      </c>
      <c r="F307" s="568" t="s">
        <v>637</v>
      </c>
      <c r="G307" s="568" t="s">
        <v>1041</v>
      </c>
      <c r="H307" s="568" t="s">
        <v>271</v>
      </c>
      <c r="I307" s="568" t="s">
        <v>1265</v>
      </c>
      <c r="J307" s="568" t="s">
        <v>1266</v>
      </c>
      <c r="K307" s="568" t="s">
        <v>1267</v>
      </c>
      <c r="L307" s="571">
        <v>87.67</v>
      </c>
      <c r="M307" s="571">
        <v>87.67</v>
      </c>
      <c r="N307" s="568">
        <v>1</v>
      </c>
      <c r="O307" s="572">
        <v>0.5</v>
      </c>
      <c r="P307" s="571"/>
      <c r="Q307" s="573">
        <v>0</v>
      </c>
      <c r="R307" s="568"/>
      <c r="S307" s="573">
        <v>0</v>
      </c>
      <c r="T307" s="572"/>
      <c r="U307" s="574">
        <v>0</v>
      </c>
    </row>
    <row r="308" spans="1:21" ht="14.45" customHeight="1" x14ac:dyDescent="0.2">
      <c r="A308" s="567">
        <v>29</v>
      </c>
      <c r="B308" s="568" t="s">
        <v>636</v>
      </c>
      <c r="C308" s="568" t="s">
        <v>640</v>
      </c>
      <c r="D308" s="569" t="s">
        <v>1708</v>
      </c>
      <c r="E308" s="570" t="s">
        <v>650</v>
      </c>
      <c r="F308" s="568" t="s">
        <v>637</v>
      </c>
      <c r="G308" s="568" t="s">
        <v>1268</v>
      </c>
      <c r="H308" s="568" t="s">
        <v>271</v>
      </c>
      <c r="I308" s="568" t="s">
        <v>1269</v>
      </c>
      <c r="J308" s="568" t="s">
        <v>1270</v>
      </c>
      <c r="K308" s="568" t="s">
        <v>1271</v>
      </c>
      <c r="L308" s="571">
        <v>0</v>
      </c>
      <c r="M308" s="571">
        <v>0</v>
      </c>
      <c r="N308" s="568">
        <v>1</v>
      </c>
      <c r="O308" s="572">
        <v>0.5</v>
      </c>
      <c r="P308" s="571">
        <v>0</v>
      </c>
      <c r="Q308" s="573"/>
      <c r="R308" s="568">
        <v>1</v>
      </c>
      <c r="S308" s="573">
        <v>1</v>
      </c>
      <c r="T308" s="572">
        <v>0.5</v>
      </c>
      <c r="U308" s="574">
        <v>1</v>
      </c>
    </row>
    <row r="309" spans="1:21" ht="14.45" customHeight="1" x14ac:dyDescent="0.2">
      <c r="A309" s="567">
        <v>29</v>
      </c>
      <c r="B309" s="568" t="s">
        <v>636</v>
      </c>
      <c r="C309" s="568" t="s">
        <v>640</v>
      </c>
      <c r="D309" s="569" t="s">
        <v>1708</v>
      </c>
      <c r="E309" s="570" t="s">
        <v>650</v>
      </c>
      <c r="F309" s="568" t="s">
        <v>637</v>
      </c>
      <c r="G309" s="568" t="s">
        <v>1272</v>
      </c>
      <c r="H309" s="568" t="s">
        <v>271</v>
      </c>
      <c r="I309" s="568" t="s">
        <v>1273</v>
      </c>
      <c r="J309" s="568" t="s">
        <v>1274</v>
      </c>
      <c r="K309" s="568" t="s">
        <v>1275</v>
      </c>
      <c r="L309" s="571">
        <v>54.43</v>
      </c>
      <c r="M309" s="571">
        <v>54.43</v>
      </c>
      <c r="N309" s="568">
        <v>1</v>
      </c>
      <c r="O309" s="572">
        <v>0.5</v>
      </c>
      <c r="P309" s="571">
        <v>54.43</v>
      </c>
      <c r="Q309" s="573">
        <v>1</v>
      </c>
      <c r="R309" s="568">
        <v>1</v>
      </c>
      <c r="S309" s="573">
        <v>1</v>
      </c>
      <c r="T309" s="572">
        <v>0.5</v>
      </c>
      <c r="U309" s="574">
        <v>1</v>
      </c>
    </row>
    <row r="310" spans="1:21" ht="14.45" customHeight="1" x14ac:dyDescent="0.2">
      <c r="A310" s="567">
        <v>29</v>
      </c>
      <c r="B310" s="568" t="s">
        <v>636</v>
      </c>
      <c r="C310" s="568" t="s">
        <v>640</v>
      </c>
      <c r="D310" s="569" t="s">
        <v>1708</v>
      </c>
      <c r="E310" s="570" t="s">
        <v>650</v>
      </c>
      <c r="F310" s="568" t="s">
        <v>637</v>
      </c>
      <c r="G310" s="568" t="s">
        <v>674</v>
      </c>
      <c r="H310" s="568" t="s">
        <v>536</v>
      </c>
      <c r="I310" s="568" t="s">
        <v>624</v>
      </c>
      <c r="J310" s="568" t="s">
        <v>577</v>
      </c>
      <c r="K310" s="568" t="s">
        <v>578</v>
      </c>
      <c r="L310" s="571">
        <v>0</v>
      </c>
      <c r="M310" s="571">
        <v>0</v>
      </c>
      <c r="N310" s="568">
        <v>20</v>
      </c>
      <c r="O310" s="572">
        <v>11.5</v>
      </c>
      <c r="P310" s="571">
        <v>0</v>
      </c>
      <c r="Q310" s="573"/>
      <c r="R310" s="568">
        <v>14</v>
      </c>
      <c r="S310" s="573">
        <v>0.7</v>
      </c>
      <c r="T310" s="572">
        <v>8.5</v>
      </c>
      <c r="U310" s="574">
        <v>0.73913043478260865</v>
      </c>
    </row>
    <row r="311" spans="1:21" ht="14.45" customHeight="1" x14ac:dyDescent="0.2">
      <c r="A311" s="567">
        <v>29</v>
      </c>
      <c r="B311" s="568" t="s">
        <v>636</v>
      </c>
      <c r="C311" s="568" t="s">
        <v>640</v>
      </c>
      <c r="D311" s="569" t="s">
        <v>1708</v>
      </c>
      <c r="E311" s="570" t="s">
        <v>650</v>
      </c>
      <c r="F311" s="568" t="s">
        <v>637</v>
      </c>
      <c r="G311" s="568" t="s">
        <v>674</v>
      </c>
      <c r="H311" s="568" t="s">
        <v>536</v>
      </c>
      <c r="I311" s="568" t="s">
        <v>625</v>
      </c>
      <c r="J311" s="568" t="s">
        <v>577</v>
      </c>
      <c r="K311" s="568" t="s">
        <v>626</v>
      </c>
      <c r="L311" s="571">
        <v>76.86</v>
      </c>
      <c r="M311" s="571">
        <v>153.72</v>
      </c>
      <c r="N311" s="568">
        <v>2</v>
      </c>
      <c r="O311" s="572">
        <v>0.5</v>
      </c>
      <c r="P311" s="571">
        <v>153.72</v>
      </c>
      <c r="Q311" s="573">
        <v>1</v>
      </c>
      <c r="R311" s="568">
        <v>2</v>
      </c>
      <c r="S311" s="573">
        <v>1</v>
      </c>
      <c r="T311" s="572">
        <v>0.5</v>
      </c>
      <c r="U311" s="574">
        <v>1</v>
      </c>
    </row>
    <row r="312" spans="1:21" ht="14.45" customHeight="1" x14ac:dyDescent="0.2">
      <c r="A312" s="567">
        <v>29</v>
      </c>
      <c r="B312" s="568" t="s">
        <v>636</v>
      </c>
      <c r="C312" s="568" t="s">
        <v>640</v>
      </c>
      <c r="D312" s="569" t="s">
        <v>1708</v>
      </c>
      <c r="E312" s="570" t="s">
        <v>650</v>
      </c>
      <c r="F312" s="568" t="s">
        <v>637</v>
      </c>
      <c r="G312" s="568" t="s">
        <v>1276</v>
      </c>
      <c r="H312" s="568" t="s">
        <v>271</v>
      </c>
      <c r="I312" s="568" t="s">
        <v>1277</v>
      </c>
      <c r="J312" s="568" t="s">
        <v>1278</v>
      </c>
      <c r="K312" s="568" t="s">
        <v>1279</v>
      </c>
      <c r="L312" s="571">
        <v>936.81</v>
      </c>
      <c r="M312" s="571">
        <v>2810.43</v>
      </c>
      <c r="N312" s="568">
        <v>3</v>
      </c>
      <c r="O312" s="572">
        <v>1</v>
      </c>
      <c r="P312" s="571">
        <v>2810.43</v>
      </c>
      <c r="Q312" s="573">
        <v>1</v>
      </c>
      <c r="R312" s="568">
        <v>3</v>
      </c>
      <c r="S312" s="573">
        <v>1</v>
      </c>
      <c r="T312" s="572">
        <v>1</v>
      </c>
      <c r="U312" s="574">
        <v>1</v>
      </c>
    </row>
    <row r="313" spans="1:21" ht="14.45" customHeight="1" x14ac:dyDescent="0.2">
      <c r="A313" s="567">
        <v>29</v>
      </c>
      <c r="B313" s="568" t="s">
        <v>636</v>
      </c>
      <c r="C313" s="568" t="s">
        <v>640</v>
      </c>
      <c r="D313" s="569" t="s">
        <v>1708</v>
      </c>
      <c r="E313" s="570" t="s">
        <v>650</v>
      </c>
      <c r="F313" s="568" t="s">
        <v>637</v>
      </c>
      <c r="G313" s="568" t="s">
        <v>1280</v>
      </c>
      <c r="H313" s="568" t="s">
        <v>271</v>
      </c>
      <c r="I313" s="568" t="s">
        <v>1281</v>
      </c>
      <c r="J313" s="568" t="s">
        <v>1282</v>
      </c>
      <c r="K313" s="568" t="s">
        <v>1283</v>
      </c>
      <c r="L313" s="571">
        <v>118.65</v>
      </c>
      <c r="M313" s="571">
        <v>118.65</v>
      </c>
      <c r="N313" s="568">
        <v>1</v>
      </c>
      <c r="O313" s="572">
        <v>1</v>
      </c>
      <c r="P313" s="571"/>
      <c r="Q313" s="573">
        <v>0</v>
      </c>
      <c r="R313" s="568"/>
      <c r="S313" s="573">
        <v>0</v>
      </c>
      <c r="T313" s="572"/>
      <c r="U313" s="574">
        <v>0</v>
      </c>
    </row>
    <row r="314" spans="1:21" ht="14.45" customHeight="1" x14ac:dyDescent="0.2">
      <c r="A314" s="567">
        <v>29</v>
      </c>
      <c r="B314" s="568" t="s">
        <v>636</v>
      </c>
      <c r="C314" s="568" t="s">
        <v>640</v>
      </c>
      <c r="D314" s="569" t="s">
        <v>1708</v>
      </c>
      <c r="E314" s="570" t="s">
        <v>650</v>
      </c>
      <c r="F314" s="568" t="s">
        <v>637</v>
      </c>
      <c r="G314" s="568" t="s">
        <v>1284</v>
      </c>
      <c r="H314" s="568" t="s">
        <v>271</v>
      </c>
      <c r="I314" s="568" t="s">
        <v>1285</v>
      </c>
      <c r="J314" s="568" t="s">
        <v>1286</v>
      </c>
      <c r="K314" s="568" t="s">
        <v>1287</v>
      </c>
      <c r="L314" s="571">
        <v>55.16</v>
      </c>
      <c r="M314" s="571">
        <v>55.16</v>
      </c>
      <c r="N314" s="568">
        <v>1</v>
      </c>
      <c r="O314" s="572">
        <v>1</v>
      </c>
      <c r="P314" s="571">
        <v>55.16</v>
      </c>
      <c r="Q314" s="573">
        <v>1</v>
      </c>
      <c r="R314" s="568">
        <v>1</v>
      </c>
      <c r="S314" s="573">
        <v>1</v>
      </c>
      <c r="T314" s="572">
        <v>1</v>
      </c>
      <c r="U314" s="574">
        <v>1</v>
      </c>
    </row>
    <row r="315" spans="1:21" ht="14.45" customHeight="1" x14ac:dyDescent="0.2">
      <c r="A315" s="567">
        <v>29</v>
      </c>
      <c r="B315" s="568" t="s">
        <v>636</v>
      </c>
      <c r="C315" s="568" t="s">
        <v>640</v>
      </c>
      <c r="D315" s="569" t="s">
        <v>1708</v>
      </c>
      <c r="E315" s="570" t="s">
        <v>650</v>
      </c>
      <c r="F315" s="568" t="s">
        <v>637</v>
      </c>
      <c r="G315" s="568" t="s">
        <v>1288</v>
      </c>
      <c r="H315" s="568" t="s">
        <v>271</v>
      </c>
      <c r="I315" s="568" t="s">
        <v>1289</v>
      </c>
      <c r="J315" s="568" t="s">
        <v>1290</v>
      </c>
      <c r="K315" s="568" t="s">
        <v>1291</v>
      </c>
      <c r="L315" s="571">
        <v>38.56</v>
      </c>
      <c r="M315" s="571">
        <v>38.56</v>
      </c>
      <c r="N315" s="568">
        <v>1</v>
      </c>
      <c r="O315" s="572">
        <v>1</v>
      </c>
      <c r="P315" s="571">
        <v>38.56</v>
      </c>
      <c r="Q315" s="573">
        <v>1</v>
      </c>
      <c r="R315" s="568">
        <v>1</v>
      </c>
      <c r="S315" s="573">
        <v>1</v>
      </c>
      <c r="T315" s="572">
        <v>1</v>
      </c>
      <c r="U315" s="574">
        <v>1</v>
      </c>
    </row>
    <row r="316" spans="1:21" ht="14.45" customHeight="1" x14ac:dyDescent="0.2">
      <c r="A316" s="567">
        <v>29</v>
      </c>
      <c r="B316" s="568" t="s">
        <v>636</v>
      </c>
      <c r="C316" s="568" t="s">
        <v>640</v>
      </c>
      <c r="D316" s="569" t="s">
        <v>1708</v>
      </c>
      <c r="E316" s="570" t="s">
        <v>650</v>
      </c>
      <c r="F316" s="568" t="s">
        <v>637</v>
      </c>
      <c r="G316" s="568" t="s">
        <v>1292</v>
      </c>
      <c r="H316" s="568" t="s">
        <v>271</v>
      </c>
      <c r="I316" s="568" t="s">
        <v>1293</v>
      </c>
      <c r="J316" s="568" t="s">
        <v>1294</v>
      </c>
      <c r="K316" s="568" t="s">
        <v>1295</v>
      </c>
      <c r="L316" s="571">
        <v>33.4</v>
      </c>
      <c r="M316" s="571">
        <v>33.4</v>
      </c>
      <c r="N316" s="568">
        <v>1</v>
      </c>
      <c r="O316" s="572">
        <v>0.5</v>
      </c>
      <c r="P316" s="571">
        <v>33.4</v>
      </c>
      <c r="Q316" s="573">
        <v>1</v>
      </c>
      <c r="R316" s="568">
        <v>1</v>
      </c>
      <c r="S316" s="573">
        <v>1</v>
      </c>
      <c r="T316" s="572">
        <v>0.5</v>
      </c>
      <c r="U316" s="574">
        <v>1</v>
      </c>
    </row>
    <row r="317" spans="1:21" ht="14.45" customHeight="1" x14ac:dyDescent="0.2">
      <c r="A317" s="567">
        <v>29</v>
      </c>
      <c r="B317" s="568" t="s">
        <v>636</v>
      </c>
      <c r="C317" s="568" t="s">
        <v>640</v>
      </c>
      <c r="D317" s="569" t="s">
        <v>1708</v>
      </c>
      <c r="E317" s="570" t="s">
        <v>650</v>
      </c>
      <c r="F317" s="568" t="s">
        <v>637</v>
      </c>
      <c r="G317" s="568" t="s">
        <v>1067</v>
      </c>
      <c r="H317" s="568" t="s">
        <v>271</v>
      </c>
      <c r="I317" s="568" t="s">
        <v>1296</v>
      </c>
      <c r="J317" s="568" t="s">
        <v>1069</v>
      </c>
      <c r="K317" s="568" t="s">
        <v>1297</v>
      </c>
      <c r="L317" s="571">
        <v>0</v>
      </c>
      <c r="M317" s="571">
        <v>0</v>
      </c>
      <c r="N317" s="568">
        <v>2</v>
      </c>
      <c r="O317" s="572">
        <v>2</v>
      </c>
      <c r="P317" s="571">
        <v>0</v>
      </c>
      <c r="Q317" s="573"/>
      <c r="R317" s="568">
        <v>2</v>
      </c>
      <c r="S317" s="573">
        <v>1</v>
      </c>
      <c r="T317" s="572">
        <v>2</v>
      </c>
      <c r="U317" s="574">
        <v>1</v>
      </c>
    </row>
    <row r="318" spans="1:21" ht="14.45" customHeight="1" x14ac:dyDescent="0.2">
      <c r="A318" s="567">
        <v>29</v>
      </c>
      <c r="B318" s="568" t="s">
        <v>636</v>
      </c>
      <c r="C318" s="568" t="s">
        <v>640</v>
      </c>
      <c r="D318" s="569" t="s">
        <v>1708</v>
      </c>
      <c r="E318" s="570" t="s">
        <v>650</v>
      </c>
      <c r="F318" s="568" t="s">
        <v>637</v>
      </c>
      <c r="G318" s="568" t="s">
        <v>1067</v>
      </c>
      <c r="H318" s="568" t="s">
        <v>536</v>
      </c>
      <c r="I318" s="568" t="s">
        <v>1298</v>
      </c>
      <c r="J318" s="568" t="s">
        <v>1072</v>
      </c>
      <c r="K318" s="568" t="s">
        <v>1297</v>
      </c>
      <c r="L318" s="571">
        <v>0</v>
      </c>
      <c r="M318" s="571">
        <v>0</v>
      </c>
      <c r="N318" s="568">
        <v>1</v>
      </c>
      <c r="O318" s="572">
        <v>1</v>
      </c>
      <c r="P318" s="571"/>
      <c r="Q318" s="573"/>
      <c r="R318" s="568"/>
      <c r="S318" s="573">
        <v>0</v>
      </c>
      <c r="T318" s="572"/>
      <c r="U318" s="574">
        <v>0</v>
      </c>
    </row>
    <row r="319" spans="1:21" ht="14.45" customHeight="1" x14ac:dyDescent="0.2">
      <c r="A319" s="567">
        <v>29</v>
      </c>
      <c r="B319" s="568" t="s">
        <v>636</v>
      </c>
      <c r="C319" s="568" t="s">
        <v>640</v>
      </c>
      <c r="D319" s="569" t="s">
        <v>1708</v>
      </c>
      <c r="E319" s="570" t="s">
        <v>650</v>
      </c>
      <c r="F319" s="568" t="s">
        <v>637</v>
      </c>
      <c r="G319" s="568" t="s">
        <v>675</v>
      </c>
      <c r="H319" s="568" t="s">
        <v>271</v>
      </c>
      <c r="I319" s="568" t="s">
        <v>1074</v>
      </c>
      <c r="J319" s="568" t="s">
        <v>680</v>
      </c>
      <c r="K319" s="568" t="s">
        <v>1075</v>
      </c>
      <c r="L319" s="571">
        <v>50.32</v>
      </c>
      <c r="M319" s="571">
        <v>50.32</v>
      </c>
      <c r="N319" s="568">
        <v>1</v>
      </c>
      <c r="O319" s="572">
        <v>1</v>
      </c>
      <c r="P319" s="571">
        <v>50.32</v>
      </c>
      <c r="Q319" s="573">
        <v>1</v>
      </c>
      <c r="R319" s="568">
        <v>1</v>
      </c>
      <c r="S319" s="573">
        <v>1</v>
      </c>
      <c r="T319" s="572">
        <v>1</v>
      </c>
      <c r="U319" s="574">
        <v>1</v>
      </c>
    </row>
    <row r="320" spans="1:21" ht="14.45" customHeight="1" x14ac:dyDescent="0.2">
      <c r="A320" s="567">
        <v>29</v>
      </c>
      <c r="B320" s="568" t="s">
        <v>636</v>
      </c>
      <c r="C320" s="568" t="s">
        <v>640</v>
      </c>
      <c r="D320" s="569" t="s">
        <v>1708</v>
      </c>
      <c r="E320" s="570" t="s">
        <v>650</v>
      </c>
      <c r="F320" s="568" t="s">
        <v>637</v>
      </c>
      <c r="G320" s="568" t="s">
        <v>675</v>
      </c>
      <c r="H320" s="568" t="s">
        <v>271</v>
      </c>
      <c r="I320" s="568" t="s">
        <v>798</v>
      </c>
      <c r="J320" s="568" t="s">
        <v>799</v>
      </c>
      <c r="K320" s="568"/>
      <c r="L320" s="571">
        <v>50.32</v>
      </c>
      <c r="M320" s="571">
        <v>50.32</v>
      </c>
      <c r="N320" s="568">
        <v>1</v>
      </c>
      <c r="O320" s="572">
        <v>0.5</v>
      </c>
      <c r="P320" s="571"/>
      <c r="Q320" s="573">
        <v>0</v>
      </c>
      <c r="R320" s="568"/>
      <c r="S320" s="573">
        <v>0</v>
      </c>
      <c r="T320" s="572"/>
      <c r="U320" s="574">
        <v>0</v>
      </c>
    </row>
    <row r="321" spans="1:21" ht="14.45" customHeight="1" x14ac:dyDescent="0.2">
      <c r="A321" s="567">
        <v>29</v>
      </c>
      <c r="B321" s="568" t="s">
        <v>636</v>
      </c>
      <c r="C321" s="568" t="s">
        <v>640</v>
      </c>
      <c r="D321" s="569" t="s">
        <v>1708</v>
      </c>
      <c r="E321" s="570" t="s">
        <v>650</v>
      </c>
      <c r="F321" s="568" t="s">
        <v>637</v>
      </c>
      <c r="G321" s="568" t="s">
        <v>675</v>
      </c>
      <c r="H321" s="568" t="s">
        <v>271</v>
      </c>
      <c r="I321" s="568" t="s">
        <v>798</v>
      </c>
      <c r="J321" s="568" t="s">
        <v>680</v>
      </c>
      <c r="K321" s="568" t="s">
        <v>1076</v>
      </c>
      <c r="L321" s="571">
        <v>50.32</v>
      </c>
      <c r="M321" s="571">
        <v>50.32</v>
      </c>
      <c r="N321" s="568">
        <v>1</v>
      </c>
      <c r="O321" s="572">
        <v>1</v>
      </c>
      <c r="P321" s="571">
        <v>50.32</v>
      </c>
      <c r="Q321" s="573">
        <v>1</v>
      </c>
      <c r="R321" s="568">
        <v>1</v>
      </c>
      <c r="S321" s="573">
        <v>1</v>
      </c>
      <c r="T321" s="572">
        <v>1</v>
      </c>
      <c r="U321" s="574">
        <v>1</v>
      </c>
    </row>
    <row r="322" spans="1:21" ht="14.45" customHeight="1" x14ac:dyDescent="0.2">
      <c r="A322" s="567">
        <v>29</v>
      </c>
      <c r="B322" s="568" t="s">
        <v>636</v>
      </c>
      <c r="C322" s="568" t="s">
        <v>640</v>
      </c>
      <c r="D322" s="569" t="s">
        <v>1708</v>
      </c>
      <c r="E322" s="570" t="s">
        <v>650</v>
      </c>
      <c r="F322" s="568" t="s">
        <v>637</v>
      </c>
      <c r="G322" s="568" t="s">
        <v>682</v>
      </c>
      <c r="H322" s="568" t="s">
        <v>536</v>
      </c>
      <c r="I322" s="568" t="s">
        <v>683</v>
      </c>
      <c r="J322" s="568" t="s">
        <v>684</v>
      </c>
      <c r="K322" s="568" t="s">
        <v>685</v>
      </c>
      <c r="L322" s="571">
        <v>154.36000000000001</v>
      </c>
      <c r="M322" s="571">
        <v>3395.9200000000014</v>
      </c>
      <c r="N322" s="568">
        <v>22</v>
      </c>
      <c r="O322" s="572">
        <v>19</v>
      </c>
      <c r="P322" s="571">
        <v>2932.8400000000015</v>
      </c>
      <c r="Q322" s="573">
        <v>0.86363636363636376</v>
      </c>
      <c r="R322" s="568">
        <v>19</v>
      </c>
      <c r="S322" s="573">
        <v>0.86363636363636365</v>
      </c>
      <c r="T322" s="572">
        <v>16</v>
      </c>
      <c r="U322" s="574">
        <v>0.84210526315789469</v>
      </c>
    </row>
    <row r="323" spans="1:21" ht="14.45" customHeight="1" x14ac:dyDescent="0.2">
      <c r="A323" s="567">
        <v>29</v>
      </c>
      <c r="B323" s="568" t="s">
        <v>636</v>
      </c>
      <c r="C323" s="568" t="s">
        <v>640</v>
      </c>
      <c r="D323" s="569" t="s">
        <v>1708</v>
      </c>
      <c r="E323" s="570" t="s">
        <v>650</v>
      </c>
      <c r="F323" s="568" t="s">
        <v>637</v>
      </c>
      <c r="G323" s="568" t="s">
        <v>682</v>
      </c>
      <c r="H323" s="568" t="s">
        <v>536</v>
      </c>
      <c r="I323" s="568" t="s">
        <v>1299</v>
      </c>
      <c r="J323" s="568" t="s">
        <v>1300</v>
      </c>
      <c r="K323" s="568" t="s">
        <v>1301</v>
      </c>
      <c r="L323" s="571">
        <v>80.28</v>
      </c>
      <c r="M323" s="571">
        <v>80.28</v>
      </c>
      <c r="N323" s="568">
        <v>1</v>
      </c>
      <c r="O323" s="572">
        <v>0.5</v>
      </c>
      <c r="P323" s="571">
        <v>80.28</v>
      </c>
      <c r="Q323" s="573">
        <v>1</v>
      </c>
      <c r="R323" s="568">
        <v>1</v>
      </c>
      <c r="S323" s="573">
        <v>1</v>
      </c>
      <c r="T323" s="572">
        <v>0.5</v>
      </c>
      <c r="U323" s="574">
        <v>1</v>
      </c>
    </row>
    <row r="324" spans="1:21" ht="14.45" customHeight="1" x14ac:dyDescent="0.2">
      <c r="A324" s="567">
        <v>29</v>
      </c>
      <c r="B324" s="568" t="s">
        <v>636</v>
      </c>
      <c r="C324" s="568" t="s">
        <v>640</v>
      </c>
      <c r="D324" s="569" t="s">
        <v>1708</v>
      </c>
      <c r="E324" s="570" t="s">
        <v>650</v>
      </c>
      <c r="F324" s="568" t="s">
        <v>637</v>
      </c>
      <c r="G324" s="568" t="s">
        <v>1084</v>
      </c>
      <c r="H324" s="568" t="s">
        <v>536</v>
      </c>
      <c r="I324" s="568" t="s">
        <v>1302</v>
      </c>
      <c r="J324" s="568" t="s">
        <v>1303</v>
      </c>
      <c r="K324" s="568" t="s">
        <v>1304</v>
      </c>
      <c r="L324" s="571">
        <v>126.27</v>
      </c>
      <c r="M324" s="571">
        <v>252.54</v>
      </c>
      <c r="N324" s="568">
        <v>2</v>
      </c>
      <c r="O324" s="572">
        <v>1</v>
      </c>
      <c r="P324" s="571">
        <v>252.54</v>
      </c>
      <c r="Q324" s="573">
        <v>1</v>
      </c>
      <c r="R324" s="568">
        <v>2</v>
      </c>
      <c r="S324" s="573">
        <v>1</v>
      </c>
      <c r="T324" s="572">
        <v>1</v>
      </c>
      <c r="U324" s="574">
        <v>1</v>
      </c>
    </row>
    <row r="325" spans="1:21" ht="14.45" customHeight="1" x14ac:dyDescent="0.2">
      <c r="A325" s="567">
        <v>29</v>
      </c>
      <c r="B325" s="568" t="s">
        <v>636</v>
      </c>
      <c r="C325" s="568" t="s">
        <v>640</v>
      </c>
      <c r="D325" s="569" t="s">
        <v>1708</v>
      </c>
      <c r="E325" s="570" t="s">
        <v>650</v>
      </c>
      <c r="F325" s="568" t="s">
        <v>637</v>
      </c>
      <c r="G325" s="568" t="s">
        <v>1084</v>
      </c>
      <c r="H325" s="568" t="s">
        <v>536</v>
      </c>
      <c r="I325" s="568" t="s">
        <v>1305</v>
      </c>
      <c r="J325" s="568" t="s">
        <v>1303</v>
      </c>
      <c r="K325" s="568" t="s">
        <v>1306</v>
      </c>
      <c r="L325" s="571">
        <v>63.14</v>
      </c>
      <c r="M325" s="571">
        <v>126.28</v>
      </c>
      <c r="N325" s="568">
        <v>2</v>
      </c>
      <c r="O325" s="572">
        <v>1</v>
      </c>
      <c r="P325" s="571">
        <v>126.28</v>
      </c>
      <c r="Q325" s="573">
        <v>1</v>
      </c>
      <c r="R325" s="568">
        <v>2</v>
      </c>
      <c r="S325" s="573">
        <v>1</v>
      </c>
      <c r="T325" s="572">
        <v>1</v>
      </c>
      <c r="U325" s="574">
        <v>1</v>
      </c>
    </row>
    <row r="326" spans="1:21" ht="14.45" customHeight="1" x14ac:dyDescent="0.2">
      <c r="A326" s="567">
        <v>29</v>
      </c>
      <c r="B326" s="568" t="s">
        <v>636</v>
      </c>
      <c r="C326" s="568" t="s">
        <v>640</v>
      </c>
      <c r="D326" s="569" t="s">
        <v>1708</v>
      </c>
      <c r="E326" s="570" t="s">
        <v>650</v>
      </c>
      <c r="F326" s="568" t="s">
        <v>637</v>
      </c>
      <c r="G326" s="568" t="s">
        <v>692</v>
      </c>
      <c r="H326" s="568" t="s">
        <v>271</v>
      </c>
      <c r="I326" s="568" t="s">
        <v>1307</v>
      </c>
      <c r="J326" s="568" t="s">
        <v>593</v>
      </c>
      <c r="K326" s="568" t="s">
        <v>1308</v>
      </c>
      <c r="L326" s="571">
        <v>88.93</v>
      </c>
      <c r="M326" s="571">
        <v>88.93</v>
      </c>
      <c r="N326" s="568">
        <v>1</v>
      </c>
      <c r="O326" s="572">
        <v>1</v>
      </c>
      <c r="P326" s="571"/>
      <c r="Q326" s="573">
        <v>0</v>
      </c>
      <c r="R326" s="568"/>
      <c r="S326" s="573">
        <v>0</v>
      </c>
      <c r="T326" s="572"/>
      <c r="U326" s="574">
        <v>0</v>
      </c>
    </row>
    <row r="327" spans="1:21" ht="14.45" customHeight="1" x14ac:dyDescent="0.2">
      <c r="A327" s="567">
        <v>29</v>
      </c>
      <c r="B327" s="568" t="s">
        <v>636</v>
      </c>
      <c r="C327" s="568" t="s">
        <v>640</v>
      </c>
      <c r="D327" s="569" t="s">
        <v>1708</v>
      </c>
      <c r="E327" s="570" t="s">
        <v>650</v>
      </c>
      <c r="F327" s="568" t="s">
        <v>637</v>
      </c>
      <c r="G327" s="568" t="s">
        <v>692</v>
      </c>
      <c r="H327" s="568" t="s">
        <v>271</v>
      </c>
      <c r="I327" s="568" t="s">
        <v>693</v>
      </c>
      <c r="J327" s="568" t="s">
        <v>593</v>
      </c>
      <c r="K327" s="568" t="s">
        <v>694</v>
      </c>
      <c r="L327" s="571">
        <v>266.77</v>
      </c>
      <c r="M327" s="571">
        <v>4801.8600000000006</v>
      </c>
      <c r="N327" s="568">
        <v>18</v>
      </c>
      <c r="O327" s="572">
        <v>13.5</v>
      </c>
      <c r="P327" s="571">
        <v>4801.8600000000006</v>
      </c>
      <c r="Q327" s="573">
        <v>1</v>
      </c>
      <c r="R327" s="568">
        <v>18</v>
      </c>
      <c r="S327" s="573">
        <v>1</v>
      </c>
      <c r="T327" s="572">
        <v>13.5</v>
      </c>
      <c r="U327" s="574">
        <v>1</v>
      </c>
    </row>
    <row r="328" spans="1:21" ht="14.45" customHeight="1" x14ac:dyDescent="0.2">
      <c r="A328" s="567">
        <v>29</v>
      </c>
      <c r="B328" s="568" t="s">
        <v>636</v>
      </c>
      <c r="C328" s="568" t="s">
        <v>640</v>
      </c>
      <c r="D328" s="569" t="s">
        <v>1708</v>
      </c>
      <c r="E328" s="570" t="s">
        <v>650</v>
      </c>
      <c r="F328" s="568" t="s">
        <v>637</v>
      </c>
      <c r="G328" s="568" t="s">
        <v>1101</v>
      </c>
      <c r="H328" s="568" t="s">
        <v>271</v>
      </c>
      <c r="I328" s="568" t="s">
        <v>1102</v>
      </c>
      <c r="J328" s="568" t="s">
        <v>1103</v>
      </c>
      <c r="K328" s="568" t="s">
        <v>1104</v>
      </c>
      <c r="L328" s="571">
        <v>121.92</v>
      </c>
      <c r="M328" s="571">
        <v>121.92</v>
      </c>
      <c r="N328" s="568">
        <v>1</v>
      </c>
      <c r="O328" s="572">
        <v>1</v>
      </c>
      <c r="P328" s="571">
        <v>121.92</v>
      </c>
      <c r="Q328" s="573">
        <v>1</v>
      </c>
      <c r="R328" s="568">
        <v>1</v>
      </c>
      <c r="S328" s="573">
        <v>1</v>
      </c>
      <c r="T328" s="572">
        <v>1</v>
      </c>
      <c r="U328" s="574">
        <v>1</v>
      </c>
    </row>
    <row r="329" spans="1:21" ht="14.45" customHeight="1" x14ac:dyDescent="0.2">
      <c r="A329" s="567">
        <v>29</v>
      </c>
      <c r="B329" s="568" t="s">
        <v>636</v>
      </c>
      <c r="C329" s="568" t="s">
        <v>640</v>
      </c>
      <c r="D329" s="569" t="s">
        <v>1708</v>
      </c>
      <c r="E329" s="570" t="s">
        <v>650</v>
      </c>
      <c r="F329" s="568" t="s">
        <v>637</v>
      </c>
      <c r="G329" s="568" t="s">
        <v>1101</v>
      </c>
      <c r="H329" s="568" t="s">
        <v>271</v>
      </c>
      <c r="I329" s="568" t="s">
        <v>1180</v>
      </c>
      <c r="J329" s="568" t="s">
        <v>1103</v>
      </c>
      <c r="K329" s="568" t="s">
        <v>1104</v>
      </c>
      <c r="L329" s="571">
        <v>121.92</v>
      </c>
      <c r="M329" s="571">
        <v>121.92</v>
      </c>
      <c r="N329" s="568">
        <v>1</v>
      </c>
      <c r="O329" s="572">
        <v>1</v>
      </c>
      <c r="P329" s="571">
        <v>121.92</v>
      </c>
      <c r="Q329" s="573">
        <v>1</v>
      </c>
      <c r="R329" s="568">
        <v>1</v>
      </c>
      <c r="S329" s="573">
        <v>1</v>
      </c>
      <c r="T329" s="572">
        <v>1</v>
      </c>
      <c r="U329" s="574">
        <v>1</v>
      </c>
    </row>
    <row r="330" spans="1:21" ht="14.45" customHeight="1" x14ac:dyDescent="0.2">
      <c r="A330" s="567">
        <v>29</v>
      </c>
      <c r="B330" s="568" t="s">
        <v>636</v>
      </c>
      <c r="C330" s="568" t="s">
        <v>640</v>
      </c>
      <c r="D330" s="569" t="s">
        <v>1708</v>
      </c>
      <c r="E330" s="570" t="s">
        <v>650</v>
      </c>
      <c r="F330" s="568" t="s">
        <v>638</v>
      </c>
      <c r="G330" s="568" t="s">
        <v>695</v>
      </c>
      <c r="H330" s="568" t="s">
        <v>271</v>
      </c>
      <c r="I330" s="568" t="s">
        <v>1309</v>
      </c>
      <c r="J330" s="568" t="s">
        <v>799</v>
      </c>
      <c r="K330" s="568"/>
      <c r="L330" s="571">
        <v>0</v>
      </c>
      <c r="M330" s="571">
        <v>0</v>
      </c>
      <c r="N330" s="568">
        <v>1</v>
      </c>
      <c r="O330" s="572">
        <v>1</v>
      </c>
      <c r="P330" s="571"/>
      <c r="Q330" s="573"/>
      <c r="R330" s="568"/>
      <c r="S330" s="573">
        <v>0</v>
      </c>
      <c r="T330" s="572"/>
      <c r="U330" s="574">
        <v>0</v>
      </c>
    </row>
    <row r="331" spans="1:21" ht="14.45" customHeight="1" x14ac:dyDescent="0.2">
      <c r="A331" s="567">
        <v>29</v>
      </c>
      <c r="B331" s="568" t="s">
        <v>636</v>
      </c>
      <c r="C331" s="568" t="s">
        <v>640</v>
      </c>
      <c r="D331" s="569" t="s">
        <v>1708</v>
      </c>
      <c r="E331" s="570" t="s">
        <v>650</v>
      </c>
      <c r="F331" s="568" t="s">
        <v>638</v>
      </c>
      <c r="G331" s="568" t="s">
        <v>695</v>
      </c>
      <c r="H331" s="568" t="s">
        <v>271</v>
      </c>
      <c r="I331" s="568" t="s">
        <v>1105</v>
      </c>
      <c r="J331" s="568" t="s">
        <v>799</v>
      </c>
      <c r="K331" s="568"/>
      <c r="L331" s="571">
        <v>0</v>
      </c>
      <c r="M331" s="571">
        <v>0</v>
      </c>
      <c r="N331" s="568">
        <v>6</v>
      </c>
      <c r="O331" s="572">
        <v>6</v>
      </c>
      <c r="P331" s="571">
        <v>0</v>
      </c>
      <c r="Q331" s="573"/>
      <c r="R331" s="568">
        <v>6</v>
      </c>
      <c r="S331" s="573">
        <v>1</v>
      </c>
      <c r="T331" s="572">
        <v>6</v>
      </c>
      <c r="U331" s="574">
        <v>1</v>
      </c>
    </row>
    <row r="332" spans="1:21" ht="14.45" customHeight="1" x14ac:dyDescent="0.2">
      <c r="A332" s="567">
        <v>29</v>
      </c>
      <c r="B332" s="568" t="s">
        <v>636</v>
      </c>
      <c r="C332" s="568" t="s">
        <v>640</v>
      </c>
      <c r="D332" s="569" t="s">
        <v>1708</v>
      </c>
      <c r="E332" s="570" t="s">
        <v>650</v>
      </c>
      <c r="F332" s="568" t="s">
        <v>638</v>
      </c>
      <c r="G332" s="568" t="s">
        <v>695</v>
      </c>
      <c r="H332" s="568" t="s">
        <v>271</v>
      </c>
      <c r="I332" s="568" t="s">
        <v>1310</v>
      </c>
      <c r="J332" s="568" t="s">
        <v>799</v>
      </c>
      <c r="K332" s="568"/>
      <c r="L332" s="571">
        <v>0</v>
      </c>
      <c r="M332" s="571">
        <v>0</v>
      </c>
      <c r="N332" s="568">
        <v>3</v>
      </c>
      <c r="O332" s="572">
        <v>3</v>
      </c>
      <c r="P332" s="571">
        <v>0</v>
      </c>
      <c r="Q332" s="573"/>
      <c r="R332" s="568">
        <v>1</v>
      </c>
      <c r="S332" s="573">
        <v>0.33333333333333331</v>
      </c>
      <c r="T332" s="572">
        <v>1</v>
      </c>
      <c r="U332" s="574">
        <v>0.33333333333333331</v>
      </c>
    </row>
    <row r="333" spans="1:21" ht="14.45" customHeight="1" x14ac:dyDescent="0.2">
      <c r="A333" s="567">
        <v>29</v>
      </c>
      <c r="B333" s="568" t="s">
        <v>636</v>
      </c>
      <c r="C333" s="568" t="s">
        <v>640</v>
      </c>
      <c r="D333" s="569" t="s">
        <v>1708</v>
      </c>
      <c r="E333" s="570" t="s">
        <v>650</v>
      </c>
      <c r="F333" s="568" t="s">
        <v>638</v>
      </c>
      <c r="G333" s="568" t="s">
        <v>695</v>
      </c>
      <c r="H333" s="568" t="s">
        <v>271</v>
      </c>
      <c r="I333" s="568" t="s">
        <v>1311</v>
      </c>
      <c r="J333" s="568" t="s">
        <v>799</v>
      </c>
      <c r="K333" s="568"/>
      <c r="L333" s="571">
        <v>0</v>
      </c>
      <c r="M333" s="571">
        <v>0</v>
      </c>
      <c r="N333" s="568">
        <v>1</v>
      </c>
      <c r="O333" s="572">
        <v>1</v>
      </c>
      <c r="P333" s="571"/>
      <c r="Q333" s="573"/>
      <c r="R333" s="568"/>
      <c r="S333" s="573">
        <v>0</v>
      </c>
      <c r="T333" s="572"/>
      <c r="U333" s="574">
        <v>0</v>
      </c>
    </row>
    <row r="334" spans="1:21" ht="14.45" customHeight="1" x14ac:dyDescent="0.2">
      <c r="A334" s="567">
        <v>29</v>
      </c>
      <c r="B334" s="568" t="s">
        <v>636</v>
      </c>
      <c r="C334" s="568" t="s">
        <v>640</v>
      </c>
      <c r="D334" s="569" t="s">
        <v>1708</v>
      </c>
      <c r="E334" s="570" t="s">
        <v>650</v>
      </c>
      <c r="F334" s="568" t="s">
        <v>638</v>
      </c>
      <c r="G334" s="568" t="s">
        <v>695</v>
      </c>
      <c r="H334" s="568" t="s">
        <v>271</v>
      </c>
      <c r="I334" s="568" t="s">
        <v>1312</v>
      </c>
      <c r="J334" s="568" t="s">
        <v>799</v>
      </c>
      <c r="K334" s="568"/>
      <c r="L334" s="571">
        <v>0</v>
      </c>
      <c r="M334" s="571">
        <v>0</v>
      </c>
      <c r="N334" s="568">
        <v>1</v>
      </c>
      <c r="O334" s="572"/>
      <c r="P334" s="571">
        <v>0</v>
      </c>
      <c r="Q334" s="573"/>
      <c r="R334" s="568">
        <v>1</v>
      </c>
      <c r="S334" s="573">
        <v>1</v>
      </c>
      <c r="T334" s="572"/>
      <c r="U334" s="574"/>
    </row>
    <row r="335" spans="1:21" ht="14.45" customHeight="1" x14ac:dyDescent="0.2">
      <c r="A335" s="567">
        <v>29</v>
      </c>
      <c r="B335" s="568" t="s">
        <v>636</v>
      </c>
      <c r="C335" s="568" t="s">
        <v>640</v>
      </c>
      <c r="D335" s="569" t="s">
        <v>1708</v>
      </c>
      <c r="E335" s="570" t="s">
        <v>650</v>
      </c>
      <c r="F335" s="568" t="s">
        <v>639</v>
      </c>
      <c r="G335" s="568" t="s">
        <v>695</v>
      </c>
      <c r="H335" s="568" t="s">
        <v>271</v>
      </c>
      <c r="I335" s="568" t="s">
        <v>1313</v>
      </c>
      <c r="J335" s="568" t="s">
        <v>1314</v>
      </c>
      <c r="K335" s="568"/>
      <c r="L335" s="571">
        <v>0</v>
      </c>
      <c r="M335" s="571">
        <v>0</v>
      </c>
      <c r="N335" s="568">
        <v>4</v>
      </c>
      <c r="O335" s="572">
        <v>4</v>
      </c>
      <c r="P335" s="571"/>
      <c r="Q335" s="573"/>
      <c r="R335" s="568"/>
      <c r="S335" s="573">
        <v>0</v>
      </c>
      <c r="T335" s="572"/>
      <c r="U335" s="574">
        <v>0</v>
      </c>
    </row>
    <row r="336" spans="1:21" ht="14.45" customHeight="1" x14ac:dyDescent="0.2">
      <c r="A336" s="567">
        <v>29</v>
      </c>
      <c r="B336" s="568" t="s">
        <v>636</v>
      </c>
      <c r="C336" s="568" t="s">
        <v>640</v>
      </c>
      <c r="D336" s="569" t="s">
        <v>1708</v>
      </c>
      <c r="E336" s="570" t="s">
        <v>650</v>
      </c>
      <c r="F336" s="568" t="s">
        <v>639</v>
      </c>
      <c r="G336" s="568" t="s">
        <v>695</v>
      </c>
      <c r="H336" s="568" t="s">
        <v>271</v>
      </c>
      <c r="I336" s="568" t="s">
        <v>699</v>
      </c>
      <c r="J336" s="568" t="s">
        <v>700</v>
      </c>
      <c r="K336" s="568" t="s">
        <v>701</v>
      </c>
      <c r="L336" s="571">
        <v>410.41</v>
      </c>
      <c r="M336" s="571">
        <v>13953.939999999997</v>
      </c>
      <c r="N336" s="568">
        <v>34</v>
      </c>
      <c r="O336" s="572">
        <v>34</v>
      </c>
      <c r="P336" s="571">
        <v>13133.119999999997</v>
      </c>
      <c r="Q336" s="573">
        <v>0.94117647058823528</v>
      </c>
      <c r="R336" s="568">
        <v>32</v>
      </c>
      <c r="S336" s="573">
        <v>0.94117647058823528</v>
      </c>
      <c r="T336" s="572">
        <v>32</v>
      </c>
      <c r="U336" s="574">
        <v>0.94117647058823528</v>
      </c>
    </row>
    <row r="337" spans="1:21" ht="14.45" customHeight="1" x14ac:dyDescent="0.2">
      <c r="A337" s="567">
        <v>29</v>
      </c>
      <c r="B337" s="568" t="s">
        <v>636</v>
      </c>
      <c r="C337" s="568" t="s">
        <v>640</v>
      </c>
      <c r="D337" s="569" t="s">
        <v>1708</v>
      </c>
      <c r="E337" s="570" t="s">
        <v>650</v>
      </c>
      <c r="F337" s="568" t="s">
        <v>639</v>
      </c>
      <c r="G337" s="568" t="s">
        <v>695</v>
      </c>
      <c r="H337" s="568" t="s">
        <v>271</v>
      </c>
      <c r="I337" s="568" t="s">
        <v>1315</v>
      </c>
      <c r="J337" s="568" t="s">
        <v>1145</v>
      </c>
      <c r="K337" s="568" t="s">
        <v>1316</v>
      </c>
      <c r="L337" s="571">
        <v>449.65</v>
      </c>
      <c r="M337" s="571">
        <v>449.65</v>
      </c>
      <c r="N337" s="568">
        <v>1</v>
      </c>
      <c r="O337" s="572">
        <v>1</v>
      </c>
      <c r="P337" s="571">
        <v>449.65</v>
      </c>
      <c r="Q337" s="573">
        <v>1</v>
      </c>
      <c r="R337" s="568">
        <v>1</v>
      </c>
      <c r="S337" s="573">
        <v>1</v>
      </c>
      <c r="T337" s="572">
        <v>1</v>
      </c>
      <c r="U337" s="574">
        <v>1</v>
      </c>
    </row>
    <row r="338" spans="1:21" ht="14.45" customHeight="1" x14ac:dyDescent="0.2">
      <c r="A338" s="567">
        <v>29</v>
      </c>
      <c r="B338" s="568" t="s">
        <v>636</v>
      </c>
      <c r="C338" s="568" t="s">
        <v>640</v>
      </c>
      <c r="D338" s="569" t="s">
        <v>1708</v>
      </c>
      <c r="E338" s="570" t="s">
        <v>650</v>
      </c>
      <c r="F338" s="568" t="s">
        <v>639</v>
      </c>
      <c r="G338" s="568" t="s">
        <v>695</v>
      </c>
      <c r="H338" s="568" t="s">
        <v>271</v>
      </c>
      <c r="I338" s="568" t="s">
        <v>1317</v>
      </c>
      <c r="J338" s="568" t="s">
        <v>1318</v>
      </c>
      <c r="K338" s="568" t="s">
        <v>1319</v>
      </c>
      <c r="L338" s="571">
        <v>1000.5</v>
      </c>
      <c r="M338" s="571">
        <v>1000.5</v>
      </c>
      <c r="N338" s="568">
        <v>1</v>
      </c>
      <c r="O338" s="572">
        <v>1</v>
      </c>
      <c r="P338" s="571">
        <v>1000.5</v>
      </c>
      <c r="Q338" s="573">
        <v>1</v>
      </c>
      <c r="R338" s="568">
        <v>1</v>
      </c>
      <c r="S338" s="573">
        <v>1</v>
      </c>
      <c r="T338" s="572">
        <v>1</v>
      </c>
      <c r="U338" s="574">
        <v>1</v>
      </c>
    </row>
    <row r="339" spans="1:21" ht="14.45" customHeight="1" x14ac:dyDescent="0.2">
      <c r="A339" s="567">
        <v>29</v>
      </c>
      <c r="B339" s="568" t="s">
        <v>636</v>
      </c>
      <c r="C339" s="568" t="s">
        <v>640</v>
      </c>
      <c r="D339" s="569" t="s">
        <v>1708</v>
      </c>
      <c r="E339" s="570" t="s">
        <v>650</v>
      </c>
      <c r="F339" s="568" t="s">
        <v>639</v>
      </c>
      <c r="G339" s="568" t="s">
        <v>695</v>
      </c>
      <c r="H339" s="568" t="s">
        <v>271</v>
      </c>
      <c r="I339" s="568" t="s">
        <v>702</v>
      </c>
      <c r="J339" s="568" t="s">
        <v>703</v>
      </c>
      <c r="K339" s="568" t="s">
        <v>704</v>
      </c>
      <c r="L339" s="571">
        <v>1018.15</v>
      </c>
      <c r="M339" s="571">
        <v>10181.5</v>
      </c>
      <c r="N339" s="568">
        <v>10</v>
      </c>
      <c r="O339" s="572">
        <v>4</v>
      </c>
      <c r="P339" s="571">
        <v>10181.5</v>
      </c>
      <c r="Q339" s="573">
        <v>1</v>
      </c>
      <c r="R339" s="568">
        <v>10</v>
      </c>
      <c r="S339" s="573">
        <v>1</v>
      </c>
      <c r="T339" s="572">
        <v>4</v>
      </c>
      <c r="U339" s="574">
        <v>1</v>
      </c>
    </row>
    <row r="340" spans="1:21" ht="14.45" customHeight="1" x14ac:dyDescent="0.2">
      <c r="A340" s="567">
        <v>29</v>
      </c>
      <c r="B340" s="568" t="s">
        <v>636</v>
      </c>
      <c r="C340" s="568" t="s">
        <v>640</v>
      </c>
      <c r="D340" s="569" t="s">
        <v>1708</v>
      </c>
      <c r="E340" s="570" t="s">
        <v>650</v>
      </c>
      <c r="F340" s="568" t="s">
        <v>639</v>
      </c>
      <c r="G340" s="568" t="s">
        <v>695</v>
      </c>
      <c r="H340" s="568" t="s">
        <v>271</v>
      </c>
      <c r="I340" s="568" t="s">
        <v>702</v>
      </c>
      <c r="J340" s="568" t="s">
        <v>703</v>
      </c>
      <c r="K340" s="568" t="s">
        <v>704</v>
      </c>
      <c r="L340" s="571">
        <v>1048.6500000000001</v>
      </c>
      <c r="M340" s="571">
        <v>4194.6000000000004</v>
      </c>
      <c r="N340" s="568">
        <v>4</v>
      </c>
      <c r="O340" s="572">
        <v>1</v>
      </c>
      <c r="P340" s="571">
        <v>4194.6000000000004</v>
      </c>
      <c r="Q340" s="573">
        <v>1</v>
      </c>
      <c r="R340" s="568">
        <v>4</v>
      </c>
      <c r="S340" s="573">
        <v>1</v>
      </c>
      <c r="T340" s="572">
        <v>1</v>
      </c>
      <c r="U340" s="574">
        <v>1</v>
      </c>
    </row>
    <row r="341" spans="1:21" ht="14.45" customHeight="1" x14ac:dyDescent="0.2">
      <c r="A341" s="567">
        <v>29</v>
      </c>
      <c r="B341" s="568" t="s">
        <v>636</v>
      </c>
      <c r="C341" s="568" t="s">
        <v>640</v>
      </c>
      <c r="D341" s="569" t="s">
        <v>1708</v>
      </c>
      <c r="E341" s="570" t="s">
        <v>650</v>
      </c>
      <c r="F341" s="568" t="s">
        <v>639</v>
      </c>
      <c r="G341" s="568" t="s">
        <v>695</v>
      </c>
      <c r="H341" s="568" t="s">
        <v>271</v>
      </c>
      <c r="I341" s="568" t="s">
        <v>705</v>
      </c>
      <c r="J341" s="568" t="s">
        <v>706</v>
      </c>
      <c r="K341" s="568" t="s">
        <v>707</v>
      </c>
      <c r="L341" s="571">
        <v>99.99</v>
      </c>
      <c r="M341" s="571">
        <v>5399.4599999999991</v>
      </c>
      <c r="N341" s="568">
        <v>54</v>
      </c>
      <c r="O341" s="572">
        <v>30</v>
      </c>
      <c r="P341" s="571">
        <v>4099.5899999999992</v>
      </c>
      <c r="Q341" s="573">
        <v>0.75925925925925919</v>
      </c>
      <c r="R341" s="568">
        <v>41</v>
      </c>
      <c r="S341" s="573">
        <v>0.7592592592592593</v>
      </c>
      <c r="T341" s="572">
        <v>23</v>
      </c>
      <c r="U341" s="574">
        <v>0.76666666666666672</v>
      </c>
    </row>
    <row r="342" spans="1:21" ht="14.45" customHeight="1" x14ac:dyDescent="0.2">
      <c r="A342" s="567">
        <v>29</v>
      </c>
      <c r="B342" s="568" t="s">
        <v>636</v>
      </c>
      <c r="C342" s="568" t="s">
        <v>640</v>
      </c>
      <c r="D342" s="569" t="s">
        <v>1708</v>
      </c>
      <c r="E342" s="570" t="s">
        <v>650</v>
      </c>
      <c r="F342" s="568" t="s">
        <v>639</v>
      </c>
      <c r="G342" s="568" t="s">
        <v>695</v>
      </c>
      <c r="H342" s="568" t="s">
        <v>271</v>
      </c>
      <c r="I342" s="568" t="s">
        <v>708</v>
      </c>
      <c r="J342" s="568" t="s">
        <v>709</v>
      </c>
      <c r="K342" s="568" t="s">
        <v>710</v>
      </c>
      <c r="L342" s="571">
        <v>180.39</v>
      </c>
      <c r="M342" s="571">
        <v>2345.0699999999997</v>
      </c>
      <c r="N342" s="568">
        <v>13</v>
      </c>
      <c r="O342" s="572">
        <v>7</v>
      </c>
      <c r="P342" s="571">
        <v>1984.29</v>
      </c>
      <c r="Q342" s="573">
        <v>0.84615384615384626</v>
      </c>
      <c r="R342" s="568">
        <v>11</v>
      </c>
      <c r="S342" s="573">
        <v>0.84615384615384615</v>
      </c>
      <c r="T342" s="572">
        <v>6</v>
      </c>
      <c r="U342" s="574">
        <v>0.8571428571428571</v>
      </c>
    </row>
    <row r="343" spans="1:21" ht="14.45" customHeight="1" x14ac:dyDescent="0.2">
      <c r="A343" s="567">
        <v>29</v>
      </c>
      <c r="B343" s="568" t="s">
        <v>636</v>
      </c>
      <c r="C343" s="568" t="s">
        <v>640</v>
      </c>
      <c r="D343" s="569" t="s">
        <v>1708</v>
      </c>
      <c r="E343" s="570" t="s">
        <v>650</v>
      </c>
      <c r="F343" s="568" t="s">
        <v>639</v>
      </c>
      <c r="G343" s="568" t="s">
        <v>695</v>
      </c>
      <c r="H343" s="568" t="s">
        <v>271</v>
      </c>
      <c r="I343" s="568" t="s">
        <v>1112</v>
      </c>
      <c r="J343" s="568" t="s">
        <v>715</v>
      </c>
      <c r="K343" s="568" t="s">
        <v>1113</v>
      </c>
      <c r="L343" s="571">
        <v>60.23</v>
      </c>
      <c r="M343" s="571">
        <v>60.23</v>
      </c>
      <c r="N343" s="568">
        <v>1</v>
      </c>
      <c r="O343" s="572">
        <v>1</v>
      </c>
      <c r="P343" s="571">
        <v>60.23</v>
      </c>
      <c r="Q343" s="573">
        <v>1</v>
      </c>
      <c r="R343" s="568">
        <v>1</v>
      </c>
      <c r="S343" s="573">
        <v>1</v>
      </c>
      <c r="T343" s="572">
        <v>1</v>
      </c>
      <c r="U343" s="574">
        <v>1</v>
      </c>
    </row>
    <row r="344" spans="1:21" ht="14.45" customHeight="1" x14ac:dyDescent="0.2">
      <c r="A344" s="567">
        <v>29</v>
      </c>
      <c r="B344" s="568" t="s">
        <v>636</v>
      </c>
      <c r="C344" s="568" t="s">
        <v>640</v>
      </c>
      <c r="D344" s="569" t="s">
        <v>1708</v>
      </c>
      <c r="E344" s="570" t="s">
        <v>650</v>
      </c>
      <c r="F344" s="568" t="s">
        <v>639</v>
      </c>
      <c r="G344" s="568" t="s">
        <v>695</v>
      </c>
      <c r="H344" s="568" t="s">
        <v>271</v>
      </c>
      <c r="I344" s="568" t="s">
        <v>1117</v>
      </c>
      <c r="J344" s="568" t="s">
        <v>727</v>
      </c>
      <c r="K344" s="568" t="s">
        <v>1118</v>
      </c>
      <c r="L344" s="571">
        <v>156</v>
      </c>
      <c r="M344" s="571">
        <v>780</v>
      </c>
      <c r="N344" s="568">
        <v>5</v>
      </c>
      <c r="O344" s="572">
        <v>3</v>
      </c>
      <c r="P344" s="571">
        <v>468</v>
      </c>
      <c r="Q344" s="573">
        <v>0.6</v>
      </c>
      <c r="R344" s="568">
        <v>3</v>
      </c>
      <c r="S344" s="573">
        <v>0.6</v>
      </c>
      <c r="T344" s="572">
        <v>2</v>
      </c>
      <c r="U344" s="574">
        <v>0.66666666666666663</v>
      </c>
    </row>
    <row r="345" spans="1:21" ht="14.45" customHeight="1" x14ac:dyDescent="0.2">
      <c r="A345" s="567">
        <v>29</v>
      </c>
      <c r="B345" s="568" t="s">
        <v>636</v>
      </c>
      <c r="C345" s="568" t="s">
        <v>640</v>
      </c>
      <c r="D345" s="569" t="s">
        <v>1708</v>
      </c>
      <c r="E345" s="570" t="s">
        <v>650</v>
      </c>
      <c r="F345" s="568" t="s">
        <v>639</v>
      </c>
      <c r="G345" s="568" t="s">
        <v>695</v>
      </c>
      <c r="H345" s="568" t="s">
        <v>271</v>
      </c>
      <c r="I345" s="568" t="s">
        <v>1119</v>
      </c>
      <c r="J345" s="568" t="s">
        <v>1120</v>
      </c>
      <c r="K345" s="568" t="s">
        <v>1121</v>
      </c>
      <c r="L345" s="571">
        <v>249.55</v>
      </c>
      <c r="M345" s="571">
        <v>249.55</v>
      </c>
      <c r="N345" s="568">
        <v>1</v>
      </c>
      <c r="O345" s="572">
        <v>1</v>
      </c>
      <c r="P345" s="571"/>
      <c r="Q345" s="573">
        <v>0</v>
      </c>
      <c r="R345" s="568"/>
      <c r="S345" s="573">
        <v>0</v>
      </c>
      <c r="T345" s="572"/>
      <c r="U345" s="574">
        <v>0</v>
      </c>
    </row>
    <row r="346" spans="1:21" ht="14.45" customHeight="1" x14ac:dyDescent="0.2">
      <c r="A346" s="567">
        <v>29</v>
      </c>
      <c r="B346" s="568" t="s">
        <v>636</v>
      </c>
      <c r="C346" s="568" t="s">
        <v>640</v>
      </c>
      <c r="D346" s="569" t="s">
        <v>1708</v>
      </c>
      <c r="E346" s="570" t="s">
        <v>650</v>
      </c>
      <c r="F346" s="568" t="s">
        <v>639</v>
      </c>
      <c r="G346" s="568" t="s">
        <v>695</v>
      </c>
      <c r="H346" s="568" t="s">
        <v>271</v>
      </c>
      <c r="I346" s="568" t="s">
        <v>1320</v>
      </c>
      <c r="J346" s="568" t="s">
        <v>1321</v>
      </c>
      <c r="K346" s="568" t="s">
        <v>1322</v>
      </c>
      <c r="L346" s="571">
        <v>80.36</v>
      </c>
      <c r="M346" s="571">
        <v>80.36</v>
      </c>
      <c r="N346" s="568">
        <v>1</v>
      </c>
      <c r="O346" s="572">
        <v>1</v>
      </c>
      <c r="P346" s="571">
        <v>80.36</v>
      </c>
      <c r="Q346" s="573">
        <v>1</v>
      </c>
      <c r="R346" s="568">
        <v>1</v>
      </c>
      <c r="S346" s="573">
        <v>1</v>
      </c>
      <c r="T346" s="572">
        <v>1</v>
      </c>
      <c r="U346" s="574">
        <v>1</v>
      </c>
    </row>
    <row r="347" spans="1:21" ht="14.45" customHeight="1" x14ac:dyDescent="0.2">
      <c r="A347" s="567">
        <v>29</v>
      </c>
      <c r="B347" s="568" t="s">
        <v>636</v>
      </c>
      <c r="C347" s="568" t="s">
        <v>640</v>
      </c>
      <c r="D347" s="569" t="s">
        <v>1708</v>
      </c>
      <c r="E347" s="570" t="s">
        <v>650</v>
      </c>
      <c r="F347" s="568" t="s">
        <v>639</v>
      </c>
      <c r="G347" s="568" t="s">
        <v>695</v>
      </c>
      <c r="H347" s="568" t="s">
        <v>271</v>
      </c>
      <c r="I347" s="568" t="s">
        <v>1181</v>
      </c>
      <c r="J347" s="568" t="s">
        <v>715</v>
      </c>
      <c r="K347" s="568" t="s">
        <v>1182</v>
      </c>
      <c r="L347" s="571">
        <v>60.23</v>
      </c>
      <c r="M347" s="571">
        <v>120.46</v>
      </c>
      <c r="N347" s="568">
        <v>2</v>
      </c>
      <c r="O347" s="572">
        <v>2</v>
      </c>
      <c r="P347" s="571">
        <v>120.46</v>
      </c>
      <c r="Q347" s="573">
        <v>1</v>
      </c>
      <c r="R347" s="568">
        <v>2</v>
      </c>
      <c r="S347" s="573">
        <v>1</v>
      </c>
      <c r="T347" s="572">
        <v>2</v>
      </c>
      <c r="U347" s="574">
        <v>1</v>
      </c>
    </row>
    <row r="348" spans="1:21" ht="14.45" customHeight="1" x14ac:dyDescent="0.2">
      <c r="A348" s="567">
        <v>29</v>
      </c>
      <c r="B348" s="568" t="s">
        <v>636</v>
      </c>
      <c r="C348" s="568" t="s">
        <v>640</v>
      </c>
      <c r="D348" s="569" t="s">
        <v>1708</v>
      </c>
      <c r="E348" s="570" t="s">
        <v>650</v>
      </c>
      <c r="F348" s="568" t="s">
        <v>639</v>
      </c>
      <c r="G348" s="568" t="s">
        <v>695</v>
      </c>
      <c r="H348" s="568" t="s">
        <v>271</v>
      </c>
      <c r="I348" s="568" t="s">
        <v>1323</v>
      </c>
      <c r="J348" s="568" t="s">
        <v>1324</v>
      </c>
      <c r="K348" s="568" t="s">
        <v>1325</v>
      </c>
      <c r="L348" s="571">
        <v>349.13</v>
      </c>
      <c r="M348" s="571">
        <v>349.13</v>
      </c>
      <c r="N348" s="568">
        <v>1</v>
      </c>
      <c r="O348" s="572">
        <v>1</v>
      </c>
      <c r="P348" s="571">
        <v>349.13</v>
      </c>
      <c r="Q348" s="573">
        <v>1</v>
      </c>
      <c r="R348" s="568">
        <v>1</v>
      </c>
      <c r="S348" s="573">
        <v>1</v>
      </c>
      <c r="T348" s="572">
        <v>1</v>
      </c>
      <c r="U348" s="574">
        <v>1</v>
      </c>
    </row>
    <row r="349" spans="1:21" ht="14.45" customHeight="1" x14ac:dyDescent="0.2">
      <c r="A349" s="567">
        <v>29</v>
      </c>
      <c r="B349" s="568" t="s">
        <v>636</v>
      </c>
      <c r="C349" s="568" t="s">
        <v>640</v>
      </c>
      <c r="D349" s="569" t="s">
        <v>1708</v>
      </c>
      <c r="E349" s="570" t="s">
        <v>650</v>
      </c>
      <c r="F349" s="568" t="s">
        <v>639</v>
      </c>
      <c r="G349" s="568" t="s">
        <v>695</v>
      </c>
      <c r="H349" s="568" t="s">
        <v>271</v>
      </c>
      <c r="I349" s="568" t="s">
        <v>1326</v>
      </c>
      <c r="J349" s="568" t="s">
        <v>1327</v>
      </c>
      <c r="K349" s="568" t="s">
        <v>1328</v>
      </c>
      <c r="L349" s="571">
        <v>347.8</v>
      </c>
      <c r="M349" s="571">
        <v>347.8</v>
      </c>
      <c r="N349" s="568">
        <v>1</v>
      </c>
      <c r="O349" s="572">
        <v>1</v>
      </c>
      <c r="P349" s="571">
        <v>347.8</v>
      </c>
      <c r="Q349" s="573">
        <v>1</v>
      </c>
      <c r="R349" s="568">
        <v>1</v>
      </c>
      <c r="S349" s="573">
        <v>1</v>
      </c>
      <c r="T349" s="572">
        <v>1</v>
      </c>
      <c r="U349" s="574">
        <v>1</v>
      </c>
    </row>
    <row r="350" spans="1:21" ht="14.45" customHeight="1" x14ac:dyDescent="0.2">
      <c r="A350" s="567">
        <v>29</v>
      </c>
      <c r="B350" s="568" t="s">
        <v>636</v>
      </c>
      <c r="C350" s="568" t="s">
        <v>640</v>
      </c>
      <c r="D350" s="569" t="s">
        <v>1708</v>
      </c>
      <c r="E350" s="570" t="s">
        <v>650</v>
      </c>
      <c r="F350" s="568" t="s">
        <v>639</v>
      </c>
      <c r="G350" s="568" t="s">
        <v>695</v>
      </c>
      <c r="H350" s="568" t="s">
        <v>271</v>
      </c>
      <c r="I350" s="568" t="s">
        <v>1125</v>
      </c>
      <c r="J350" s="568" t="s">
        <v>1126</v>
      </c>
      <c r="K350" s="568" t="s">
        <v>1127</v>
      </c>
      <c r="L350" s="571">
        <v>400.2</v>
      </c>
      <c r="M350" s="571">
        <v>1600.8</v>
      </c>
      <c r="N350" s="568">
        <v>4</v>
      </c>
      <c r="O350" s="572">
        <v>4</v>
      </c>
      <c r="P350" s="571">
        <v>1200.5999999999999</v>
      </c>
      <c r="Q350" s="573">
        <v>0.75</v>
      </c>
      <c r="R350" s="568">
        <v>3</v>
      </c>
      <c r="S350" s="573">
        <v>0.75</v>
      </c>
      <c r="T350" s="572">
        <v>3</v>
      </c>
      <c r="U350" s="574">
        <v>0.75</v>
      </c>
    </row>
    <row r="351" spans="1:21" ht="14.45" customHeight="1" x14ac:dyDescent="0.2">
      <c r="A351" s="567">
        <v>29</v>
      </c>
      <c r="B351" s="568" t="s">
        <v>636</v>
      </c>
      <c r="C351" s="568" t="s">
        <v>640</v>
      </c>
      <c r="D351" s="569" t="s">
        <v>1708</v>
      </c>
      <c r="E351" s="570" t="s">
        <v>650</v>
      </c>
      <c r="F351" s="568" t="s">
        <v>639</v>
      </c>
      <c r="G351" s="568" t="s">
        <v>695</v>
      </c>
      <c r="H351" s="568" t="s">
        <v>271</v>
      </c>
      <c r="I351" s="568" t="s">
        <v>1329</v>
      </c>
      <c r="J351" s="568" t="s">
        <v>1330</v>
      </c>
      <c r="K351" s="568" t="s">
        <v>1331</v>
      </c>
      <c r="L351" s="571">
        <v>999.46</v>
      </c>
      <c r="M351" s="571">
        <v>999.46</v>
      </c>
      <c r="N351" s="568">
        <v>1</v>
      </c>
      <c r="O351" s="572">
        <v>1</v>
      </c>
      <c r="P351" s="571"/>
      <c r="Q351" s="573">
        <v>0</v>
      </c>
      <c r="R351" s="568"/>
      <c r="S351" s="573">
        <v>0</v>
      </c>
      <c r="T351" s="572"/>
      <c r="U351" s="574">
        <v>0</v>
      </c>
    </row>
    <row r="352" spans="1:21" ht="14.45" customHeight="1" x14ac:dyDescent="0.2">
      <c r="A352" s="567">
        <v>29</v>
      </c>
      <c r="B352" s="568" t="s">
        <v>636</v>
      </c>
      <c r="C352" s="568" t="s">
        <v>640</v>
      </c>
      <c r="D352" s="569" t="s">
        <v>1708</v>
      </c>
      <c r="E352" s="570" t="s">
        <v>650</v>
      </c>
      <c r="F352" s="568" t="s">
        <v>639</v>
      </c>
      <c r="G352" s="568" t="s">
        <v>695</v>
      </c>
      <c r="H352" s="568" t="s">
        <v>271</v>
      </c>
      <c r="I352" s="568" t="s">
        <v>1183</v>
      </c>
      <c r="J352" s="568" t="s">
        <v>1184</v>
      </c>
      <c r="K352" s="568" t="s">
        <v>1185</v>
      </c>
      <c r="L352" s="571">
        <v>180.55</v>
      </c>
      <c r="M352" s="571">
        <v>361.1</v>
      </c>
      <c r="N352" s="568">
        <v>2</v>
      </c>
      <c r="O352" s="572">
        <v>1</v>
      </c>
      <c r="P352" s="571"/>
      <c r="Q352" s="573">
        <v>0</v>
      </c>
      <c r="R352" s="568"/>
      <c r="S352" s="573">
        <v>0</v>
      </c>
      <c r="T352" s="572"/>
      <c r="U352" s="574">
        <v>0</v>
      </c>
    </row>
    <row r="353" spans="1:21" ht="14.45" customHeight="1" x14ac:dyDescent="0.2">
      <c r="A353" s="567">
        <v>29</v>
      </c>
      <c r="B353" s="568" t="s">
        <v>636</v>
      </c>
      <c r="C353" s="568" t="s">
        <v>640</v>
      </c>
      <c r="D353" s="569" t="s">
        <v>1708</v>
      </c>
      <c r="E353" s="570" t="s">
        <v>650</v>
      </c>
      <c r="F353" s="568" t="s">
        <v>639</v>
      </c>
      <c r="G353" s="568" t="s">
        <v>695</v>
      </c>
      <c r="H353" s="568" t="s">
        <v>271</v>
      </c>
      <c r="I353" s="568" t="s">
        <v>874</v>
      </c>
      <c r="J353" s="568" t="s">
        <v>875</v>
      </c>
      <c r="K353" s="568" t="s">
        <v>876</v>
      </c>
      <c r="L353" s="571">
        <v>29.89</v>
      </c>
      <c r="M353" s="571">
        <v>29.89</v>
      </c>
      <c r="N353" s="568">
        <v>1</v>
      </c>
      <c r="O353" s="572">
        <v>1</v>
      </c>
      <c r="P353" s="571">
        <v>29.89</v>
      </c>
      <c r="Q353" s="573">
        <v>1</v>
      </c>
      <c r="R353" s="568">
        <v>1</v>
      </c>
      <c r="S353" s="573">
        <v>1</v>
      </c>
      <c r="T353" s="572">
        <v>1</v>
      </c>
      <c r="U353" s="574">
        <v>1</v>
      </c>
    </row>
    <row r="354" spans="1:21" ht="14.45" customHeight="1" x14ac:dyDescent="0.2">
      <c r="A354" s="567">
        <v>29</v>
      </c>
      <c r="B354" s="568" t="s">
        <v>636</v>
      </c>
      <c r="C354" s="568" t="s">
        <v>640</v>
      </c>
      <c r="D354" s="569" t="s">
        <v>1708</v>
      </c>
      <c r="E354" s="570" t="s">
        <v>650</v>
      </c>
      <c r="F354" s="568" t="s">
        <v>639</v>
      </c>
      <c r="G354" s="568" t="s">
        <v>695</v>
      </c>
      <c r="H354" s="568" t="s">
        <v>271</v>
      </c>
      <c r="I354" s="568" t="s">
        <v>1204</v>
      </c>
      <c r="J354" s="568" t="s">
        <v>724</v>
      </c>
      <c r="K354" s="568" t="s">
        <v>1205</v>
      </c>
      <c r="L354" s="571">
        <v>1343.2</v>
      </c>
      <c r="M354" s="571">
        <v>4029.6000000000004</v>
      </c>
      <c r="N354" s="568">
        <v>3</v>
      </c>
      <c r="O354" s="572">
        <v>1</v>
      </c>
      <c r="P354" s="571"/>
      <c r="Q354" s="573">
        <v>0</v>
      </c>
      <c r="R354" s="568"/>
      <c r="S354" s="573">
        <v>0</v>
      </c>
      <c r="T354" s="572"/>
      <c r="U354" s="574">
        <v>0</v>
      </c>
    </row>
    <row r="355" spans="1:21" ht="14.45" customHeight="1" x14ac:dyDescent="0.2">
      <c r="A355" s="567">
        <v>29</v>
      </c>
      <c r="B355" s="568" t="s">
        <v>636</v>
      </c>
      <c r="C355" s="568" t="s">
        <v>640</v>
      </c>
      <c r="D355" s="569" t="s">
        <v>1708</v>
      </c>
      <c r="E355" s="570" t="s">
        <v>650</v>
      </c>
      <c r="F355" s="568" t="s">
        <v>639</v>
      </c>
      <c r="G355" s="568" t="s">
        <v>695</v>
      </c>
      <c r="H355" s="568" t="s">
        <v>271</v>
      </c>
      <c r="I355" s="568" t="s">
        <v>877</v>
      </c>
      <c r="J355" s="568" t="s">
        <v>878</v>
      </c>
      <c r="K355" s="568" t="s">
        <v>879</v>
      </c>
      <c r="L355" s="571">
        <v>246.47</v>
      </c>
      <c r="M355" s="571">
        <v>492.94</v>
      </c>
      <c r="N355" s="568">
        <v>2</v>
      </c>
      <c r="O355" s="572">
        <v>2</v>
      </c>
      <c r="P355" s="571"/>
      <c r="Q355" s="573">
        <v>0</v>
      </c>
      <c r="R355" s="568"/>
      <c r="S355" s="573">
        <v>0</v>
      </c>
      <c r="T355" s="572"/>
      <c r="U355" s="574">
        <v>0</v>
      </c>
    </row>
    <row r="356" spans="1:21" ht="14.45" customHeight="1" x14ac:dyDescent="0.2">
      <c r="A356" s="567">
        <v>29</v>
      </c>
      <c r="B356" s="568" t="s">
        <v>636</v>
      </c>
      <c r="C356" s="568" t="s">
        <v>640</v>
      </c>
      <c r="D356" s="569" t="s">
        <v>1708</v>
      </c>
      <c r="E356" s="570" t="s">
        <v>650</v>
      </c>
      <c r="F356" s="568" t="s">
        <v>639</v>
      </c>
      <c r="G356" s="568" t="s">
        <v>695</v>
      </c>
      <c r="H356" s="568" t="s">
        <v>271</v>
      </c>
      <c r="I356" s="568" t="s">
        <v>1332</v>
      </c>
      <c r="J356" s="568" t="s">
        <v>1333</v>
      </c>
      <c r="K356" s="568" t="s">
        <v>1334</v>
      </c>
      <c r="L356" s="571">
        <v>562.78</v>
      </c>
      <c r="M356" s="571">
        <v>3376.68</v>
      </c>
      <c r="N356" s="568">
        <v>6</v>
      </c>
      <c r="O356" s="572">
        <v>2</v>
      </c>
      <c r="P356" s="571">
        <v>1688.34</v>
      </c>
      <c r="Q356" s="573">
        <v>0.5</v>
      </c>
      <c r="R356" s="568">
        <v>3</v>
      </c>
      <c r="S356" s="573">
        <v>0.5</v>
      </c>
      <c r="T356" s="572">
        <v>1</v>
      </c>
      <c r="U356" s="574">
        <v>0.5</v>
      </c>
    </row>
    <row r="357" spans="1:21" ht="14.45" customHeight="1" x14ac:dyDescent="0.2">
      <c r="A357" s="567">
        <v>29</v>
      </c>
      <c r="B357" s="568" t="s">
        <v>636</v>
      </c>
      <c r="C357" s="568" t="s">
        <v>640</v>
      </c>
      <c r="D357" s="569" t="s">
        <v>1708</v>
      </c>
      <c r="E357" s="570" t="s">
        <v>650</v>
      </c>
      <c r="F357" s="568" t="s">
        <v>639</v>
      </c>
      <c r="G357" s="568" t="s">
        <v>695</v>
      </c>
      <c r="H357" s="568" t="s">
        <v>271</v>
      </c>
      <c r="I357" s="568" t="s">
        <v>726</v>
      </c>
      <c r="J357" s="568" t="s">
        <v>727</v>
      </c>
      <c r="K357" s="568" t="s">
        <v>728</v>
      </c>
      <c r="L357" s="571">
        <v>178</v>
      </c>
      <c r="M357" s="571">
        <v>890</v>
      </c>
      <c r="N357" s="568">
        <v>5</v>
      </c>
      <c r="O357" s="572">
        <v>3</v>
      </c>
      <c r="P357" s="571">
        <v>890</v>
      </c>
      <c r="Q357" s="573">
        <v>1</v>
      </c>
      <c r="R357" s="568">
        <v>5</v>
      </c>
      <c r="S357" s="573">
        <v>1</v>
      </c>
      <c r="T357" s="572">
        <v>3</v>
      </c>
      <c r="U357" s="574">
        <v>1</v>
      </c>
    </row>
    <row r="358" spans="1:21" ht="14.45" customHeight="1" x14ac:dyDescent="0.2">
      <c r="A358" s="567">
        <v>29</v>
      </c>
      <c r="B358" s="568" t="s">
        <v>636</v>
      </c>
      <c r="C358" s="568" t="s">
        <v>640</v>
      </c>
      <c r="D358" s="569" t="s">
        <v>1708</v>
      </c>
      <c r="E358" s="570" t="s">
        <v>650</v>
      </c>
      <c r="F358" s="568" t="s">
        <v>639</v>
      </c>
      <c r="G358" s="568" t="s">
        <v>695</v>
      </c>
      <c r="H358" s="568" t="s">
        <v>271</v>
      </c>
      <c r="I358" s="568" t="s">
        <v>1335</v>
      </c>
      <c r="J358" s="568" t="s">
        <v>1336</v>
      </c>
      <c r="K358" s="568" t="s">
        <v>1337</v>
      </c>
      <c r="L358" s="571">
        <v>777.69</v>
      </c>
      <c r="M358" s="571">
        <v>777.69</v>
      </c>
      <c r="N358" s="568">
        <v>1</v>
      </c>
      <c r="O358" s="572">
        <v>1</v>
      </c>
      <c r="P358" s="571"/>
      <c r="Q358" s="573">
        <v>0</v>
      </c>
      <c r="R358" s="568"/>
      <c r="S358" s="573">
        <v>0</v>
      </c>
      <c r="T358" s="572"/>
      <c r="U358" s="574">
        <v>0</v>
      </c>
    </row>
    <row r="359" spans="1:21" ht="14.45" customHeight="1" x14ac:dyDescent="0.2">
      <c r="A359" s="567">
        <v>29</v>
      </c>
      <c r="B359" s="568" t="s">
        <v>636</v>
      </c>
      <c r="C359" s="568" t="s">
        <v>640</v>
      </c>
      <c r="D359" s="569" t="s">
        <v>1708</v>
      </c>
      <c r="E359" s="570" t="s">
        <v>646</v>
      </c>
      <c r="F359" s="568" t="s">
        <v>637</v>
      </c>
      <c r="G359" s="568" t="s">
        <v>1338</v>
      </c>
      <c r="H359" s="568" t="s">
        <v>536</v>
      </c>
      <c r="I359" s="568" t="s">
        <v>1339</v>
      </c>
      <c r="J359" s="568" t="s">
        <v>1340</v>
      </c>
      <c r="K359" s="568" t="s">
        <v>1341</v>
      </c>
      <c r="L359" s="571">
        <v>31.09</v>
      </c>
      <c r="M359" s="571">
        <v>31.09</v>
      </c>
      <c r="N359" s="568">
        <v>1</v>
      </c>
      <c r="O359" s="572">
        <v>1</v>
      </c>
      <c r="P359" s="571">
        <v>31.09</v>
      </c>
      <c r="Q359" s="573">
        <v>1</v>
      </c>
      <c r="R359" s="568">
        <v>1</v>
      </c>
      <c r="S359" s="573">
        <v>1</v>
      </c>
      <c r="T359" s="572">
        <v>1</v>
      </c>
      <c r="U359" s="574">
        <v>1</v>
      </c>
    </row>
    <row r="360" spans="1:21" ht="14.45" customHeight="1" x14ac:dyDescent="0.2">
      <c r="A360" s="567">
        <v>29</v>
      </c>
      <c r="B360" s="568" t="s">
        <v>636</v>
      </c>
      <c r="C360" s="568" t="s">
        <v>640</v>
      </c>
      <c r="D360" s="569" t="s">
        <v>1708</v>
      </c>
      <c r="E360" s="570" t="s">
        <v>646</v>
      </c>
      <c r="F360" s="568" t="s">
        <v>637</v>
      </c>
      <c r="G360" s="568" t="s">
        <v>1342</v>
      </c>
      <c r="H360" s="568" t="s">
        <v>271</v>
      </c>
      <c r="I360" s="568" t="s">
        <v>1343</v>
      </c>
      <c r="J360" s="568" t="s">
        <v>1344</v>
      </c>
      <c r="K360" s="568" t="s">
        <v>661</v>
      </c>
      <c r="L360" s="571">
        <v>80.23</v>
      </c>
      <c r="M360" s="571">
        <v>80.23</v>
      </c>
      <c r="N360" s="568">
        <v>1</v>
      </c>
      <c r="O360" s="572">
        <v>1</v>
      </c>
      <c r="P360" s="571"/>
      <c r="Q360" s="573">
        <v>0</v>
      </c>
      <c r="R360" s="568"/>
      <c r="S360" s="573">
        <v>0</v>
      </c>
      <c r="T360" s="572"/>
      <c r="U360" s="574">
        <v>0</v>
      </c>
    </row>
    <row r="361" spans="1:21" ht="14.45" customHeight="1" x14ac:dyDescent="0.2">
      <c r="A361" s="567">
        <v>29</v>
      </c>
      <c r="B361" s="568" t="s">
        <v>636</v>
      </c>
      <c r="C361" s="568" t="s">
        <v>640</v>
      </c>
      <c r="D361" s="569" t="s">
        <v>1708</v>
      </c>
      <c r="E361" s="570" t="s">
        <v>646</v>
      </c>
      <c r="F361" s="568" t="s">
        <v>637</v>
      </c>
      <c r="G361" s="568" t="s">
        <v>1342</v>
      </c>
      <c r="H361" s="568" t="s">
        <v>271</v>
      </c>
      <c r="I361" s="568" t="s">
        <v>1343</v>
      </c>
      <c r="J361" s="568" t="s">
        <v>1344</v>
      </c>
      <c r="K361" s="568" t="s">
        <v>661</v>
      </c>
      <c r="L361" s="571">
        <v>75.08</v>
      </c>
      <c r="M361" s="571">
        <v>75.08</v>
      </c>
      <c r="N361" s="568">
        <v>1</v>
      </c>
      <c r="O361" s="572">
        <v>1</v>
      </c>
      <c r="P361" s="571">
        <v>75.08</v>
      </c>
      <c r="Q361" s="573">
        <v>1</v>
      </c>
      <c r="R361" s="568">
        <v>1</v>
      </c>
      <c r="S361" s="573">
        <v>1</v>
      </c>
      <c r="T361" s="572">
        <v>1</v>
      </c>
      <c r="U361" s="574">
        <v>1</v>
      </c>
    </row>
    <row r="362" spans="1:21" ht="14.45" customHeight="1" x14ac:dyDescent="0.2">
      <c r="A362" s="567">
        <v>29</v>
      </c>
      <c r="B362" s="568" t="s">
        <v>636</v>
      </c>
      <c r="C362" s="568" t="s">
        <v>640</v>
      </c>
      <c r="D362" s="569" t="s">
        <v>1708</v>
      </c>
      <c r="E362" s="570" t="s">
        <v>646</v>
      </c>
      <c r="F362" s="568" t="s">
        <v>637</v>
      </c>
      <c r="G362" s="568" t="s">
        <v>893</v>
      </c>
      <c r="H362" s="568" t="s">
        <v>536</v>
      </c>
      <c r="I362" s="568" t="s">
        <v>1345</v>
      </c>
      <c r="J362" s="568" t="s">
        <v>1346</v>
      </c>
      <c r="K362" s="568" t="s">
        <v>1347</v>
      </c>
      <c r="L362" s="571">
        <v>119.7</v>
      </c>
      <c r="M362" s="571">
        <v>239.4</v>
      </c>
      <c r="N362" s="568">
        <v>2</v>
      </c>
      <c r="O362" s="572">
        <v>0.5</v>
      </c>
      <c r="P362" s="571">
        <v>239.4</v>
      </c>
      <c r="Q362" s="573">
        <v>1</v>
      </c>
      <c r="R362" s="568">
        <v>2</v>
      </c>
      <c r="S362" s="573">
        <v>1</v>
      </c>
      <c r="T362" s="572">
        <v>0.5</v>
      </c>
      <c r="U362" s="574">
        <v>1</v>
      </c>
    </row>
    <row r="363" spans="1:21" ht="14.45" customHeight="1" x14ac:dyDescent="0.2">
      <c r="A363" s="567">
        <v>29</v>
      </c>
      <c r="B363" s="568" t="s">
        <v>636</v>
      </c>
      <c r="C363" s="568" t="s">
        <v>640</v>
      </c>
      <c r="D363" s="569" t="s">
        <v>1708</v>
      </c>
      <c r="E363" s="570" t="s">
        <v>646</v>
      </c>
      <c r="F363" s="568" t="s">
        <v>637</v>
      </c>
      <c r="G363" s="568" t="s">
        <v>742</v>
      </c>
      <c r="H363" s="568" t="s">
        <v>271</v>
      </c>
      <c r="I363" s="568" t="s">
        <v>1217</v>
      </c>
      <c r="J363" s="568" t="s">
        <v>744</v>
      </c>
      <c r="K363" s="568" t="s">
        <v>1218</v>
      </c>
      <c r="L363" s="571">
        <v>401.63</v>
      </c>
      <c r="M363" s="571">
        <v>803.26</v>
      </c>
      <c r="N363" s="568">
        <v>2</v>
      </c>
      <c r="O363" s="572">
        <v>1</v>
      </c>
      <c r="P363" s="571">
        <v>803.26</v>
      </c>
      <c r="Q363" s="573">
        <v>1</v>
      </c>
      <c r="R363" s="568">
        <v>2</v>
      </c>
      <c r="S363" s="573">
        <v>1</v>
      </c>
      <c r="T363" s="572">
        <v>1</v>
      </c>
      <c r="U363" s="574">
        <v>1</v>
      </c>
    </row>
    <row r="364" spans="1:21" ht="14.45" customHeight="1" x14ac:dyDescent="0.2">
      <c r="A364" s="567">
        <v>29</v>
      </c>
      <c r="B364" s="568" t="s">
        <v>636</v>
      </c>
      <c r="C364" s="568" t="s">
        <v>640</v>
      </c>
      <c r="D364" s="569" t="s">
        <v>1708</v>
      </c>
      <c r="E364" s="570" t="s">
        <v>646</v>
      </c>
      <c r="F364" s="568" t="s">
        <v>637</v>
      </c>
      <c r="G364" s="568" t="s">
        <v>750</v>
      </c>
      <c r="H364" s="568" t="s">
        <v>536</v>
      </c>
      <c r="I364" s="568" t="s">
        <v>751</v>
      </c>
      <c r="J364" s="568" t="s">
        <v>752</v>
      </c>
      <c r="K364" s="568" t="s">
        <v>753</v>
      </c>
      <c r="L364" s="571">
        <v>168.41</v>
      </c>
      <c r="M364" s="571">
        <v>168.41</v>
      </c>
      <c r="N364" s="568">
        <v>1</v>
      </c>
      <c r="O364" s="572">
        <v>1</v>
      </c>
      <c r="P364" s="571"/>
      <c r="Q364" s="573">
        <v>0</v>
      </c>
      <c r="R364" s="568"/>
      <c r="S364" s="573">
        <v>0</v>
      </c>
      <c r="T364" s="572"/>
      <c r="U364" s="574">
        <v>0</v>
      </c>
    </row>
    <row r="365" spans="1:21" ht="14.45" customHeight="1" x14ac:dyDescent="0.2">
      <c r="A365" s="567">
        <v>29</v>
      </c>
      <c r="B365" s="568" t="s">
        <v>636</v>
      </c>
      <c r="C365" s="568" t="s">
        <v>640</v>
      </c>
      <c r="D365" s="569" t="s">
        <v>1708</v>
      </c>
      <c r="E365" s="570" t="s">
        <v>646</v>
      </c>
      <c r="F365" s="568" t="s">
        <v>637</v>
      </c>
      <c r="G365" s="568" t="s">
        <v>750</v>
      </c>
      <c r="H365" s="568" t="s">
        <v>536</v>
      </c>
      <c r="I365" s="568" t="s">
        <v>1348</v>
      </c>
      <c r="J365" s="568" t="s">
        <v>752</v>
      </c>
      <c r="K365" s="568" t="s">
        <v>1158</v>
      </c>
      <c r="L365" s="571">
        <v>84.21</v>
      </c>
      <c r="M365" s="571">
        <v>84.21</v>
      </c>
      <c r="N365" s="568">
        <v>1</v>
      </c>
      <c r="O365" s="572">
        <v>0.5</v>
      </c>
      <c r="P365" s="571">
        <v>84.21</v>
      </c>
      <c r="Q365" s="573">
        <v>1</v>
      </c>
      <c r="R365" s="568">
        <v>1</v>
      </c>
      <c r="S365" s="573">
        <v>1</v>
      </c>
      <c r="T365" s="572">
        <v>0.5</v>
      </c>
      <c r="U365" s="574">
        <v>1</v>
      </c>
    </row>
    <row r="366" spans="1:21" ht="14.45" customHeight="1" x14ac:dyDescent="0.2">
      <c r="A366" s="567">
        <v>29</v>
      </c>
      <c r="B366" s="568" t="s">
        <v>636</v>
      </c>
      <c r="C366" s="568" t="s">
        <v>640</v>
      </c>
      <c r="D366" s="569" t="s">
        <v>1708</v>
      </c>
      <c r="E366" s="570" t="s">
        <v>646</v>
      </c>
      <c r="F366" s="568" t="s">
        <v>637</v>
      </c>
      <c r="G366" s="568" t="s">
        <v>750</v>
      </c>
      <c r="H366" s="568" t="s">
        <v>271</v>
      </c>
      <c r="I366" s="568" t="s">
        <v>915</v>
      </c>
      <c r="J366" s="568" t="s">
        <v>752</v>
      </c>
      <c r="K366" s="568" t="s">
        <v>916</v>
      </c>
      <c r="L366" s="571">
        <v>134.44999999999999</v>
      </c>
      <c r="M366" s="571">
        <v>134.44999999999999</v>
      </c>
      <c r="N366" s="568">
        <v>1</v>
      </c>
      <c r="O366" s="572">
        <v>1</v>
      </c>
      <c r="P366" s="571"/>
      <c r="Q366" s="573">
        <v>0</v>
      </c>
      <c r="R366" s="568"/>
      <c r="S366" s="573">
        <v>0</v>
      </c>
      <c r="T366" s="572"/>
      <c r="U366" s="574">
        <v>0</v>
      </c>
    </row>
    <row r="367" spans="1:21" ht="14.45" customHeight="1" x14ac:dyDescent="0.2">
      <c r="A367" s="567">
        <v>29</v>
      </c>
      <c r="B367" s="568" t="s">
        <v>636</v>
      </c>
      <c r="C367" s="568" t="s">
        <v>640</v>
      </c>
      <c r="D367" s="569" t="s">
        <v>1708</v>
      </c>
      <c r="E367" s="570" t="s">
        <v>646</v>
      </c>
      <c r="F367" s="568" t="s">
        <v>637</v>
      </c>
      <c r="G367" s="568" t="s">
        <v>750</v>
      </c>
      <c r="H367" s="568" t="s">
        <v>271</v>
      </c>
      <c r="I367" s="568" t="s">
        <v>915</v>
      </c>
      <c r="J367" s="568" t="s">
        <v>752</v>
      </c>
      <c r="K367" s="568" t="s">
        <v>916</v>
      </c>
      <c r="L367" s="571">
        <v>235.78</v>
      </c>
      <c r="M367" s="571">
        <v>235.78</v>
      </c>
      <c r="N367" s="568">
        <v>1</v>
      </c>
      <c r="O367" s="572">
        <v>0.5</v>
      </c>
      <c r="P367" s="571">
        <v>235.78</v>
      </c>
      <c r="Q367" s="573">
        <v>1</v>
      </c>
      <c r="R367" s="568">
        <v>1</v>
      </c>
      <c r="S367" s="573">
        <v>1</v>
      </c>
      <c r="T367" s="572">
        <v>0.5</v>
      </c>
      <c r="U367" s="574">
        <v>1</v>
      </c>
    </row>
    <row r="368" spans="1:21" ht="14.45" customHeight="1" x14ac:dyDescent="0.2">
      <c r="A368" s="567">
        <v>29</v>
      </c>
      <c r="B368" s="568" t="s">
        <v>636</v>
      </c>
      <c r="C368" s="568" t="s">
        <v>640</v>
      </c>
      <c r="D368" s="569" t="s">
        <v>1708</v>
      </c>
      <c r="E368" s="570" t="s">
        <v>646</v>
      </c>
      <c r="F368" s="568" t="s">
        <v>637</v>
      </c>
      <c r="G368" s="568" t="s">
        <v>1349</v>
      </c>
      <c r="H368" s="568" t="s">
        <v>536</v>
      </c>
      <c r="I368" s="568" t="s">
        <v>1350</v>
      </c>
      <c r="J368" s="568" t="s">
        <v>1351</v>
      </c>
      <c r="K368" s="568" t="s">
        <v>1352</v>
      </c>
      <c r="L368" s="571">
        <v>0</v>
      </c>
      <c r="M368" s="571">
        <v>0</v>
      </c>
      <c r="N368" s="568">
        <v>1</v>
      </c>
      <c r="O368" s="572">
        <v>0.5</v>
      </c>
      <c r="P368" s="571">
        <v>0</v>
      </c>
      <c r="Q368" s="573"/>
      <c r="R368" s="568">
        <v>1</v>
      </c>
      <c r="S368" s="573">
        <v>1</v>
      </c>
      <c r="T368" s="572">
        <v>0.5</v>
      </c>
      <c r="U368" s="574">
        <v>1</v>
      </c>
    </row>
    <row r="369" spans="1:21" ht="14.45" customHeight="1" x14ac:dyDescent="0.2">
      <c r="A369" s="567">
        <v>29</v>
      </c>
      <c r="B369" s="568" t="s">
        <v>636</v>
      </c>
      <c r="C369" s="568" t="s">
        <v>640</v>
      </c>
      <c r="D369" s="569" t="s">
        <v>1708</v>
      </c>
      <c r="E369" s="570" t="s">
        <v>646</v>
      </c>
      <c r="F369" s="568" t="s">
        <v>637</v>
      </c>
      <c r="G369" s="568" t="s">
        <v>758</v>
      </c>
      <c r="H369" s="568" t="s">
        <v>271</v>
      </c>
      <c r="I369" s="568" t="s">
        <v>921</v>
      </c>
      <c r="J369" s="568" t="s">
        <v>922</v>
      </c>
      <c r="K369" s="568" t="s">
        <v>753</v>
      </c>
      <c r="L369" s="571">
        <v>78.33</v>
      </c>
      <c r="M369" s="571">
        <v>234.99</v>
      </c>
      <c r="N369" s="568">
        <v>3</v>
      </c>
      <c r="O369" s="572">
        <v>2</v>
      </c>
      <c r="P369" s="571">
        <v>234.99</v>
      </c>
      <c r="Q369" s="573">
        <v>1</v>
      </c>
      <c r="R369" s="568">
        <v>3</v>
      </c>
      <c r="S369" s="573">
        <v>1</v>
      </c>
      <c r="T369" s="572">
        <v>2</v>
      </c>
      <c r="U369" s="574">
        <v>1</v>
      </c>
    </row>
    <row r="370" spans="1:21" ht="14.45" customHeight="1" x14ac:dyDescent="0.2">
      <c r="A370" s="567">
        <v>29</v>
      </c>
      <c r="B370" s="568" t="s">
        <v>636</v>
      </c>
      <c r="C370" s="568" t="s">
        <v>640</v>
      </c>
      <c r="D370" s="569" t="s">
        <v>1708</v>
      </c>
      <c r="E370" s="570" t="s">
        <v>646</v>
      </c>
      <c r="F370" s="568" t="s">
        <v>637</v>
      </c>
      <c r="G370" s="568" t="s">
        <v>758</v>
      </c>
      <c r="H370" s="568" t="s">
        <v>271</v>
      </c>
      <c r="I370" s="568" t="s">
        <v>923</v>
      </c>
      <c r="J370" s="568" t="s">
        <v>922</v>
      </c>
      <c r="K370" s="568" t="s">
        <v>753</v>
      </c>
      <c r="L370" s="571">
        <v>78.33</v>
      </c>
      <c r="M370" s="571">
        <v>78.33</v>
      </c>
      <c r="N370" s="568">
        <v>1</v>
      </c>
      <c r="O370" s="572">
        <v>1</v>
      </c>
      <c r="P370" s="571">
        <v>78.33</v>
      </c>
      <c r="Q370" s="573">
        <v>1</v>
      </c>
      <c r="R370" s="568">
        <v>1</v>
      </c>
      <c r="S370" s="573">
        <v>1</v>
      </c>
      <c r="T370" s="572">
        <v>1</v>
      </c>
      <c r="U370" s="574">
        <v>1</v>
      </c>
    </row>
    <row r="371" spans="1:21" ht="14.45" customHeight="1" x14ac:dyDescent="0.2">
      <c r="A371" s="567">
        <v>29</v>
      </c>
      <c r="B371" s="568" t="s">
        <v>636</v>
      </c>
      <c r="C371" s="568" t="s">
        <v>640</v>
      </c>
      <c r="D371" s="569" t="s">
        <v>1708</v>
      </c>
      <c r="E371" s="570" t="s">
        <v>646</v>
      </c>
      <c r="F371" s="568" t="s">
        <v>637</v>
      </c>
      <c r="G371" s="568" t="s">
        <v>1353</v>
      </c>
      <c r="H371" s="568" t="s">
        <v>271</v>
      </c>
      <c r="I371" s="568" t="s">
        <v>1354</v>
      </c>
      <c r="J371" s="568" t="s">
        <v>1355</v>
      </c>
      <c r="K371" s="568" t="s">
        <v>1356</v>
      </c>
      <c r="L371" s="571">
        <v>65.989999999999995</v>
      </c>
      <c r="M371" s="571">
        <v>65.989999999999995</v>
      </c>
      <c r="N371" s="568">
        <v>1</v>
      </c>
      <c r="O371" s="572">
        <v>1</v>
      </c>
      <c r="P371" s="571">
        <v>65.989999999999995</v>
      </c>
      <c r="Q371" s="573">
        <v>1</v>
      </c>
      <c r="R371" s="568">
        <v>1</v>
      </c>
      <c r="S371" s="573">
        <v>1</v>
      </c>
      <c r="T371" s="572">
        <v>1</v>
      </c>
      <c r="U371" s="574">
        <v>1</v>
      </c>
    </row>
    <row r="372" spans="1:21" ht="14.45" customHeight="1" x14ac:dyDescent="0.2">
      <c r="A372" s="567">
        <v>29</v>
      </c>
      <c r="B372" s="568" t="s">
        <v>636</v>
      </c>
      <c r="C372" s="568" t="s">
        <v>640</v>
      </c>
      <c r="D372" s="569" t="s">
        <v>1708</v>
      </c>
      <c r="E372" s="570" t="s">
        <v>646</v>
      </c>
      <c r="F372" s="568" t="s">
        <v>637</v>
      </c>
      <c r="G372" s="568" t="s">
        <v>770</v>
      </c>
      <c r="H372" s="568" t="s">
        <v>271</v>
      </c>
      <c r="I372" s="568" t="s">
        <v>1357</v>
      </c>
      <c r="J372" s="568" t="s">
        <v>1358</v>
      </c>
      <c r="K372" s="568" t="s">
        <v>1359</v>
      </c>
      <c r="L372" s="571">
        <v>47.47</v>
      </c>
      <c r="M372" s="571">
        <v>47.47</v>
      </c>
      <c r="N372" s="568">
        <v>1</v>
      </c>
      <c r="O372" s="572">
        <v>1</v>
      </c>
      <c r="P372" s="571">
        <v>47.47</v>
      </c>
      <c r="Q372" s="573">
        <v>1</v>
      </c>
      <c r="R372" s="568">
        <v>1</v>
      </c>
      <c r="S372" s="573">
        <v>1</v>
      </c>
      <c r="T372" s="572">
        <v>1</v>
      </c>
      <c r="U372" s="574">
        <v>1</v>
      </c>
    </row>
    <row r="373" spans="1:21" ht="14.45" customHeight="1" x14ac:dyDescent="0.2">
      <c r="A373" s="567">
        <v>29</v>
      </c>
      <c r="B373" s="568" t="s">
        <v>636</v>
      </c>
      <c r="C373" s="568" t="s">
        <v>640</v>
      </c>
      <c r="D373" s="569" t="s">
        <v>1708</v>
      </c>
      <c r="E373" s="570" t="s">
        <v>646</v>
      </c>
      <c r="F373" s="568" t="s">
        <v>637</v>
      </c>
      <c r="G373" s="568" t="s">
        <v>655</v>
      </c>
      <c r="H373" s="568" t="s">
        <v>271</v>
      </c>
      <c r="I373" s="568" t="s">
        <v>1360</v>
      </c>
      <c r="J373" s="568" t="s">
        <v>1361</v>
      </c>
      <c r="K373" s="568" t="s">
        <v>1362</v>
      </c>
      <c r="L373" s="571">
        <v>52.87</v>
      </c>
      <c r="M373" s="571">
        <v>52.87</v>
      </c>
      <c r="N373" s="568">
        <v>1</v>
      </c>
      <c r="O373" s="572">
        <v>1</v>
      </c>
      <c r="P373" s="571"/>
      <c r="Q373" s="573">
        <v>0</v>
      </c>
      <c r="R373" s="568"/>
      <c r="S373" s="573">
        <v>0</v>
      </c>
      <c r="T373" s="572"/>
      <c r="U373" s="574">
        <v>0</v>
      </c>
    </row>
    <row r="374" spans="1:21" ht="14.45" customHeight="1" x14ac:dyDescent="0.2">
      <c r="A374" s="567">
        <v>29</v>
      </c>
      <c r="B374" s="568" t="s">
        <v>636</v>
      </c>
      <c r="C374" s="568" t="s">
        <v>640</v>
      </c>
      <c r="D374" s="569" t="s">
        <v>1708</v>
      </c>
      <c r="E374" s="570" t="s">
        <v>646</v>
      </c>
      <c r="F374" s="568" t="s">
        <v>637</v>
      </c>
      <c r="G374" s="568" t="s">
        <v>655</v>
      </c>
      <c r="H374" s="568" t="s">
        <v>271</v>
      </c>
      <c r="I374" s="568" t="s">
        <v>656</v>
      </c>
      <c r="J374" s="568" t="s">
        <v>657</v>
      </c>
      <c r="K374" s="568" t="s">
        <v>658</v>
      </c>
      <c r="L374" s="571">
        <v>35.25</v>
      </c>
      <c r="M374" s="571">
        <v>105.75</v>
      </c>
      <c r="N374" s="568">
        <v>3</v>
      </c>
      <c r="O374" s="572">
        <v>3</v>
      </c>
      <c r="P374" s="571">
        <v>105.75</v>
      </c>
      <c r="Q374" s="573">
        <v>1</v>
      </c>
      <c r="R374" s="568">
        <v>3</v>
      </c>
      <c r="S374" s="573">
        <v>1</v>
      </c>
      <c r="T374" s="572">
        <v>3</v>
      </c>
      <c r="U374" s="574">
        <v>1</v>
      </c>
    </row>
    <row r="375" spans="1:21" ht="14.45" customHeight="1" x14ac:dyDescent="0.2">
      <c r="A375" s="567">
        <v>29</v>
      </c>
      <c r="B375" s="568" t="s">
        <v>636</v>
      </c>
      <c r="C375" s="568" t="s">
        <v>640</v>
      </c>
      <c r="D375" s="569" t="s">
        <v>1708</v>
      </c>
      <c r="E375" s="570" t="s">
        <v>646</v>
      </c>
      <c r="F375" s="568" t="s">
        <v>637</v>
      </c>
      <c r="G375" s="568" t="s">
        <v>1363</v>
      </c>
      <c r="H375" s="568" t="s">
        <v>271</v>
      </c>
      <c r="I375" s="568" t="s">
        <v>1364</v>
      </c>
      <c r="J375" s="568" t="s">
        <v>1365</v>
      </c>
      <c r="K375" s="568" t="s">
        <v>1366</v>
      </c>
      <c r="L375" s="571">
        <v>24.68</v>
      </c>
      <c r="M375" s="571">
        <v>24.68</v>
      </c>
      <c r="N375" s="568">
        <v>1</v>
      </c>
      <c r="O375" s="572">
        <v>1</v>
      </c>
      <c r="P375" s="571">
        <v>24.68</v>
      </c>
      <c r="Q375" s="573">
        <v>1</v>
      </c>
      <c r="R375" s="568">
        <v>1</v>
      </c>
      <c r="S375" s="573">
        <v>1</v>
      </c>
      <c r="T375" s="572">
        <v>1</v>
      </c>
      <c r="U375" s="574">
        <v>1</v>
      </c>
    </row>
    <row r="376" spans="1:21" ht="14.45" customHeight="1" x14ac:dyDescent="0.2">
      <c r="A376" s="567">
        <v>29</v>
      </c>
      <c r="B376" s="568" t="s">
        <v>636</v>
      </c>
      <c r="C376" s="568" t="s">
        <v>640</v>
      </c>
      <c r="D376" s="569" t="s">
        <v>1708</v>
      </c>
      <c r="E376" s="570" t="s">
        <v>646</v>
      </c>
      <c r="F376" s="568" t="s">
        <v>637</v>
      </c>
      <c r="G376" s="568" t="s">
        <v>1233</v>
      </c>
      <c r="H376" s="568" t="s">
        <v>271</v>
      </c>
      <c r="I376" s="568" t="s">
        <v>1367</v>
      </c>
      <c r="J376" s="568" t="s">
        <v>1368</v>
      </c>
      <c r="K376" s="568" t="s">
        <v>1369</v>
      </c>
      <c r="L376" s="571">
        <v>93.49</v>
      </c>
      <c r="M376" s="571">
        <v>93.49</v>
      </c>
      <c r="N376" s="568">
        <v>1</v>
      </c>
      <c r="O376" s="572">
        <v>1</v>
      </c>
      <c r="P376" s="571"/>
      <c r="Q376" s="573">
        <v>0</v>
      </c>
      <c r="R376" s="568"/>
      <c r="S376" s="573">
        <v>0</v>
      </c>
      <c r="T376" s="572"/>
      <c r="U376" s="574">
        <v>0</v>
      </c>
    </row>
    <row r="377" spans="1:21" ht="14.45" customHeight="1" x14ac:dyDescent="0.2">
      <c r="A377" s="567">
        <v>29</v>
      </c>
      <c r="B377" s="568" t="s">
        <v>636</v>
      </c>
      <c r="C377" s="568" t="s">
        <v>640</v>
      </c>
      <c r="D377" s="569" t="s">
        <v>1708</v>
      </c>
      <c r="E377" s="570" t="s">
        <v>646</v>
      </c>
      <c r="F377" s="568" t="s">
        <v>637</v>
      </c>
      <c r="G377" s="568" t="s">
        <v>1370</v>
      </c>
      <c r="H377" s="568" t="s">
        <v>271</v>
      </c>
      <c r="I377" s="568" t="s">
        <v>1371</v>
      </c>
      <c r="J377" s="568" t="s">
        <v>1372</v>
      </c>
      <c r="K377" s="568" t="s">
        <v>1373</v>
      </c>
      <c r="L377" s="571">
        <v>0</v>
      </c>
      <c r="M377" s="571">
        <v>0</v>
      </c>
      <c r="N377" s="568">
        <v>1</v>
      </c>
      <c r="O377" s="572">
        <v>0.5</v>
      </c>
      <c r="P377" s="571">
        <v>0</v>
      </c>
      <c r="Q377" s="573"/>
      <c r="R377" s="568">
        <v>1</v>
      </c>
      <c r="S377" s="573">
        <v>1</v>
      </c>
      <c r="T377" s="572">
        <v>0.5</v>
      </c>
      <c r="U377" s="574">
        <v>1</v>
      </c>
    </row>
    <row r="378" spans="1:21" ht="14.45" customHeight="1" x14ac:dyDescent="0.2">
      <c r="A378" s="567">
        <v>29</v>
      </c>
      <c r="B378" s="568" t="s">
        <v>636</v>
      </c>
      <c r="C378" s="568" t="s">
        <v>640</v>
      </c>
      <c r="D378" s="569" t="s">
        <v>1708</v>
      </c>
      <c r="E378" s="570" t="s">
        <v>646</v>
      </c>
      <c r="F378" s="568" t="s">
        <v>637</v>
      </c>
      <c r="G378" s="568" t="s">
        <v>1374</v>
      </c>
      <c r="H378" s="568" t="s">
        <v>536</v>
      </c>
      <c r="I378" s="568" t="s">
        <v>1375</v>
      </c>
      <c r="J378" s="568" t="s">
        <v>1376</v>
      </c>
      <c r="K378" s="568" t="s">
        <v>1377</v>
      </c>
      <c r="L378" s="571">
        <v>169.73</v>
      </c>
      <c r="M378" s="571">
        <v>169.73</v>
      </c>
      <c r="N378" s="568">
        <v>1</v>
      </c>
      <c r="O378" s="572">
        <v>1</v>
      </c>
      <c r="P378" s="571">
        <v>169.73</v>
      </c>
      <c r="Q378" s="573">
        <v>1</v>
      </c>
      <c r="R378" s="568">
        <v>1</v>
      </c>
      <c r="S378" s="573">
        <v>1</v>
      </c>
      <c r="T378" s="572">
        <v>1</v>
      </c>
      <c r="U378" s="574">
        <v>1</v>
      </c>
    </row>
    <row r="379" spans="1:21" ht="14.45" customHeight="1" x14ac:dyDescent="0.2">
      <c r="A379" s="567">
        <v>29</v>
      </c>
      <c r="B379" s="568" t="s">
        <v>636</v>
      </c>
      <c r="C379" s="568" t="s">
        <v>640</v>
      </c>
      <c r="D379" s="569" t="s">
        <v>1708</v>
      </c>
      <c r="E379" s="570" t="s">
        <v>646</v>
      </c>
      <c r="F379" s="568" t="s">
        <v>637</v>
      </c>
      <c r="G379" s="568" t="s">
        <v>786</v>
      </c>
      <c r="H379" s="568" t="s">
        <v>271</v>
      </c>
      <c r="I379" s="568" t="s">
        <v>1243</v>
      </c>
      <c r="J379" s="568" t="s">
        <v>788</v>
      </c>
      <c r="K379" s="568" t="s">
        <v>789</v>
      </c>
      <c r="L379" s="571">
        <v>49.04</v>
      </c>
      <c r="M379" s="571">
        <v>49.04</v>
      </c>
      <c r="N379" s="568">
        <v>1</v>
      </c>
      <c r="O379" s="572">
        <v>0.5</v>
      </c>
      <c r="P379" s="571">
        <v>49.04</v>
      </c>
      <c r="Q379" s="573">
        <v>1</v>
      </c>
      <c r="R379" s="568">
        <v>1</v>
      </c>
      <c r="S379" s="573">
        <v>1</v>
      </c>
      <c r="T379" s="572">
        <v>0.5</v>
      </c>
      <c r="U379" s="574">
        <v>1</v>
      </c>
    </row>
    <row r="380" spans="1:21" ht="14.45" customHeight="1" x14ac:dyDescent="0.2">
      <c r="A380" s="567">
        <v>29</v>
      </c>
      <c r="B380" s="568" t="s">
        <v>636</v>
      </c>
      <c r="C380" s="568" t="s">
        <v>640</v>
      </c>
      <c r="D380" s="569" t="s">
        <v>1708</v>
      </c>
      <c r="E380" s="570" t="s">
        <v>646</v>
      </c>
      <c r="F380" s="568" t="s">
        <v>637</v>
      </c>
      <c r="G380" s="568" t="s">
        <v>790</v>
      </c>
      <c r="H380" s="568" t="s">
        <v>271</v>
      </c>
      <c r="I380" s="568" t="s">
        <v>1378</v>
      </c>
      <c r="J380" s="568" t="s">
        <v>792</v>
      </c>
      <c r="K380" s="568" t="s">
        <v>1379</v>
      </c>
      <c r="L380" s="571">
        <v>45.89</v>
      </c>
      <c r="M380" s="571">
        <v>137.67000000000002</v>
      </c>
      <c r="N380" s="568">
        <v>3</v>
      </c>
      <c r="O380" s="572">
        <v>2</v>
      </c>
      <c r="P380" s="571">
        <v>137.67000000000002</v>
      </c>
      <c r="Q380" s="573">
        <v>1</v>
      </c>
      <c r="R380" s="568">
        <v>3</v>
      </c>
      <c r="S380" s="573">
        <v>1</v>
      </c>
      <c r="T380" s="572">
        <v>2</v>
      </c>
      <c r="U380" s="574">
        <v>1</v>
      </c>
    </row>
    <row r="381" spans="1:21" ht="14.45" customHeight="1" x14ac:dyDescent="0.2">
      <c r="A381" s="567">
        <v>29</v>
      </c>
      <c r="B381" s="568" t="s">
        <v>636</v>
      </c>
      <c r="C381" s="568" t="s">
        <v>640</v>
      </c>
      <c r="D381" s="569" t="s">
        <v>1708</v>
      </c>
      <c r="E381" s="570" t="s">
        <v>646</v>
      </c>
      <c r="F381" s="568" t="s">
        <v>637</v>
      </c>
      <c r="G381" s="568" t="s">
        <v>790</v>
      </c>
      <c r="H381" s="568" t="s">
        <v>271</v>
      </c>
      <c r="I381" s="568" t="s">
        <v>791</v>
      </c>
      <c r="J381" s="568" t="s">
        <v>792</v>
      </c>
      <c r="K381" s="568" t="s">
        <v>793</v>
      </c>
      <c r="L381" s="571">
        <v>91.78</v>
      </c>
      <c r="M381" s="571">
        <v>275.34000000000003</v>
      </c>
      <c r="N381" s="568">
        <v>3</v>
      </c>
      <c r="O381" s="572">
        <v>2</v>
      </c>
      <c r="P381" s="571">
        <v>91.78</v>
      </c>
      <c r="Q381" s="573">
        <v>0.33333333333333331</v>
      </c>
      <c r="R381" s="568">
        <v>1</v>
      </c>
      <c r="S381" s="573">
        <v>0.33333333333333331</v>
      </c>
      <c r="T381" s="572">
        <v>1</v>
      </c>
      <c r="U381" s="574">
        <v>0.5</v>
      </c>
    </row>
    <row r="382" spans="1:21" ht="14.45" customHeight="1" x14ac:dyDescent="0.2">
      <c r="A382" s="567">
        <v>29</v>
      </c>
      <c r="B382" s="568" t="s">
        <v>636</v>
      </c>
      <c r="C382" s="568" t="s">
        <v>640</v>
      </c>
      <c r="D382" s="569" t="s">
        <v>1708</v>
      </c>
      <c r="E382" s="570" t="s">
        <v>646</v>
      </c>
      <c r="F382" s="568" t="s">
        <v>637</v>
      </c>
      <c r="G382" s="568" t="s">
        <v>1380</v>
      </c>
      <c r="H382" s="568" t="s">
        <v>271</v>
      </c>
      <c r="I382" s="568" t="s">
        <v>1381</v>
      </c>
      <c r="J382" s="568" t="s">
        <v>579</v>
      </c>
      <c r="K382" s="568" t="s">
        <v>580</v>
      </c>
      <c r="L382" s="571">
        <v>0</v>
      </c>
      <c r="M382" s="571">
        <v>0</v>
      </c>
      <c r="N382" s="568">
        <v>1</v>
      </c>
      <c r="O382" s="572">
        <v>0.5</v>
      </c>
      <c r="P382" s="571">
        <v>0</v>
      </c>
      <c r="Q382" s="573"/>
      <c r="R382" s="568">
        <v>1</v>
      </c>
      <c r="S382" s="573">
        <v>1</v>
      </c>
      <c r="T382" s="572">
        <v>0.5</v>
      </c>
      <c r="U382" s="574">
        <v>1</v>
      </c>
    </row>
    <row r="383" spans="1:21" ht="14.45" customHeight="1" x14ac:dyDescent="0.2">
      <c r="A383" s="567">
        <v>29</v>
      </c>
      <c r="B383" s="568" t="s">
        <v>636</v>
      </c>
      <c r="C383" s="568" t="s">
        <v>640</v>
      </c>
      <c r="D383" s="569" t="s">
        <v>1708</v>
      </c>
      <c r="E383" s="570" t="s">
        <v>646</v>
      </c>
      <c r="F383" s="568" t="s">
        <v>637</v>
      </c>
      <c r="G383" s="568" t="s">
        <v>972</v>
      </c>
      <c r="H383" s="568" t="s">
        <v>271</v>
      </c>
      <c r="I383" s="568" t="s">
        <v>973</v>
      </c>
      <c r="J383" s="568" t="s">
        <v>974</v>
      </c>
      <c r="K383" s="568" t="s">
        <v>975</v>
      </c>
      <c r="L383" s="571">
        <v>285.01</v>
      </c>
      <c r="M383" s="571">
        <v>570.02</v>
      </c>
      <c r="N383" s="568">
        <v>2</v>
      </c>
      <c r="O383" s="572">
        <v>2</v>
      </c>
      <c r="P383" s="571">
        <v>570.02</v>
      </c>
      <c r="Q383" s="573">
        <v>1</v>
      </c>
      <c r="R383" s="568">
        <v>2</v>
      </c>
      <c r="S383" s="573">
        <v>1</v>
      </c>
      <c r="T383" s="572">
        <v>2</v>
      </c>
      <c r="U383" s="574">
        <v>1</v>
      </c>
    </row>
    <row r="384" spans="1:21" ht="14.45" customHeight="1" x14ac:dyDescent="0.2">
      <c r="A384" s="567">
        <v>29</v>
      </c>
      <c r="B384" s="568" t="s">
        <v>636</v>
      </c>
      <c r="C384" s="568" t="s">
        <v>640</v>
      </c>
      <c r="D384" s="569" t="s">
        <v>1708</v>
      </c>
      <c r="E384" s="570" t="s">
        <v>646</v>
      </c>
      <c r="F384" s="568" t="s">
        <v>637</v>
      </c>
      <c r="G384" s="568" t="s">
        <v>972</v>
      </c>
      <c r="H384" s="568" t="s">
        <v>271</v>
      </c>
      <c r="I384" s="568" t="s">
        <v>1246</v>
      </c>
      <c r="J384" s="568" t="s">
        <v>1247</v>
      </c>
      <c r="K384" s="568" t="s">
        <v>1248</v>
      </c>
      <c r="L384" s="571">
        <v>0</v>
      </c>
      <c r="M384" s="571">
        <v>0</v>
      </c>
      <c r="N384" s="568">
        <v>1</v>
      </c>
      <c r="O384" s="572">
        <v>1</v>
      </c>
      <c r="P384" s="571">
        <v>0</v>
      </c>
      <c r="Q384" s="573"/>
      <c r="R384" s="568">
        <v>1</v>
      </c>
      <c r="S384" s="573">
        <v>1</v>
      </c>
      <c r="T384" s="572">
        <v>1</v>
      </c>
      <c r="U384" s="574">
        <v>1</v>
      </c>
    </row>
    <row r="385" spans="1:21" ht="14.45" customHeight="1" x14ac:dyDescent="0.2">
      <c r="A385" s="567">
        <v>29</v>
      </c>
      <c r="B385" s="568" t="s">
        <v>636</v>
      </c>
      <c r="C385" s="568" t="s">
        <v>640</v>
      </c>
      <c r="D385" s="569" t="s">
        <v>1708</v>
      </c>
      <c r="E385" s="570" t="s">
        <v>646</v>
      </c>
      <c r="F385" s="568" t="s">
        <v>637</v>
      </c>
      <c r="G385" s="568" t="s">
        <v>808</v>
      </c>
      <c r="H385" s="568" t="s">
        <v>271</v>
      </c>
      <c r="I385" s="568" t="s">
        <v>809</v>
      </c>
      <c r="J385" s="568" t="s">
        <v>810</v>
      </c>
      <c r="K385" s="568" t="s">
        <v>811</v>
      </c>
      <c r="L385" s="571">
        <v>132.97999999999999</v>
      </c>
      <c r="M385" s="571">
        <v>1595.7599999999998</v>
      </c>
      <c r="N385" s="568">
        <v>12</v>
      </c>
      <c r="O385" s="572">
        <v>3.5</v>
      </c>
      <c r="P385" s="571">
        <v>1595.7599999999998</v>
      </c>
      <c r="Q385" s="573">
        <v>1</v>
      </c>
      <c r="R385" s="568">
        <v>12</v>
      </c>
      <c r="S385" s="573">
        <v>1</v>
      </c>
      <c r="T385" s="572">
        <v>3.5</v>
      </c>
      <c r="U385" s="574">
        <v>1</v>
      </c>
    </row>
    <row r="386" spans="1:21" ht="14.45" customHeight="1" x14ac:dyDescent="0.2">
      <c r="A386" s="567">
        <v>29</v>
      </c>
      <c r="B386" s="568" t="s">
        <v>636</v>
      </c>
      <c r="C386" s="568" t="s">
        <v>640</v>
      </c>
      <c r="D386" s="569" t="s">
        <v>1708</v>
      </c>
      <c r="E386" s="570" t="s">
        <v>646</v>
      </c>
      <c r="F386" s="568" t="s">
        <v>637</v>
      </c>
      <c r="G386" s="568" t="s">
        <v>808</v>
      </c>
      <c r="H386" s="568" t="s">
        <v>271</v>
      </c>
      <c r="I386" s="568" t="s">
        <v>1196</v>
      </c>
      <c r="J386" s="568" t="s">
        <v>810</v>
      </c>
      <c r="K386" s="568" t="s">
        <v>1197</v>
      </c>
      <c r="L386" s="571">
        <v>77.52</v>
      </c>
      <c r="M386" s="571">
        <v>155.04</v>
      </c>
      <c r="N386" s="568">
        <v>2</v>
      </c>
      <c r="O386" s="572">
        <v>1</v>
      </c>
      <c r="P386" s="571">
        <v>155.04</v>
      </c>
      <c r="Q386" s="573">
        <v>1</v>
      </c>
      <c r="R386" s="568">
        <v>2</v>
      </c>
      <c r="S386" s="573">
        <v>1</v>
      </c>
      <c r="T386" s="572">
        <v>1</v>
      </c>
      <c r="U386" s="574">
        <v>1</v>
      </c>
    </row>
    <row r="387" spans="1:21" ht="14.45" customHeight="1" x14ac:dyDescent="0.2">
      <c r="A387" s="567">
        <v>29</v>
      </c>
      <c r="B387" s="568" t="s">
        <v>636</v>
      </c>
      <c r="C387" s="568" t="s">
        <v>640</v>
      </c>
      <c r="D387" s="569" t="s">
        <v>1708</v>
      </c>
      <c r="E387" s="570" t="s">
        <v>646</v>
      </c>
      <c r="F387" s="568" t="s">
        <v>637</v>
      </c>
      <c r="G387" s="568" t="s">
        <v>1382</v>
      </c>
      <c r="H387" s="568" t="s">
        <v>271</v>
      </c>
      <c r="I387" s="568" t="s">
        <v>1383</v>
      </c>
      <c r="J387" s="568" t="s">
        <v>1384</v>
      </c>
      <c r="K387" s="568" t="s">
        <v>1385</v>
      </c>
      <c r="L387" s="571">
        <v>24.37</v>
      </c>
      <c r="M387" s="571">
        <v>24.37</v>
      </c>
      <c r="N387" s="568">
        <v>1</v>
      </c>
      <c r="O387" s="572">
        <v>1</v>
      </c>
      <c r="P387" s="571">
        <v>24.37</v>
      </c>
      <c r="Q387" s="573">
        <v>1</v>
      </c>
      <c r="R387" s="568">
        <v>1</v>
      </c>
      <c r="S387" s="573">
        <v>1</v>
      </c>
      <c r="T387" s="572">
        <v>1</v>
      </c>
      <c r="U387" s="574">
        <v>1</v>
      </c>
    </row>
    <row r="388" spans="1:21" ht="14.45" customHeight="1" x14ac:dyDescent="0.2">
      <c r="A388" s="567">
        <v>29</v>
      </c>
      <c r="B388" s="568" t="s">
        <v>636</v>
      </c>
      <c r="C388" s="568" t="s">
        <v>640</v>
      </c>
      <c r="D388" s="569" t="s">
        <v>1708</v>
      </c>
      <c r="E388" s="570" t="s">
        <v>646</v>
      </c>
      <c r="F388" s="568" t="s">
        <v>637</v>
      </c>
      <c r="G388" s="568" t="s">
        <v>659</v>
      </c>
      <c r="H388" s="568" t="s">
        <v>271</v>
      </c>
      <c r="I388" s="568" t="s">
        <v>660</v>
      </c>
      <c r="J388" s="568" t="s">
        <v>595</v>
      </c>
      <c r="K388" s="568" t="s">
        <v>661</v>
      </c>
      <c r="L388" s="571">
        <v>61.97</v>
      </c>
      <c r="M388" s="571">
        <v>2106.9800000000005</v>
      </c>
      <c r="N388" s="568">
        <v>34</v>
      </c>
      <c r="O388" s="572">
        <v>30</v>
      </c>
      <c r="P388" s="571">
        <v>1487.2800000000004</v>
      </c>
      <c r="Q388" s="573">
        <v>0.70588235294117652</v>
      </c>
      <c r="R388" s="568">
        <v>24</v>
      </c>
      <c r="S388" s="573">
        <v>0.70588235294117652</v>
      </c>
      <c r="T388" s="572">
        <v>20.5</v>
      </c>
      <c r="U388" s="574">
        <v>0.68333333333333335</v>
      </c>
    </row>
    <row r="389" spans="1:21" ht="14.45" customHeight="1" x14ac:dyDescent="0.2">
      <c r="A389" s="567">
        <v>29</v>
      </c>
      <c r="B389" s="568" t="s">
        <v>636</v>
      </c>
      <c r="C389" s="568" t="s">
        <v>640</v>
      </c>
      <c r="D389" s="569" t="s">
        <v>1708</v>
      </c>
      <c r="E389" s="570" t="s">
        <v>646</v>
      </c>
      <c r="F389" s="568" t="s">
        <v>637</v>
      </c>
      <c r="G389" s="568" t="s">
        <v>984</v>
      </c>
      <c r="H389" s="568" t="s">
        <v>271</v>
      </c>
      <c r="I389" s="568" t="s">
        <v>985</v>
      </c>
      <c r="J389" s="568" t="s">
        <v>986</v>
      </c>
      <c r="K389" s="568" t="s">
        <v>987</v>
      </c>
      <c r="L389" s="571">
        <v>73.09</v>
      </c>
      <c r="M389" s="571">
        <v>146.18</v>
      </c>
      <c r="N389" s="568">
        <v>2</v>
      </c>
      <c r="O389" s="572">
        <v>1</v>
      </c>
      <c r="P389" s="571">
        <v>146.18</v>
      </c>
      <c r="Q389" s="573">
        <v>1</v>
      </c>
      <c r="R389" s="568">
        <v>2</v>
      </c>
      <c r="S389" s="573">
        <v>1</v>
      </c>
      <c r="T389" s="572">
        <v>1</v>
      </c>
      <c r="U389" s="574">
        <v>1</v>
      </c>
    </row>
    <row r="390" spans="1:21" ht="14.45" customHeight="1" x14ac:dyDescent="0.2">
      <c r="A390" s="567">
        <v>29</v>
      </c>
      <c r="B390" s="568" t="s">
        <v>636</v>
      </c>
      <c r="C390" s="568" t="s">
        <v>640</v>
      </c>
      <c r="D390" s="569" t="s">
        <v>1708</v>
      </c>
      <c r="E390" s="570" t="s">
        <v>646</v>
      </c>
      <c r="F390" s="568" t="s">
        <v>637</v>
      </c>
      <c r="G390" s="568" t="s">
        <v>988</v>
      </c>
      <c r="H390" s="568" t="s">
        <v>271</v>
      </c>
      <c r="I390" s="568" t="s">
        <v>989</v>
      </c>
      <c r="J390" s="568" t="s">
        <v>990</v>
      </c>
      <c r="K390" s="568" t="s">
        <v>991</v>
      </c>
      <c r="L390" s="571">
        <v>31.65</v>
      </c>
      <c r="M390" s="571">
        <v>63.3</v>
      </c>
      <c r="N390" s="568">
        <v>2</v>
      </c>
      <c r="O390" s="572">
        <v>1</v>
      </c>
      <c r="P390" s="571">
        <v>63.3</v>
      </c>
      <c r="Q390" s="573">
        <v>1</v>
      </c>
      <c r="R390" s="568">
        <v>2</v>
      </c>
      <c r="S390" s="573">
        <v>1</v>
      </c>
      <c r="T390" s="572">
        <v>1</v>
      </c>
      <c r="U390" s="574">
        <v>1</v>
      </c>
    </row>
    <row r="391" spans="1:21" ht="14.45" customHeight="1" x14ac:dyDescent="0.2">
      <c r="A391" s="567">
        <v>29</v>
      </c>
      <c r="B391" s="568" t="s">
        <v>636</v>
      </c>
      <c r="C391" s="568" t="s">
        <v>640</v>
      </c>
      <c r="D391" s="569" t="s">
        <v>1708</v>
      </c>
      <c r="E391" s="570" t="s">
        <v>646</v>
      </c>
      <c r="F391" s="568" t="s">
        <v>637</v>
      </c>
      <c r="G391" s="568" t="s">
        <v>988</v>
      </c>
      <c r="H391" s="568" t="s">
        <v>271</v>
      </c>
      <c r="I391" s="568" t="s">
        <v>1386</v>
      </c>
      <c r="J391" s="568" t="s">
        <v>990</v>
      </c>
      <c r="K391" s="568" t="s">
        <v>1387</v>
      </c>
      <c r="L391" s="571">
        <v>10.55</v>
      </c>
      <c r="M391" s="571">
        <v>31.650000000000002</v>
      </c>
      <c r="N391" s="568">
        <v>3</v>
      </c>
      <c r="O391" s="572">
        <v>1.5</v>
      </c>
      <c r="P391" s="571">
        <v>21.1</v>
      </c>
      <c r="Q391" s="573">
        <v>0.66666666666666663</v>
      </c>
      <c r="R391" s="568">
        <v>2</v>
      </c>
      <c r="S391" s="573">
        <v>0.66666666666666663</v>
      </c>
      <c r="T391" s="572">
        <v>1</v>
      </c>
      <c r="U391" s="574">
        <v>0.66666666666666663</v>
      </c>
    </row>
    <row r="392" spans="1:21" ht="14.45" customHeight="1" x14ac:dyDescent="0.2">
      <c r="A392" s="567">
        <v>29</v>
      </c>
      <c r="B392" s="568" t="s">
        <v>636</v>
      </c>
      <c r="C392" s="568" t="s">
        <v>640</v>
      </c>
      <c r="D392" s="569" t="s">
        <v>1708</v>
      </c>
      <c r="E392" s="570" t="s">
        <v>646</v>
      </c>
      <c r="F392" s="568" t="s">
        <v>637</v>
      </c>
      <c r="G392" s="568" t="s">
        <v>988</v>
      </c>
      <c r="H392" s="568" t="s">
        <v>271</v>
      </c>
      <c r="I392" s="568" t="s">
        <v>1388</v>
      </c>
      <c r="J392" s="568" t="s">
        <v>990</v>
      </c>
      <c r="K392" s="568" t="s">
        <v>1387</v>
      </c>
      <c r="L392" s="571">
        <v>10.55</v>
      </c>
      <c r="M392" s="571">
        <v>10.55</v>
      </c>
      <c r="N392" s="568">
        <v>1</v>
      </c>
      <c r="O392" s="572">
        <v>0.5</v>
      </c>
      <c r="P392" s="571">
        <v>10.55</v>
      </c>
      <c r="Q392" s="573">
        <v>1</v>
      </c>
      <c r="R392" s="568">
        <v>1</v>
      </c>
      <c r="S392" s="573">
        <v>1</v>
      </c>
      <c r="T392" s="572">
        <v>0.5</v>
      </c>
      <c r="U392" s="574">
        <v>1</v>
      </c>
    </row>
    <row r="393" spans="1:21" ht="14.45" customHeight="1" x14ac:dyDescent="0.2">
      <c r="A393" s="567">
        <v>29</v>
      </c>
      <c r="B393" s="568" t="s">
        <v>636</v>
      </c>
      <c r="C393" s="568" t="s">
        <v>640</v>
      </c>
      <c r="D393" s="569" t="s">
        <v>1708</v>
      </c>
      <c r="E393" s="570" t="s">
        <v>646</v>
      </c>
      <c r="F393" s="568" t="s">
        <v>637</v>
      </c>
      <c r="G393" s="568" t="s">
        <v>1389</v>
      </c>
      <c r="H393" s="568" t="s">
        <v>271</v>
      </c>
      <c r="I393" s="568" t="s">
        <v>1390</v>
      </c>
      <c r="J393" s="568" t="s">
        <v>1391</v>
      </c>
      <c r="K393" s="568" t="s">
        <v>1392</v>
      </c>
      <c r="L393" s="571">
        <v>176.32</v>
      </c>
      <c r="M393" s="571">
        <v>176.32</v>
      </c>
      <c r="N393" s="568">
        <v>1</v>
      </c>
      <c r="O393" s="572">
        <v>1</v>
      </c>
      <c r="P393" s="571">
        <v>176.32</v>
      </c>
      <c r="Q393" s="573">
        <v>1</v>
      </c>
      <c r="R393" s="568">
        <v>1</v>
      </c>
      <c r="S393" s="573">
        <v>1</v>
      </c>
      <c r="T393" s="572">
        <v>1</v>
      </c>
      <c r="U393" s="574">
        <v>1</v>
      </c>
    </row>
    <row r="394" spans="1:21" ht="14.45" customHeight="1" x14ac:dyDescent="0.2">
      <c r="A394" s="567">
        <v>29</v>
      </c>
      <c r="B394" s="568" t="s">
        <v>636</v>
      </c>
      <c r="C394" s="568" t="s">
        <v>640</v>
      </c>
      <c r="D394" s="569" t="s">
        <v>1708</v>
      </c>
      <c r="E394" s="570" t="s">
        <v>646</v>
      </c>
      <c r="F394" s="568" t="s">
        <v>637</v>
      </c>
      <c r="G394" s="568" t="s">
        <v>1002</v>
      </c>
      <c r="H394" s="568" t="s">
        <v>271</v>
      </c>
      <c r="I394" s="568" t="s">
        <v>1003</v>
      </c>
      <c r="J394" s="568" t="s">
        <v>1004</v>
      </c>
      <c r="K394" s="568" t="s">
        <v>1005</v>
      </c>
      <c r="L394" s="571">
        <v>248.55</v>
      </c>
      <c r="M394" s="571">
        <v>248.55</v>
      </c>
      <c r="N394" s="568">
        <v>1</v>
      </c>
      <c r="O394" s="572">
        <v>1</v>
      </c>
      <c r="P394" s="571">
        <v>248.55</v>
      </c>
      <c r="Q394" s="573">
        <v>1</v>
      </c>
      <c r="R394" s="568">
        <v>1</v>
      </c>
      <c r="S394" s="573">
        <v>1</v>
      </c>
      <c r="T394" s="572">
        <v>1</v>
      </c>
      <c r="U394" s="574">
        <v>1</v>
      </c>
    </row>
    <row r="395" spans="1:21" ht="14.45" customHeight="1" x14ac:dyDescent="0.2">
      <c r="A395" s="567">
        <v>29</v>
      </c>
      <c r="B395" s="568" t="s">
        <v>636</v>
      </c>
      <c r="C395" s="568" t="s">
        <v>640</v>
      </c>
      <c r="D395" s="569" t="s">
        <v>1708</v>
      </c>
      <c r="E395" s="570" t="s">
        <v>646</v>
      </c>
      <c r="F395" s="568" t="s">
        <v>637</v>
      </c>
      <c r="G395" s="568" t="s">
        <v>662</v>
      </c>
      <c r="H395" s="568" t="s">
        <v>536</v>
      </c>
      <c r="I395" s="568" t="s">
        <v>621</v>
      </c>
      <c r="J395" s="568" t="s">
        <v>537</v>
      </c>
      <c r="K395" s="568" t="s">
        <v>622</v>
      </c>
      <c r="L395" s="571">
        <v>16.8</v>
      </c>
      <c r="M395" s="571">
        <v>16.8</v>
      </c>
      <c r="N395" s="568">
        <v>1</v>
      </c>
      <c r="O395" s="572">
        <v>1</v>
      </c>
      <c r="P395" s="571">
        <v>16.8</v>
      </c>
      <c r="Q395" s="573">
        <v>1</v>
      </c>
      <c r="R395" s="568">
        <v>1</v>
      </c>
      <c r="S395" s="573">
        <v>1</v>
      </c>
      <c r="T395" s="572">
        <v>1</v>
      </c>
      <c r="U395" s="574">
        <v>1</v>
      </c>
    </row>
    <row r="396" spans="1:21" ht="14.45" customHeight="1" x14ac:dyDescent="0.2">
      <c r="A396" s="567">
        <v>29</v>
      </c>
      <c r="B396" s="568" t="s">
        <v>636</v>
      </c>
      <c r="C396" s="568" t="s">
        <v>640</v>
      </c>
      <c r="D396" s="569" t="s">
        <v>1708</v>
      </c>
      <c r="E396" s="570" t="s">
        <v>646</v>
      </c>
      <c r="F396" s="568" t="s">
        <v>637</v>
      </c>
      <c r="G396" s="568" t="s">
        <v>1253</v>
      </c>
      <c r="H396" s="568" t="s">
        <v>271</v>
      </c>
      <c r="I396" s="568" t="s">
        <v>1254</v>
      </c>
      <c r="J396" s="568" t="s">
        <v>1255</v>
      </c>
      <c r="K396" s="568" t="s">
        <v>1044</v>
      </c>
      <c r="L396" s="571">
        <v>53.57</v>
      </c>
      <c r="M396" s="571">
        <v>53.57</v>
      </c>
      <c r="N396" s="568">
        <v>1</v>
      </c>
      <c r="O396" s="572">
        <v>1</v>
      </c>
      <c r="P396" s="571"/>
      <c r="Q396" s="573">
        <v>0</v>
      </c>
      <c r="R396" s="568"/>
      <c r="S396" s="573">
        <v>0</v>
      </c>
      <c r="T396" s="572"/>
      <c r="U396" s="574">
        <v>0</v>
      </c>
    </row>
    <row r="397" spans="1:21" ht="14.45" customHeight="1" x14ac:dyDescent="0.2">
      <c r="A397" s="567">
        <v>29</v>
      </c>
      <c r="B397" s="568" t="s">
        <v>636</v>
      </c>
      <c r="C397" s="568" t="s">
        <v>640</v>
      </c>
      <c r="D397" s="569" t="s">
        <v>1708</v>
      </c>
      <c r="E397" s="570" t="s">
        <v>646</v>
      </c>
      <c r="F397" s="568" t="s">
        <v>637</v>
      </c>
      <c r="G397" s="568" t="s">
        <v>663</v>
      </c>
      <c r="H397" s="568" t="s">
        <v>536</v>
      </c>
      <c r="I397" s="568" t="s">
        <v>1018</v>
      </c>
      <c r="J397" s="568" t="s">
        <v>665</v>
      </c>
      <c r="K397" s="568" t="s">
        <v>1019</v>
      </c>
      <c r="L397" s="571">
        <v>368.16</v>
      </c>
      <c r="M397" s="571">
        <v>6258.7199999999993</v>
      </c>
      <c r="N397" s="568">
        <v>17</v>
      </c>
      <c r="O397" s="572">
        <v>12.5</v>
      </c>
      <c r="P397" s="571">
        <v>6258.7199999999993</v>
      </c>
      <c r="Q397" s="573">
        <v>1</v>
      </c>
      <c r="R397" s="568">
        <v>17</v>
      </c>
      <c r="S397" s="573">
        <v>1</v>
      </c>
      <c r="T397" s="572">
        <v>12.5</v>
      </c>
      <c r="U397" s="574">
        <v>1</v>
      </c>
    </row>
    <row r="398" spans="1:21" ht="14.45" customHeight="1" x14ac:dyDescent="0.2">
      <c r="A398" s="567">
        <v>29</v>
      </c>
      <c r="B398" s="568" t="s">
        <v>636</v>
      </c>
      <c r="C398" s="568" t="s">
        <v>640</v>
      </c>
      <c r="D398" s="569" t="s">
        <v>1708</v>
      </c>
      <c r="E398" s="570" t="s">
        <v>646</v>
      </c>
      <c r="F398" s="568" t="s">
        <v>637</v>
      </c>
      <c r="G398" s="568" t="s">
        <v>663</v>
      </c>
      <c r="H398" s="568" t="s">
        <v>536</v>
      </c>
      <c r="I398" s="568" t="s">
        <v>1393</v>
      </c>
      <c r="J398" s="568" t="s">
        <v>1394</v>
      </c>
      <c r="K398" s="568" t="s">
        <v>1395</v>
      </c>
      <c r="L398" s="571">
        <v>1385.62</v>
      </c>
      <c r="M398" s="571">
        <v>1385.62</v>
      </c>
      <c r="N398" s="568">
        <v>1</v>
      </c>
      <c r="O398" s="572">
        <v>1</v>
      </c>
      <c r="P398" s="571">
        <v>1385.62</v>
      </c>
      <c r="Q398" s="573">
        <v>1</v>
      </c>
      <c r="R398" s="568">
        <v>1</v>
      </c>
      <c r="S398" s="573">
        <v>1</v>
      </c>
      <c r="T398" s="572">
        <v>1</v>
      </c>
      <c r="U398" s="574">
        <v>1</v>
      </c>
    </row>
    <row r="399" spans="1:21" ht="14.45" customHeight="1" x14ac:dyDescent="0.2">
      <c r="A399" s="567">
        <v>29</v>
      </c>
      <c r="B399" s="568" t="s">
        <v>636</v>
      </c>
      <c r="C399" s="568" t="s">
        <v>640</v>
      </c>
      <c r="D399" s="569" t="s">
        <v>1708</v>
      </c>
      <c r="E399" s="570" t="s">
        <v>646</v>
      </c>
      <c r="F399" s="568" t="s">
        <v>637</v>
      </c>
      <c r="G399" s="568" t="s">
        <v>663</v>
      </c>
      <c r="H399" s="568" t="s">
        <v>536</v>
      </c>
      <c r="I399" s="568" t="s">
        <v>664</v>
      </c>
      <c r="J399" s="568" t="s">
        <v>665</v>
      </c>
      <c r="K399" s="568" t="s">
        <v>666</v>
      </c>
      <c r="L399" s="571">
        <v>736.33</v>
      </c>
      <c r="M399" s="571">
        <v>4417.9800000000005</v>
      </c>
      <c r="N399" s="568">
        <v>6</v>
      </c>
      <c r="O399" s="572">
        <v>4</v>
      </c>
      <c r="P399" s="571">
        <v>4417.9800000000005</v>
      </c>
      <c r="Q399" s="573">
        <v>1</v>
      </c>
      <c r="R399" s="568">
        <v>6</v>
      </c>
      <c r="S399" s="573">
        <v>1</v>
      </c>
      <c r="T399" s="572">
        <v>4</v>
      </c>
      <c r="U399" s="574">
        <v>1</v>
      </c>
    </row>
    <row r="400" spans="1:21" ht="14.45" customHeight="1" x14ac:dyDescent="0.2">
      <c r="A400" s="567">
        <v>29</v>
      </c>
      <c r="B400" s="568" t="s">
        <v>636</v>
      </c>
      <c r="C400" s="568" t="s">
        <v>640</v>
      </c>
      <c r="D400" s="569" t="s">
        <v>1708</v>
      </c>
      <c r="E400" s="570" t="s">
        <v>646</v>
      </c>
      <c r="F400" s="568" t="s">
        <v>637</v>
      </c>
      <c r="G400" s="568" t="s">
        <v>663</v>
      </c>
      <c r="H400" s="568" t="s">
        <v>536</v>
      </c>
      <c r="I400" s="568" t="s">
        <v>1020</v>
      </c>
      <c r="J400" s="568" t="s">
        <v>665</v>
      </c>
      <c r="K400" s="568" t="s">
        <v>1021</v>
      </c>
      <c r="L400" s="571">
        <v>490.89</v>
      </c>
      <c r="M400" s="571">
        <v>21108.269999999997</v>
      </c>
      <c r="N400" s="568">
        <v>43</v>
      </c>
      <c r="O400" s="572">
        <v>32.5</v>
      </c>
      <c r="P400" s="571">
        <v>15217.589999999995</v>
      </c>
      <c r="Q400" s="573">
        <v>0.72093023255813937</v>
      </c>
      <c r="R400" s="568">
        <v>31</v>
      </c>
      <c r="S400" s="573">
        <v>0.72093023255813948</v>
      </c>
      <c r="T400" s="572">
        <v>25</v>
      </c>
      <c r="U400" s="574">
        <v>0.76923076923076927</v>
      </c>
    </row>
    <row r="401" spans="1:21" ht="14.45" customHeight="1" x14ac:dyDescent="0.2">
      <c r="A401" s="567">
        <v>29</v>
      </c>
      <c r="B401" s="568" t="s">
        <v>636</v>
      </c>
      <c r="C401" s="568" t="s">
        <v>640</v>
      </c>
      <c r="D401" s="569" t="s">
        <v>1708</v>
      </c>
      <c r="E401" s="570" t="s">
        <v>646</v>
      </c>
      <c r="F401" s="568" t="s">
        <v>637</v>
      </c>
      <c r="G401" s="568" t="s">
        <v>663</v>
      </c>
      <c r="H401" s="568" t="s">
        <v>536</v>
      </c>
      <c r="I401" s="568" t="s">
        <v>1022</v>
      </c>
      <c r="J401" s="568" t="s">
        <v>665</v>
      </c>
      <c r="K401" s="568" t="s">
        <v>1023</v>
      </c>
      <c r="L401" s="571">
        <v>923.74</v>
      </c>
      <c r="M401" s="571">
        <v>1847.48</v>
      </c>
      <c r="N401" s="568">
        <v>2</v>
      </c>
      <c r="O401" s="572">
        <v>1.5</v>
      </c>
      <c r="P401" s="571">
        <v>1847.48</v>
      </c>
      <c r="Q401" s="573">
        <v>1</v>
      </c>
      <c r="R401" s="568">
        <v>2</v>
      </c>
      <c r="S401" s="573">
        <v>1</v>
      </c>
      <c r="T401" s="572">
        <v>1.5</v>
      </c>
      <c r="U401" s="574">
        <v>1</v>
      </c>
    </row>
    <row r="402" spans="1:21" ht="14.45" customHeight="1" x14ac:dyDescent="0.2">
      <c r="A402" s="567">
        <v>29</v>
      </c>
      <c r="B402" s="568" t="s">
        <v>636</v>
      </c>
      <c r="C402" s="568" t="s">
        <v>640</v>
      </c>
      <c r="D402" s="569" t="s">
        <v>1708</v>
      </c>
      <c r="E402" s="570" t="s">
        <v>646</v>
      </c>
      <c r="F402" s="568" t="s">
        <v>637</v>
      </c>
      <c r="G402" s="568" t="s">
        <v>667</v>
      </c>
      <c r="H402" s="568" t="s">
        <v>271</v>
      </c>
      <c r="I402" s="568" t="s">
        <v>820</v>
      </c>
      <c r="J402" s="568" t="s">
        <v>523</v>
      </c>
      <c r="K402" s="568" t="s">
        <v>821</v>
      </c>
      <c r="L402" s="571">
        <v>35.25</v>
      </c>
      <c r="M402" s="571">
        <v>70.5</v>
      </c>
      <c r="N402" s="568">
        <v>2</v>
      </c>
      <c r="O402" s="572">
        <v>1</v>
      </c>
      <c r="P402" s="571">
        <v>70.5</v>
      </c>
      <c r="Q402" s="573">
        <v>1</v>
      </c>
      <c r="R402" s="568">
        <v>2</v>
      </c>
      <c r="S402" s="573">
        <v>1</v>
      </c>
      <c r="T402" s="572">
        <v>1</v>
      </c>
      <c r="U402" s="574">
        <v>1</v>
      </c>
    </row>
    <row r="403" spans="1:21" ht="14.45" customHeight="1" x14ac:dyDescent="0.2">
      <c r="A403" s="567">
        <v>29</v>
      </c>
      <c r="B403" s="568" t="s">
        <v>636</v>
      </c>
      <c r="C403" s="568" t="s">
        <v>640</v>
      </c>
      <c r="D403" s="569" t="s">
        <v>1708</v>
      </c>
      <c r="E403" s="570" t="s">
        <v>646</v>
      </c>
      <c r="F403" s="568" t="s">
        <v>637</v>
      </c>
      <c r="G403" s="568" t="s">
        <v>667</v>
      </c>
      <c r="H403" s="568" t="s">
        <v>271</v>
      </c>
      <c r="I403" s="568" t="s">
        <v>822</v>
      </c>
      <c r="J403" s="568" t="s">
        <v>823</v>
      </c>
      <c r="K403" s="568" t="s">
        <v>824</v>
      </c>
      <c r="L403" s="571">
        <v>35.25</v>
      </c>
      <c r="M403" s="571">
        <v>35.25</v>
      </c>
      <c r="N403" s="568">
        <v>1</v>
      </c>
      <c r="O403" s="572">
        <v>1</v>
      </c>
      <c r="P403" s="571"/>
      <c r="Q403" s="573">
        <v>0</v>
      </c>
      <c r="R403" s="568"/>
      <c r="S403" s="573">
        <v>0</v>
      </c>
      <c r="T403" s="572"/>
      <c r="U403" s="574">
        <v>0</v>
      </c>
    </row>
    <row r="404" spans="1:21" ht="14.45" customHeight="1" x14ac:dyDescent="0.2">
      <c r="A404" s="567">
        <v>29</v>
      </c>
      <c r="B404" s="568" t="s">
        <v>636</v>
      </c>
      <c r="C404" s="568" t="s">
        <v>640</v>
      </c>
      <c r="D404" s="569" t="s">
        <v>1708</v>
      </c>
      <c r="E404" s="570" t="s">
        <v>646</v>
      </c>
      <c r="F404" s="568" t="s">
        <v>637</v>
      </c>
      <c r="G404" s="568" t="s">
        <v>667</v>
      </c>
      <c r="H404" s="568" t="s">
        <v>271</v>
      </c>
      <c r="I404" s="568" t="s">
        <v>1260</v>
      </c>
      <c r="J404" s="568" t="s">
        <v>523</v>
      </c>
      <c r="K404" s="568" t="s">
        <v>824</v>
      </c>
      <c r="L404" s="571">
        <v>35.25</v>
      </c>
      <c r="M404" s="571">
        <v>70.5</v>
      </c>
      <c r="N404" s="568">
        <v>2</v>
      </c>
      <c r="O404" s="572">
        <v>2</v>
      </c>
      <c r="P404" s="571"/>
      <c r="Q404" s="573">
        <v>0</v>
      </c>
      <c r="R404" s="568"/>
      <c r="S404" s="573">
        <v>0</v>
      </c>
      <c r="T404" s="572"/>
      <c r="U404" s="574">
        <v>0</v>
      </c>
    </row>
    <row r="405" spans="1:21" ht="14.45" customHeight="1" x14ac:dyDescent="0.2">
      <c r="A405" s="567">
        <v>29</v>
      </c>
      <c r="B405" s="568" t="s">
        <v>636</v>
      </c>
      <c r="C405" s="568" t="s">
        <v>640</v>
      </c>
      <c r="D405" s="569" t="s">
        <v>1708</v>
      </c>
      <c r="E405" s="570" t="s">
        <v>646</v>
      </c>
      <c r="F405" s="568" t="s">
        <v>637</v>
      </c>
      <c r="G405" s="568" t="s">
        <v>1024</v>
      </c>
      <c r="H405" s="568" t="s">
        <v>271</v>
      </c>
      <c r="I405" s="568" t="s">
        <v>1396</v>
      </c>
      <c r="J405" s="568" t="s">
        <v>1026</v>
      </c>
      <c r="K405" s="568" t="s">
        <v>1397</v>
      </c>
      <c r="L405" s="571">
        <v>157.78</v>
      </c>
      <c r="M405" s="571">
        <v>157.78</v>
      </c>
      <c r="N405" s="568">
        <v>1</v>
      </c>
      <c r="O405" s="572">
        <v>1</v>
      </c>
      <c r="P405" s="571"/>
      <c r="Q405" s="573">
        <v>0</v>
      </c>
      <c r="R405" s="568"/>
      <c r="S405" s="573">
        <v>0</v>
      </c>
      <c r="T405" s="572"/>
      <c r="U405" s="574">
        <v>0</v>
      </c>
    </row>
    <row r="406" spans="1:21" ht="14.45" customHeight="1" x14ac:dyDescent="0.2">
      <c r="A406" s="567">
        <v>29</v>
      </c>
      <c r="B406" s="568" t="s">
        <v>636</v>
      </c>
      <c r="C406" s="568" t="s">
        <v>640</v>
      </c>
      <c r="D406" s="569" t="s">
        <v>1708</v>
      </c>
      <c r="E406" s="570" t="s">
        <v>646</v>
      </c>
      <c r="F406" s="568" t="s">
        <v>637</v>
      </c>
      <c r="G406" s="568" t="s">
        <v>1028</v>
      </c>
      <c r="H406" s="568" t="s">
        <v>271</v>
      </c>
      <c r="I406" s="568" t="s">
        <v>1029</v>
      </c>
      <c r="J406" s="568" t="s">
        <v>1030</v>
      </c>
      <c r="K406" s="568" t="s">
        <v>1031</v>
      </c>
      <c r="L406" s="571">
        <v>173.31</v>
      </c>
      <c r="M406" s="571">
        <v>866.55</v>
      </c>
      <c r="N406" s="568">
        <v>5</v>
      </c>
      <c r="O406" s="572">
        <v>3</v>
      </c>
      <c r="P406" s="571">
        <v>693.24</v>
      </c>
      <c r="Q406" s="573">
        <v>0.8</v>
      </c>
      <c r="R406" s="568">
        <v>4</v>
      </c>
      <c r="S406" s="573">
        <v>0.8</v>
      </c>
      <c r="T406" s="572">
        <v>2.5</v>
      </c>
      <c r="U406" s="574">
        <v>0.83333333333333337</v>
      </c>
    </row>
    <row r="407" spans="1:21" ht="14.45" customHeight="1" x14ac:dyDescent="0.2">
      <c r="A407" s="567">
        <v>29</v>
      </c>
      <c r="B407" s="568" t="s">
        <v>636</v>
      </c>
      <c r="C407" s="568" t="s">
        <v>640</v>
      </c>
      <c r="D407" s="569" t="s">
        <v>1708</v>
      </c>
      <c r="E407" s="570" t="s">
        <v>646</v>
      </c>
      <c r="F407" s="568" t="s">
        <v>637</v>
      </c>
      <c r="G407" s="568" t="s">
        <v>1028</v>
      </c>
      <c r="H407" s="568" t="s">
        <v>271</v>
      </c>
      <c r="I407" s="568" t="s">
        <v>1398</v>
      </c>
      <c r="J407" s="568" t="s">
        <v>1399</v>
      </c>
      <c r="K407" s="568" t="s">
        <v>1031</v>
      </c>
      <c r="L407" s="571">
        <v>173.31</v>
      </c>
      <c r="M407" s="571">
        <v>173.31</v>
      </c>
      <c r="N407" s="568">
        <v>1</v>
      </c>
      <c r="O407" s="572">
        <v>0.5</v>
      </c>
      <c r="P407" s="571">
        <v>173.31</v>
      </c>
      <c r="Q407" s="573">
        <v>1</v>
      </c>
      <c r="R407" s="568">
        <v>1</v>
      </c>
      <c r="S407" s="573">
        <v>1</v>
      </c>
      <c r="T407" s="572">
        <v>0.5</v>
      </c>
      <c r="U407" s="574">
        <v>1</v>
      </c>
    </row>
    <row r="408" spans="1:21" ht="14.45" customHeight="1" x14ac:dyDescent="0.2">
      <c r="A408" s="567">
        <v>29</v>
      </c>
      <c r="B408" s="568" t="s">
        <v>636</v>
      </c>
      <c r="C408" s="568" t="s">
        <v>640</v>
      </c>
      <c r="D408" s="569" t="s">
        <v>1708</v>
      </c>
      <c r="E408" s="570" t="s">
        <v>646</v>
      </c>
      <c r="F408" s="568" t="s">
        <v>637</v>
      </c>
      <c r="G408" s="568" t="s">
        <v>1400</v>
      </c>
      <c r="H408" s="568" t="s">
        <v>271</v>
      </c>
      <c r="I408" s="568" t="s">
        <v>1401</v>
      </c>
      <c r="J408" s="568" t="s">
        <v>1402</v>
      </c>
      <c r="K408" s="568" t="s">
        <v>1403</v>
      </c>
      <c r="L408" s="571">
        <v>128.69999999999999</v>
      </c>
      <c r="M408" s="571">
        <v>257.39999999999998</v>
      </c>
      <c r="N408" s="568">
        <v>2</v>
      </c>
      <c r="O408" s="572">
        <v>1</v>
      </c>
      <c r="P408" s="571">
        <v>257.39999999999998</v>
      </c>
      <c r="Q408" s="573">
        <v>1</v>
      </c>
      <c r="R408" s="568">
        <v>2</v>
      </c>
      <c r="S408" s="573">
        <v>1</v>
      </c>
      <c r="T408" s="572">
        <v>1</v>
      </c>
      <c r="U408" s="574">
        <v>1</v>
      </c>
    </row>
    <row r="409" spans="1:21" ht="14.45" customHeight="1" x14ac:dyDescent="0.2">
      <c r="A409" s="567">
        <v>29</v>
      </c>
      <c r="B409" s="568" t="s">
        <v>636</v>
      </c>
      <c r="C409" s="568" t="s">
        <v>640</v>
      </c>
      <c r="D409" s="569" t="s">
        <v>1708</v>
      </c>
      <c r="E409" s="570" t="s">
        <v>646</v>
      </c>
      <c r="F409" s="568" t="s">
        <v>637</v>
      </c>
      <c r="G409" s="568" t="s">
        <v>674</v>
      </c>
      <c r="H409" s="568" t="s">
        <v>536</v>
      </c>
      <c r="I409" s="568" t="s">
        <v>624</v>
      </c>
      <c r="J409" s="568" t="s">
        <v>577</v>
      </c>
      <c r="K409" s="568" t="s">
        <v>578</v>
      </c>
      <c r="L409" s="571">
        <v>0</v>
      </c>
      <c r="M409" s="571">
        <v>0</v>
      </c>
      <c r="N409" s="568">
        <v>42</v>
      </c>
      <c r="O409" s="572">
        <v>32</v>
      </c>
      <c r="P409" s="571">
        <v>0</v>
      </c>
      <c r="Q409" s="573"/>
      <c r="R409" s="568">
        <v>30</v>
      </c>
      <c r="S409" s="573">
        <v>0.7142857142857143</v>
      </c>
      <c r="T409" s="572">
        <v>22.5</v>
      </c>
      <c r="U409" s="574">
        <v>0.703125</v>
      </c>
    </row>
    <row r="410" spans="1:21" ht="14.45" customHeight="1" x14ac:dyDescent="0.2">
      <c r="A410" s="567">
        <v>29</v>
      </c>
      <c r="B410" s="568" t="s">
        <v>636</v>
      </c>
      <c r="C410" s="568" t="s">
        <v>640</v>
      </c>
      <c r="D410" s="569" t="s">
        <v>1708</v>
      </c>
      <c r="E410" s="570" t="s">
        <v>646</v>
      </c>
      <c r="F410" s="568" t="s">
        <v>637</v>
      </c>
      <c r="G410" s="568" t="s">
        <v>1404</v>
      </c>
      <c r="H410" s="568" t="s">
        <v>271</v>
      </c>
      <c r="I410" s="568" t="s">
        <v>1405</v>
      </c>
      <c r="J410" s="568" t="s">
        <v>1406</v>
      </c>
      <c r="K410" s="568" t="s">
        <v>1407</v>
      </c>
      <c r="L410" s="571">
        <v>219.37</v>
      </c>
      <c r="M410" s="571">
        <v>877.48</v>
      </c>
      <c r="N410" s="568">
        <v>4</v>
      </c>
      <c r="O410" s="572">
        <v>1.5</v>
      </c>
      <c r="P410" s="571">
        <v>658.11</v>
      </c>
      <c r="Q410" s="573">
        <v>0.75</v>
      </c>
      <c r="R410" s="568">
        <v>3</v>
      </c>
      <c r="S410" s="573">
        <v>0.75</v>
      </c>
      <c r="T410" s="572">
        <v>1</v>
      </c>
      <c r="U410" s="574">
        <v>0.66666666666666663</v>
      </c>
    </row>
    <row r="411" spans="1:21" ht="14.45" customHeight="1" x14ac:dyDescent="0.2">
      <c r="A411" s="567">
        <v>29</v>
      </c>
      <c r="B411" s="568" t="s">
        <v>636</v>
      </c>
      <c r="C411" s="568" t="s">
        <v>640</v>
      </c>
      <c r="D411" s="569" t="s">
        <v>1708</v>
      </c>
      <c r="E411" s="570" t="s">
        <v>646</v>
      </c>
      <c r="F411" s="568" t="s">
        <v>637</v>
      </c>
      <c r="G411" s="568" t="s">
        <v>1276</v>
      </c>
      <c r="H411" s="568" t="s">
        <v>271</v>
      </c>
      <c r="I411" s="568" t="s">
        <v>1408</v>
      </c>
      <c r="J411" s="568" t="s">
        <v>1409</v>
      </c>
      <c r="K411" s="568" t="s">
        <v>1410</v>
      </c>
      <c r="L411" s="571">
        <v>60.39</v>
      </c>
      <c r="M411" s="571">
        <v>60.39</v>
      </c>
      <c r="N411" s="568">
        <v>1</v>
      </c>
      <c r="O411" s="572">
        <v>1</v>
      </c>
      <c r="P411" s="571">
        <v>60.39</v>
      </c>
      <c r="Q411" s="573">
        <v>1</v>
      </c>
      <c r="R411" s="568">
        <v>1</v>
      </c>
      <c r="S411" s="573">
        <v>1</v>
      </c>
      <c r="T411" s="572">
        <v>1</v>
      </c>
      <c r="U411" s="574">
        <v>1</v>
      </c>
    </row>
    <row r="412" spans="1:21" ht="14.45" customHeight="1" x14ac:dyDescent="0.2">
      <c r="A412" s="567">
        <v>29</v>
      </c>
      <c r="B412" s="568" t="s">
        <v>636</v>
      </c>
      <c r="C412" s="568" t="s">
        <v>640</v>
      </c>
      <c r="D412" s="569" t="s">
        <v>1708</v>
      </c>
      <c r="E412" s="570" t="s">
        <v>646</v>
      </c>
      <c r="F412" s="568" t="s">
        <v>637</v>
      </c>
      <c r="G412" s="568" t="s">
        <v>1067</v>
      </c>
      <c r="H412" s="568" t="s">
        <v>536</v>
      </c>
      <c r="I412" s="568" t="s">
        <v>1071</v>
      </c>
      <c r="J412" s="568" t="s">
        <v>1072</v>
      </c>
      <c r="K412" s="568" t="s">
        <v>1073</v>
      </c>
      <c r="L412" s="571">
        <v>0</v>
      </c>
      <c r="M412" s="571">
        <v>0</v>
      </c>
      <c r="N412" s="568">
        <v>1</v>
      </c>
      <c r="O412" s="572">
        <v>1</v>
      </c>
      <c r="P412" s="571">
        <v>0</v>
      </c>
      <c r="Q412" s="573"/>
      <c r="R412" s="568">
        <v>1</v>
      </c>
      <c r="S412" s="573">
        <v>1</v>
      </c>
      <c r="T412" s="572">
        <v>1</v>
      </c>
      <c r="U412" s="574">
        <v>1</v>
      </c>
    </row>
    <row r="413" spans="1:21" ht="14.45" customHeight="1" x14ac:dyDescent="0.2">
      <c r="A413" s="567">
        <v>29</v>
      </c>
      <c r="B413" s="568" t="s">
        <v>636</v>
      </c>
      <c r="C413" s="568" t="s">
        <v>640</v>
      </c>
      <c r="D413" s="569" t="s">
        <v>1708</v>
      </c>
      <c r="E413" s="570" t="s">
        <v>646</v>
      </c>
      <c r="F413" s="568" t="s">
        <v>637</v>
      </c>
      <c r="G413" s="568" t="s">
        <v>1067</v>
      </c>
      <c r="H413" s="568" t="s">
        <v>536</v>
      </c>
      <c r="I413" s="568" t="s">
        <v>1298</v>
      </c>
      <c r="J413" s="568" t="s">
        <v>1072</v>
      </c>
      <c r="K413" s="568" t="s">
        <v>1297</v>
      </c>
      <c r="L413" s="571">
        <v>0</v>
      </c>
      <c r="M413" s="571">
        <v>0</v>
      </c>
      <c r="N413" s="568">
        <v>2</v>
      </c>
      <c r="O413" s="572">
        <v>1.5</v>
      </c>
      <c r="P413" s="571">
        <v>0</v>
      </c>
      <c r="Q413" s="573"/>
      <c r="R413" s="568">
        <v>2</v>
      </c>
      <c r="S413" s="573">
        <v>1</v>
      </c>
      <c r="T413" s="572">
        <v>1.5</v>
      </c>
      <c r="U413" s="574">
        <v>1</v>
      </c>
    </row>
    <row r="414" spans="1:21" ht="14.45" customHeight="1" x14ac:dyDescent="0.2">
      <c r="A414" s="567">
        <v>29</v>
      </c>
      <c r="B414" s="568" t="s">
        <v>636</v>
      </c>
      <c r="C414" s="568" t="s">
        <v>640</v>
      </c>
      <c r="D414" s="569" t="s">
        <v>1708</v>
      </c>
      <c r="E414" s="570" t="s">
        <v>646</v>
      </c>
      <c r="F414" s="568" t="s">
        <v>637</v>
      </c>
      <c r="G414" s="568" t="s">
        <v>675</v>
      </c>
      <c r="H414" s="568" t="s">
        <v>271</v>
      </c>
      <c r="I414" s="568" t="s">
        <v>676</v>
      </c>
      <c r="J414" s="568" t="s">
        <v>677</v>
      </c>
      <c r="K414" s="568" t="s">
        <v>678</v>
      </c>
      <c r="L414" s="571">
        <v>99.94</v>
      </c>
      <c r="M414" s="571">
        <v>199.88</v>
      </c>
      <c r="N414" s="568">
        <v>2</v>
      </c>
      <c r="O414" s="572">
        <v>2</v>
      </c>
      <c r="P414" s="571">
        <v>199.88</v>
      </c>
      <c r="Q414" s="573">
        <v>1</v>
      </c>
      <c r="R414" s="568">
        <v>2</v>
      </c>
      <c r="S414" s="573">
        <v>1</v>
      </c>
      <c r="T414" s="572">
        <v>2</v>
      </c>
      <c r="U414" s="574">
        <v>1</v>
      </c>
    </row>
    <row r="415" spans="1:21" ht="14.45" customHeight="1" x14ac:dyDescent="0.2">
      <c r="A415" s="567">
        <v>29</v>
      </c>
      <c r="B415" s="568" t="s">
        <v>636</v>
      </c>
      <c r="C415" s="568" t="s">
        <v>640</v>
      </c>
      <c r="D415" s="569" t="s">
        <v>1708</v>
      </c>
      <c r="E415" s="570" t="s">
        <v>646</v>
      </c>
      <c r="F415" s="568" t="s">
        <v>637</v>
      </c>
      <c r="G415" s="568" t="s">
        <v>675</v>
      </c>
      <c r="H415" s="568" t="s">
        <v>271</v>
      </c>
      <c r="I415" s="568" t="s">
        <v>1074</v>
      </c>
      <c r="J415" s="568" t="s">
        <v>680</v>
      </c>
      <c r="K415" s="568" t="s">
        <v>1075</v>
      </c>
      <c r="L415" s="571">
        <v>50.32</v>
      </c>
      <c r="M415" s="571">
        <v>50.32</v>
      </c>
      <c r="N415" s="568">
        <v>1</v>
      </c>
      <c r="O415" s="572">
        <v>1</v>
      </c>
      <c r="P415" s="571">
        <v>50.32</v>
      </c>
      <c r="Q415" s="573">
        <v>1</v>
      </c>
      <c r="R415" s="568">
        <v>1</v>
      </c>
      <c r="S415" s="573">
        <v>1</v>
      </c>
      <c r="T415" s="572">
        <v>1</v>
      </c>
      <c r="U415" s="574">
        <v>1</v>
      </c>
    </row>
    <row r="416" spans="1:21" ht="14.45" customHeight="1" x14ac:dyDescent="0.2">
      <c r="A416" s="567">
        <v>29</v>
      </c>
      <c r="B416" s="568" t="s">
        <v>636</v>
      </c>
      <c r="C416" s="568" t="s">
        <v>640</v>
      </c>
      <c r="D416" s="569" t="s">
        <v>1708</v>
      </c>
      <c r="E416" s="570" t="s">
        <v>646</v>
      </c>
      <c r="F416" s="568" t="s">
        <v>637</v>
      </c>
      <c r="G416" s="568" t="s">
        <v>675</v>
      </c>
      <c r="H416" s="568" t="s">
        <v>271</v>
      </c>
      <c r="I416" s="568" t="s">
        <v>798</v>
      </c>
      <c r="J416" s="568" t="s">
        <v>799</v>
      </c>
      <c r="K416" s="568"/>
      <c r="L416" s="571">
        <v>50.32</v>
      </c>
      <c r="M416" s="571">
        <v>150.96</v>
      </c>
      <c r="N416" s="568">
        <v>3</v>
      </c>
      <c r="O416" s="572">
        <v>2.5</v>
      </c>
      <c r="P416" s="571">
        <v>150.96</v>
      </c>
      <c r="Q416" s="573">
        <v>1</v>
      </c>
      <c r="R416" s="568">
        <v>3</v>
      </c>
      <c r="S416" s="573">
        <v>1</v>
      </c>
      <c r="T416" s="572">
        <v>2.5</v>
      </c>
      <c r="U416" s="574">
        <v>1</v>
      </c>
    </row>
    <row r="417" spans="1:21" ht="14.45" customHeight="1" x14ac:dyDescent="0.2">
      <c r="A417" s="567">
        <v>29</v>
      </c>
      <c r="B417" s="568" t="s">
        <v>636</v>
      </c>
      <c r="C417" s="568" t="s">
        <v>640</v>
      </c>
      <c r="D417" s="569" t="s">
        <v>1708</v>
      </c>
      <c r="E417" s="570" t="s">
        <v>646</v>
      </c>
      <c r="F417" s="568" t="s">
        <v>637</v>
      </c>
      <c r="G417" s="568" t="s">
        <v>675</v>
      </c>
      <c r="H417" s="568" t="s">
        <v>271</v>
      </c>
      <c r="I417" s="568" t="s">
        <v>798</v>
      </c>
      <c r="J417" s="568" t="s">
        <v>680</v>
      </c>
      <c r="K417" s="568" t="s">
        <v>1076</v>
      </c>
      <c r="L417" s="571">
        <v>50.32</v>
      </c>
      <c r="M417" s="571">
        <v>301.92</v>
      </c>
      <c r="N417" s="568">
        <v>6</v>
      </c>
      <c r="O417" s="572">
        <v>5.5</v>
      </c>
      <c r="P417" s="571">
        <v>301.92</v>
      </c>
      <c r="Q417" s="573">
        <v>1</v>
      </c>
      <c r="R417" s="568">
        <v>6</v>
      </c>
      <c r="S417" s="573">
        <v>1</v>
      </c>
      <c r="T417" s="572">
        <v>5.5</v>
      </c>
      <c r="U417" s="574">
        <v>1</v>
      </c>
    </row>
    <row r="418" spans="1:21" ht="14.45" customHeight="1" x14ac:dyDescent="0.2">
      <c r="A418" s="567">
        <v>29</v>
      </c>
      <c r="B418" s="568" t="s">
        <v>636</v>
      </c>
      <c r="C418" s="568" t="s">
        <v>640</v>
      </c>
      <c r="D418" s="569" t="s">
        <v>1708</v>
      </c>
      <c r="E418" s="570" t="s">
        <v>646</v>
      </c>
      <c r="F418" s="568" t="s">
        <v>637</v>
      </c>
      <c r="G418" s="568" t="s">
        <v>675</v>
      </c>
      <c r="H418" s="568" t="s">
        <v>271</v>
      </c>
      <c r="I418" s="568" t="s">
        <v>1411</v>
      </c>
      <c r="J418" s="568" t="s">
        <v>680</v>
      </c>
      <c r="K418" s="568" t="s">
        <v>1412</v>
      </c>
      <c r="L418" s="571">
        <v>33.549999999999997</v>
      </c>
      <c r="M418" s="571">
        <v>33.549999999999997</v>
      </c>
      <c r="N418" s="568">
        <v>1</v>
      </c>
      <c r="O418" s="572">
        <v>1</v>
      </c>
      <c r="P418" s="571">
        <v>33.549999999999997</v>
      </c>
      <c r="Q418" s="573">
        <v>1</v>
      </c>
      <c r="R418" s="568">
        <v>1</v>
      </c>
      <c r="S418" s="573">
        <v>1</v>
      </c>
      <c r="T418" s="572">
        <v>1</v>
      </c>
      <c r="U418" s="574">
        <v>1</v>
      </c>
    </row>
    <row r="419" spans="1:21" ht="14.45" customHeight="1" x14ac:dyDescent="0.2">
      <c r="A419" s="567">
        <v>29</v>
      </c>
      <c r="B419" s="568" t="s">
        <v>636</v>
      </c>
      <c r="C419" s="568" t="s">
        <v>640</v>
      </c>
      <c r="D419" s="569" t="s">
        <v>1708</v>
      </c>
      <c r="E419" s="570" t="s">
        <v>646</v>
      </c>
      <c r="F419" s="568" t="s">
        <v>637</v>
      </c>
      <c r="G419" s="568" t="s">
        <v>682</v>
      </c>
      <c r="H419" s="568" t="s">
        <v>536</v>
      </c>
      <c r="I419" s="568" t="s">
        <v>683</v>
      </c>
      <c r="J419" s="568" t="s">
        <v>684</v>
      </c>
      <c r="K419" s="568" t="s">
        <v>685</v>
      </c>
      <c r="L419" s="571">
        <v>154.36000000000001</v>
      </c>
      <c r="M419" s="571">
        <v>5248.2400000000016</v>
      </c>
      <c r="N419" s="568">
        <v>34</v>
      </c>
      <c r="O419" s="572">
        <v>21</v>
      </c>
      <c r="P419" s="571">
        <v>3087.2000000000007</v>
      </c>
      <c r="Q419" s="573">
        <v>0.58823529411764697</v>
      </c>
      <c r="R419" s="568">
        <v>20</v>
      </c>
      <c r="S419" s="573">
        <v>0.58823529411764708</v>
      </c>
      <c r="T419" s="572">
        <v>11.5</v>
      </c>
      <c r="U419" s="574">
        <v>0.54761904761904767</v>
      </c>
    </row>
    <row r="420" spans="1:21" ht="14.45" customHeight="1" x14ac:dyDescent="0.2">
      <c r="A420" s="567">
        <v>29</v>
      </c>
      <c r="B420" s="568" t="s">
        <v>636</v>
      </c>
      <c r="C420" s="568" t="s">
        <v>640</v>
      </c>
      <c r="D420" s="569" t="s">
        <v>1708</v>
      </c>
      <c r="E420" s="570" t="s">
        <v>646</v>
      </c>
      <c r="F420" s="568" t="s">
        <v>637</v>
      </c>
      <c r="G420" s="568" t="s">
        <v>682</v>
      </c>
      <c r="H420" s="568" t="s">
        <v>271</v>
      </c>
      <c r="I420" s="568" t="s">
        <v>1413</v>
      </c>
      <c r="J420" s="568" t="s">
        <v>684</v>
      </c>
      <c r="K420" s="568" t="s">
        <v>1414</v>
      </c>
      <c r="L420" s="571">
        <v>225.06</v>
      </c>
      <c r="M420" s="571">
        <v>225.06</v>
      </c>
      <c r="N420" s="568">
        <v>1</v>
      </c>
      <c r="O420" s="572">
        <v>1</v>
      </c>
      <c r="P420" s="571"/>
      <c r="Q420" s="573">
        <v>0</v>
      </c>
      <c r="R420" s="568"/>
      <c r="S420" s="573">
        <v>0</v>
      </c>
      <c r="T420" s="572"/>
      <c r="U420" s="574">
        <v>0</v>
      </c>
    </row>
    <row r="421" spans="1:21" ht="14.45" customHeight="1" x14ac:dyDescent="0.2">
      <c r="A421" s="567">
        <v>29</v>
      </c>
      <c r="B421" s="568" t="s">
        <v>636</v>
      </c>
      <c r="C421" s="568" t="s">
        <v>640</v>
      </c>
      <c r="D421" s="569" t="s">
        <v>1708</v>
      </c>
      <c r="E421" s="570" t="s">
        <v>646</v>
      </c>
      <c r="F421" s="568" t="s">
        <v>637</v>
      </c>
      <c r="G421" s="568" t="s">
        <v>1090</v>
      </c>
      <c r="H421" s="568" t="s">
        <v>271</v>
      </c>
      <c r="I421" s="568" t="s">
        <v>1415</v>
      </c>
      <c r="J421" s="568" t="s">
        <v>1092</v>
      </c>
      <c r="K421" s="568" t="s">
        <v>1416</v>
      </c>
      <c r="L421" s="571">
        <v>0</v>
      </c>
      <c r="M421" s="571">
        <v>0</v>
      </c>
      <c r="N421" s="568">
        <v>7</v>
      </c>
      <c r="O421" s="572">
        <v>5.5</v>
      </c>
      <c r="P421" s="571">
        <v>0</v>
      </c>
      <c r="Q421" s="573"/>
      <c r="R421" s="568">
        <v>3</v>
      </c>
      <c r="S421" s="573">
        <v>0.42857142857142855</v>
      </c>
      <c r="T421" s="572">
        <v>2.5</v>
      </c>
      <c r="U421" s="574">
        <v>0.45454545454545453</v>
      </c>
    </row>
    <row r="422" spans="1:21" ht="14.45" customHeight="1" x14ac:dyDescent="0.2">
      <c r="A422" s="567">
        <v>29</v>
      </c>
      <c r="B422" s="568" t="s">
        <v>636</v>
      </c>
      <c r="C422" s="568" t="s">
        <v>640</v>
      </c>
      <c r="D422" s="569" t="s">
        <v>1708</v>
      </c>
      <c r="E422" s="570" t="s">
        <v>646</v>
      </c>
      <c r="F422" s="568" t="s">
        <v>637</v>
      </c>
      <c r="G422" s="568" t="s">
        <v>1090</v>
      </c>
      <c r="H422" s="568" t="s">
        <v>271</v>
      </c>
      <c r="I422" s="568" t="s">
        <v>1091</v>
      </c>
      <c r="J422" s="568" t="s">
        <v>1092</v>
      </c>
      <c r="K422" s="568" t="s">
        <v>1093</v>
      </c>
      <c r="L422" s="571">
        <v>0</v>
      </c>
      <c r="M422" s="571">
        <v>0</v>
      </c>
      <c r="N422" s="568">
        <v>21</v>
      </c>
      <c r="O422" s="572">
        <v>13</v>
      </c>
      <c r="P422" s="571">
        <v>0</v>
      </c>
      <c r="Q422" s="573"/>
      <c r="R422" s="568">
        <v>14</v>
      </c>
      <c r="S422" s="573">
        <v>0.66666666666666663</v>
      </c>
      <c r="T422" s="572">
        <v>8.5</v>
      </c>
      <c r="U422" s="574">
        <v>0.65384615384615385</v>
      </c>
    </row>
    <row r="423" spans="1:21" ht="14.45" customHeight="1" x14ac:dyDescent="0.2">
      <c r="A423" s="567">
        <v>29</v>
      </c>
      <c r="B423" s="568" t="s">
        <v>636</v>
      </c>
      <c r="C423" s="568" t="s">
        <v>640</v>
      </c>
      <c r="D423" s="569" t="s">
        <v>1708</v>
      </c>
      <c r="E423" s="570" t="s">
        <v>646</v>
      </c>
      <c r="F423" s="568" t="s">
        <v>637</v>
      </c>
      <c r="G423" s="568" t="s">
        <v>692</v>
      </c>
      <c r="H423" s="568" t="s">
        <v>271</v>
      </c>
      <c r="I423" s="568" t="s">
        <v>693</v>
      </c>
      <c r="J423" s="568" t="s">
        <v>593</v>
      </c>
      <c r="K423" s="568" t="s">
        <v>694</v>
      </c>
      <c r="L423" s="571">
        <v>299.24</v>
      </c>
      <c r="M423" s="571">
        <v>897.72</v>
      </c>
      <c r="N423" s="568">
        <v>3</v>
      </c>
      <c r="O423" s="572">
        <v>3</v>
      </c>
      <c r="P423" s="571">
        <v>598.48</v>
      </c>
      <c r="Q423" s="573">
        <v>0.66666666666666663</v>
      </c>
      <c r="R423" s="568">
        <v>2</v>
      </c>
      <c r="S423" s="573">
        <v>0.66666666666666663</v>
      </c>
      <c r="T423" s="572">
        <v>2</v>
      </c>
      <c r="U423" s="574">
        <v>0.66666666666666663</v>
      </c>
    </row>
    <row r="424" spans="1:21" ht="14.45" customHeight="1" x14ac:dyDescent="0.2">
      <c r="A424" s="567">
        <v>29</v>
      </c>
      <c r="B424" s="568" t="s">
        <v>636</v>
      </c>
      <c r="C424" s="568" t="s">
        <v>640</v>
      </c>
      <c r="D424" s="569" t="s">
        <v>1708</v>
      </c>
      <c r="E424" s="570" t="s">
        <v>646</v>
      </c>
      <c r="F424" s="568" t="s">
        <v>637</v>
      </c>
      <c r="G424" s="568" t="s">
        <v>692</v>
      </c>
      <c r="H424" s="568" t="s">
        <v>271</v>
      </c>
      <c r="I424" s="568" t="s">
        <v>693</v>
      </c>
      <c r="J424" s="568" t="s">
        <v>593</v>
      </c>
      <c r="K424" s="568" t="s">
        <v>694</v>
      </c>
      <c r="L424" s="571">
        <v>266.77</v>
      </c>
      <c r="M424" s="571">
        <v>4535.09</v>
      </c>
      <c r="N424" s="568">
        <v>17</v>
      </c>
      <c r="O424" s="572">
        <v>16.5</v>
      </c>
      <c r="P424" s="571">
        <v>3734.7799999999997</v>
      </c>
      <c r="Q424" s="573">
        <v>0.82352941176470584</v>
      </c>
      <c r="R424" s="568">
        <v>14</v>
      </c>
      <c r="S424" s="573">
        <v>0.82352941176470584</v>
      </c>
      <c r="T424" s="572">
        <v>13.5</v>
      </c>
      <c r="U424" s="574">
        <v>0.81818181818181823</v>
      </c>
    </row>
    <row r="425" spans="1:21" ht="14.45" customHeight="1" x14ac:dyDescent="0.2">
      <c r="A425" s="567">
        <v>29</v>
      </c>
      <c r="B425" s="568" t="s">
        <v>636</v>
      </c>
      <c r="C425" s="568" t="s">
        <v>640</v>
      </c>
      <c r="D425" s="569" t="s">
        <v>1708</v>
      </c>
      <c r="E425" s="570" t="s">
        <v>646</v>
      </c>
      <c r="F425" s="568" t="s">
        <v>637</v>
      </c>
      <c r="G425" s="568" t="s">
        <v>1101</v>
      </c>
      <c r="H425" s="568" t="s">
        <v>271</v>
      </c>
      <c r="I425" s="568" t="s">
        <v>1102</v>
      </c>
      <c r="J425" s="568" t="s">
        <v>1103</v>
      </c>
      <c r="K425" s="568" t="s">
        <v>1104</v>
      </c>
      <c r="L425" s="571">
        <v>121.92</v>
      </c>
      <c r="M425" s="571">
        <v>243.84</v>
      </c>
      <c r="N425" s="568">
        <v>2</v>
      </c>
      <c r="O425" s="572">
        <v>1</v>
      </c>
      <c r="P425" s="571"/>
      <c r="Q425" s="573">
        <v>0</v>
      </c>
      <c r="R425" s="568"/>
      <c r="S425" s="573">
        <v>0</v>
      </c>
      <c r="T425" s="572"/>
      <c r="U425" s="574">
        <v>0</v>
      </c>
    </row>
    <row r="426" spans="1:21" ht="14.45" customHeight="1" x14ac:dyDescent="0.2">
      <c r="A426" s="567">
        <v>29</v>
      </c>
      <c r="B426" s="568" t="s">
        <v>636</v>
      </c>
      <c r="C426" s="568" t="s">
        <v>640</v>
      </c>
      <c r="D426" s="569" t="s">
        <v>1708</v>
      </c>
      <c r="E426" s="570" t="s">
        <v>646</v>
      </c>
      <c r="F426" s="568" t="s">
        <v>638</v>
      </c>
      <c r="G426" s="568" t="s">
        <v>695</v>
      </c>
      <c r="H426" s="568" t="s">
        <v>271</v>
      </c>
      <c r="I426" s="568" t="s">
        <v>1105</v>
      </c>
      <c r="J426" s="568" t="s">
        <v>799</v>
      </c>
      <c r="K426" s="568"/>
      <c r="L426" s="571">
        <v>0</v>
      </c>
      <c r="M426" s="571">
        <v>0</v>
      </c>
      <c r="N426" s="568">
        <v>4</v>
      </c>
      <c r="O426" s="572">
        <v>4</v>
      </c>
      <c r="P426" s="571">
        <v>0</v>
      </c>
      <c r="Q426" s="573"/>
      <c r="R426" s="568">
        <v>2</v>
      </c>
      <c r="S426" s="573">
        <v>0.5</v>
      </c>
      <c r="T426" s="572">
        <v>2</v>
      </c>
      <c r="U426" s="574">
        <v>0.5</v>
      </c>
    </row>
    <row r="427" spans="1:21" ht="14.45" customHeight="1" x14ac:dyDescent="0.2">
      <c r="A427" s="567">
        <v>29</v>
      </c>
      <c r="B427" s="568" t="s">
        <v>636</v>
      </c>
      <c r="C427" s="568" t="s">
        <v>640</v>
      </c>
      <c r="D427" s="569" t="s">
        <v>1708</v>
      </c>
      <c r="E427" s="570" t="s">
        <v>646</v>
      </c>
      <c r="F427" s="568" t="s">
        <v>639</v>
      </c>
      <c r="G427" s="568" t="s">
        <v>695</v>
      </c>
      <c r="H427" s="568" t="s">
        <v>271</v>
      </c>
      <c r="I427" s="568" t="s">
        <v>699</v>
      </c>
      <c r="J427" s="568" t="s">
        <v>700</v>
      </c>
      <c r="K427" s="568" t="s">
        <v>701</v>
      </c>
      <c r="L427" s="571">
        <v>410.41</v>
      </c>
      <c r="M427" s="571">
        <v>13543.529999999997</v>
      </c>
      <c r="N427" s="568">
        <v>33</v>
      </c>
      <c r="O427" s="572">
        <v>33</v>
      </c>
      <c r="P427" s="571">
        <v>13543.529999999997</v>
      </c>
      <c r="Q427" s="573">
        <v>1</v>
      </c>
      <c r="R427" s="568">
        <v>33</v>
      </c>
      <c r="S427" s="573">
        <v>1</v>
      </c>
      <c r="T427" s="572">
        <v>33</v>
      </c>
      <c r="U427" s="574">
        <v>1</v>
      </c>
    </row>
    <row r="428" spans="1:21" ht="14.45" customHeight="1" x14ac:dyDescent="0.2">
      <c r="A428" s="567">
        <v>29</v>
      </c>
      <c r="B428" s="568" t="s">
        <v>636</v>
      </c>
      <c r="C428" s="568" t="s">
        <v>640</v>
      </c>
      <c r="D428" s="569" t="s">
        <v>1708</v>
      </c>
      <c r="E428" s="570" t="s">
        <v>646</v>
      </c>
      <c r="F428" s="568" t="s">
        <v>639</v>
      </c>
      <c r="G428" s="568" t="s">
        <v>695</v>
      </c>
      <c r="H428" s="568" t="s">
        <v>271</v>
      </c>
      <c r="I428" s="568" t="s">
        <v>702</v>
      </c>
      <c r="J428" s="568" t="s">
        <v>703</v>
      </c>
      <c r="K428" s="568" t="s">
        <v>704</v>
      </c>
      <c r="L428" s="571">
        <v>1018.15</v>
      </c>
      <c r="M428" s="571">
        <v>6108.9</v>
      </c>
      <c r="N428" s="568">
        <v>6</v>
      </c>
      <c r="O428" s="572">
        <v>2</v>
      </c>
      <c r="P428" s="571">
        <v>6108.9</v>
      </c>
      <c r="Q428" s="573">
        <v>1</v>
      </c>
      <c r="R428" s="568">
        <v>6</v>
      </c>
      <c r="S428" s="573">
        <v>1</v>
      </c>
      <c r="T428" s="572">
        <v>2</v>
      </c>
      <c r="U428" s="574">
        <v>1</v>
      </c>
    </row>
    <row r="429" spans="1:21" ht="14.45" customHeight="1" x14ac:dyDescent="0.2">
      <c r="A429" s="567">
        <v>29</v>
      </c>
      <c r="B429" s="568" t="s">
        <v>636</v>
      </c>
      <c r="C429" s="568" t="s">
        <v>640</v>
      </c>
      <c r="D429" s="569" t="s">
        <v>1708</v>
      </c>
      <c r="E429" s="570" t="s">
        <v>646</v>
      </c>
      <c r="F429" s="568" t="s">
        <v>639</v>
      </c>
      <c r="G429" s="568" t="s">
        <v>695</v>
      </c>
      <c r="H429" s="568" t="s">
        <v>271</v>
      </c>
      <c r="I429" s="568" t="s">
        <v>1106</v>
      </c>
      <c r="J429" s="568" t="s">
        <v>1107</v>
      </c>
      <c r="K429" s="568" t="s">
        <v>1108</v>
      </c>
      <c r="L429" s="571">
        <v>389.82</v>
      </c>
      <c r="M429" s="571">
        <v>389.82</v>
      </c>
      <c r="N429" s="568">
        <v>1</v>
      </c>
      <c r="O429" s="572">
        <v>1</v>
      </c>
      <c r="P429" s="571">
        <v>389.82</v>
      </c>
      <c r="Q429" s="573">
        <v>1</v>
      </c>
      <c r="R429" s="568">
        <v>1</v>
      </c>
      <c r="S429" s="573">
        <v>1</v>
      </c>
      <c r="T429" s="572">
        <v>1</v>
      </c>
      <c r="U429" s="574">
        <v>1</v>
      </c>
    </row>
    <row r="430" spans="1:21" ht="14.45" customHeight="1" x14ac:dyDescent="0.2">
      <c r="A430" s="567">
        <v>29</v>
      </c>
      <c r="B430" s="568" t="s">
        <v>636</v>
      </c>
      <c r="C430" s="568" t="s">
        <v>640</v>
      </c>
      <c r="D430" s="569" t="s">
        <v>1708</v>
      </c>
      <c r="E430" s="570" t="s">
        <v>646</v>
      </c>
      <c r="F430" s="568" t="s">
        <v>639</v>
      </c>
      <c r="G430" s="568" t="s">
        <v>695</v>
      </c>
      <c r="H430" s="568" t="s">
        <v>271</v>
      </c>
      <c r="I430" s="568" t="s">
        <v>1109</v>
      </c>
      <c r="J430" s="568" t="s">
        <v>1110</v>
      </c>
      <c r="K430" s="568" t="s">
        <v>1111</v>
      </c>
      <c r="L430" s="571">
        <v>389.82</v>
      </c>
      <c r="M430" s="571">
        <v>779.64</v>
      </c>
      <c r="N430" s="568">
        <v>2</v>
      </c>
      <c r="O430" s="572">
        <v>2</v>
      </c>
      <c r="P430" s="571">
        <v>779.64</v>
      </c>
      <c r="Q430" s="573">
        <v>1</v>
      </c>
      <c r="R430" s="568">
        <v>2</v>
      </c>
      <c r="S430" s="573">
        <v>1</v>
      </c>
      <c r="T430" s="572">
        <v>2</v>
      </c>
      <c r="U430" s="574">
        <v>1</v>
      </c>
    </row>
    <row r="431" spans="1:21" ht="14.45" customHeight="1" x14ac:dyDescent="0.2">
      <c r="A431" s="567">
        <v>29</v>
      </c>
      <c r="B431" s="568" t="s">
        <v>636</v>
      </c>
      <c r="C431" s="568" t="s">
        <v>640</v>
      </c>
      <c r="D431" s="569" t="s">
        <v>1708</v>
      </c>
      <c r="E431" s="570" t="s">
        <v>646</v>
      </c>
      <c r="F431" s="568" t="s">
        <v>639</v>
      </c>
      <c r="G431" s="568" t="s">
        <v>695</v>
      </c>
      <c r="H431" s="568" t="s">
        <v>271</v>
      </c>
      <c r="I431" s="568" t="s">
        <v>705</v>
      </c>
      <c r="J431" s="568" t="s">
        <v>706</v>
      </c>
      <c r="K431" s="568" t="s">
        <v>707</v>
      </c>
      <c r="L431" s="571">
        <v>99.99</v>
      </c>
      <c r="M431" s="571">
        <v>3099.6899999999996</v>
      </c>
      <c r="N431" s="568">
        <v>31</v>
      </c>
      <c r="O431" s="572">
        <v>11</v>
      </c>
      <c r="P431" s="571">
        <v>2399.7599999999998</v>
      </c>
      <c r="Q431" s="573">
        <v>0.77419354838709675</v>
      </c>
      <c r="R431" s="568">
        <v>24</v>
      </c>
      <c r="S431" s="573">
        <v>0.77419354838709675</v>
      </c>
      <c r="T431" s="572">
        <v>9</v>
      </c>
      <c r="U431" s="574">
        <v>0.81818181818181823</v>
      </c>
    </row>
    <row r="432" spans="1:21" ht="14.45" customHeight="1" x14ac:dyDescent="0.2">
      <c r="A432" s="567">
        <v>29</v>
      </c>
      <c r="B432" s="568" t="s">
        <v>636</v>
      </c>
      <c r="C432" s="568" t="s">
        <v>640</v>
      </c>
      <c r="D432" s="569" t="s">
        <v>1708</v>
      </c>
      <c r="E432" s="570" t="s">
        <v>646</v>
      </c>
      <c r="F432" s="568" t="s">
        <v>639</v>
      </c>
      <c r="G432" s="568" t="s">
        <v>695</v>
      </c>
      <c r="H432" s="568" t="s">
        <v>271</v>
      </c>
      <c r="I432" s="568" t="s">
        <v>708</v>
      </c>
      <c r="J432" s="568" t="s">
        <v>709</v>
      </c>
      <c r="K432" s="568" t="s">
        <v>710</v>
      </c>
      <c r="L432" s="571">
        <v>180.39</v>
      </c>
      <c r="M432" s="571">
        <v>1984.29</v>
      </c>
      <c r="N432" s="568">
        <v>11</v>
      </c>
      <c r="O432" s="572">
        <v>5</v>
      </c>
      <c r="P432" s="571">
        <v>1984.29</v>
      </c>
      <c r="Q432" s="573">
        <v>1</v>
      </c>
      <c r="R432" s="568">
        <v>11</v>
      </c>
      <c r="S432" s="573">
        <v>1</v>
      </c>
      <c r="T432" s="572">
        <v>5</v>
      </c>
      <c r="U432" s="574">
        <v>1</v>
      </c>
    </row>
    <row r="433" spans="1:21" ht="14.45" customHeight="1" x14ac:dyDescent="0.2">
      <c r="A433" s="567">
        <v>29</v>
      </c>
      <c r="B433" s="568" t="s">
        <v>636</v>
      </c>
      <c r="C433" s="568" t="s">
        <v>640</v>
      </c>
      <c r="D433" s="569" t="s">
        <v>1708</v>
      </c>
      <c r="E433" s="570" t="s">
        <v>646</v>
      </c>
      <c r="F433" s="568" t="s">
        <v>639</v>
      </c>
      <c r="G433" s="568" t="s">
        <v>695</v>
      </c>
      <c r="H433" s="568" t="s">
        <v>271</v>
      </c>
      <c r="I433" s="568" t="s">
        <v>866</v>
      </c>
      <c r="J433" s="568" t="s">
        <v>867</v>
      </c>
      <c r="K433" s="568" t="s">
        <v>868</v>
      </c>
      <c r="L433" s="571">
        <v>341.25</v>
      </c>
      <c r="M433" s="571">
        <v>341.25</v>
      </c>
      <c r="N433" s="568">
        <v>1</v>
      </c>
      <c r="O433" s="572">
        <v>1</v>
      </c>
      <c r="P433" s="571">
        <v>341.25</v>
      </c>
      <c r="Q433" s="573">
        <v>1</v>
      </c>
      <c r="R433" s="568">
        <v>1</v>
      </c>
      <c r="S433" s="573">
        <v>1</v>
      </c>
      <c r="T433" s="572">
        <v>1</v>
      </c>
      <c r="U433" s="574">
        <v>1</v>
      </c>
    </row>
    <row r="434" spans="1:21" ht="14.45" customHeight="1" x14ac:dyDescent="0.2">
      <c r="A434" s="567">
        <v>29</v>
      </c>
      <c r="B434" s="568" t="s">
        <v>636</v>
      </c>
      <c r="C434" s="568" t="s">
        <v>640</v>
      </c>
      <c r="D434" s="569" t="s">
        <v>1708</v>
      </c>
      <c r="E434" s="570" t="s">
        <v>646</v>
      </c>
      <c r="F434" s="568" t="s">
        <v>639</v>
      </c>
      <c r="G434" s="568" t="s">
        <v>695</v>
      </c>
      <c r="H434" s="568" t="s">
        <v>271</v>
      </c>
      <c r="I434" s="568" t="s">
        <v>711</v>
      </c>
      <c r="J434" s="568" t="s">
        <v>712</v>
      </c>
      <c r="K434" s="568" t="s">
        <v>713</v>
      </c>
      <c r="L434" s="571">
        <v>345.19</v>
      </c>
      <c r="M434" s="571">
        <v>345.19</v>
      </c>
      <c r="N434" s="568">
        <v>1</v>
      </c>
      <c r="O434" s="572">
        <v>1</v>
      </c>
      <c r="P434" s="571">
        <v>345.19</v>
      </c>
      <c r="Q434" s="573">
        <v>1</v>
      </c>
      <c r="R434" s="568">
        <v>1</v>
      </c>
      <c r="S434" s="573">
        <v>1</v>
      </c>
      <c r="T434" s="572">
        <v>1</v>
      </c>
      <c r="U434" s="574">
        <v>1</v>
      </c>
    </row>
    <row r="435" spans="1:21" ht="14.45" customHeight="1" x14ac:dyDescent="0.2">
      <c r="A435" s="567">
        <v>29</v>
      </c>
      <c r="B435" s="568" t="s">
        <v>636</v>
      </c>
      <c r="C435" s="568" t="s">
        <v>640</v>
      </c>
      <c r="D435" s="569" t="s">
        <v>1708</v>
      </c>
      <c r="E435" s="570" t="s">
        <v>646</v>
      </c>
      <c r="F435" s="568" t="s">
        <v>639</v>
      </c>
      <c r="G435" s="568" t="s">
        <v>695</v>
      </c>
      <c r="H435" s="568" t="s">
        <v>271</v>
      </c>
      <c r="I435" s="568" t="s">
        <v>1417</v>
      </c>
      <c r="J435" s="568" t="s">
        <v>709</v>
      </c>
      <c r="K435" s="568" t="s">
        <v>1418</v>
      </c>
      <c r="L435" s="571">
        <v>202.08</v>
      </c>
      <c r="M435" s="571">
        <v>202.08</v>
      </c>
      <c r="N435" s="568">
        <v>1</v>
      </c>
      <c r="O435" s="572">
        <v>1</v>
      </c>
      <c r="P435" s="571">
        <v>202.08</v>
      </c>
      <c r="Q435" s="573">
        <v>1</v>
      </c>
      <c r="R435" s="568">
        <v>1</v>
      </c>
      <c r="S435" s="573">
        <v>1</v>
      </c>
      <c r="T435" s="572">
        <v>1</v>
      </c>
      <c r="U435" s="574">
        <v>1</v>
      </c>
    </row>
    <row r="436" spans="1:21" ht="14.45" customHeight="1" x14ac:dyDescent="0.2">
      <c r="A436" s="567">
        <v>29</v>
      </c>
      <c r="B436" s="568" t="s">
        <v>636</v>
      </c>
      <c r="C436" s="568" t="s">
        <v>640</v>
      </c>
      <c r="D436" s="569" t="s">
        <v>1708</v>
      </c>
      <c r="E436" s="570" t="s">
        <v>646</v>
      </c>
      <c r="F436" s="568" t="s">
        <v>639</v>
      </c>
      <c r="G436" s="568" t="s">
        <v>695</v>
      </c>
      <c r="H436" s="568" t="s">
        <v>271</v>
      </c>
      <c r="I436" s="568" t="s">
        <v>714</v>
      </c>
      <c r="J436" s="568" t="s">
        <v>715</v>
      </c>
      <c r="K436" s="568" t="s">
        <v>716</v>
      </c>
      <c r="L436" s="571">
        <v>51.97</v>
      </c>
      <c r="M436" s="571">
        <v>51.97</v>
      </c>
      <c r="N436" s="568">
        <v>1</v>
      </c>
      <c r="O436" s="572">
        <v>1</v>
      </c>
      <c r="P436" s="571">
        <v>51.97</v>
      </c>
      <c r="Q436" s="573">
        <v>1</v>
      </c>
      <c r="R436" s="568">
        <v>1</v>
      </c>
      <c r="S436" s="573">
        <v>1</v>
      </c>
      <c r="T436" s="572">
        <v>1</v>
      </c>
      <c r="U436" s="574">
        <v>1</v>
      </c>
    </row>
    <row r="437" spans="1:21" ht="14.45" customHeight="1" x14ac:dyDescent="0.2">
      <c r="A437" s="567">
        <v>29</v>
      </c>
      <c r="B437" s="568" t="s">
        <v>636</v>
      </c>
      <c r="C437" s="568" t="s">
        <v>640</v>
      </c>
      <c r="D437" s="569" t="s">
        <v>1708</v>
      </c>
      <c r="E437" s="570" t="s">
        <v>646</v>
      </c>
      <c r="F437" s="568" t="s">
        <v>639</v>
      </c>
      <c r="G437" s="568" t="s">
        <v>695</v>
      </c>
      <c r="H437" s="568" t="s">
        <v>271</v>
      </c>
      <c r="I437" s="568" t="s">
        <v>1181</v>
      </c>
      <c r="J437" s="568" t="s">
        <v>715</v>
      </c>
      <c r="K437" s="568" t="s">
        <v>1182</v>
      </c>
      <c r="L437" s="571">
        <v>60.23</v>
      </c>
      <c r="M437" s="571">
        <v>60.23</v>
      </c>
      <c r="N437" s="568">
        <v>1</v>
      </c>
      <c r="O437" s="572">
        <v>1</v>
      </c>
      <c r="P437" s="571">
        <v>60.23</v>
      </c>
      <c r="Q437" s="573">
        <v>1</v>
      </c>
      <c r="R437" s="568">
        <v>1</v>
      </c>
      <c r="S437" s="573">
        <v>1</v>
      </c>
      <c r="T437" s="572">
        <v>1</v>
      </c>
      <c r="U437" s="574">
        <v>1</v>
      </c>
    </row>
    <row r="438" spans="1:21" ht="14.45" customHeight="1" x14ac:dyDescent="0.2">
      <c r="A438" s="567">
        <v>29</v>
      </c>
      <c r="B438" s="568" t="s">
        <v>636</v>
      </c>
      <c r="C438" s="568" t="s">
        <v>640</v>
      </c>
      <c r="D438" s="569" t="s">
        <v>1708</v>
      </c>
      <c r="E438" s="570" t="s">
        <v>646</v>
      </c>
      <c r="F438" s="568" t="s">
        <v>639</v>
      </c>
      <c r="G438" s="568" t="s">
        <v>695</v>
      </c>
      <c r="H438" s="568" t="s">
        <v>271</v>
      </c>
      <c r="I438" s="568" t="s">
        <v>1204</v>
      </c>
      <c r="J438" s="568" t="s">
        <v>724</v>
      </c>
      <c r="K438" s="568" t="s">
        <v>1205</v>
      </c>
      <c r="L438" s="571">
        <v>1343.2</v>
      </c>
      <c r="M438" s="571">
        <v>2686.4</v>
      </c>
      <c r="N438" s="568">
        <v>2</v>
      </c>
      <c r="O438" s="572">
        <v>1</v>
      </c>
      <c r="P438" s="571">
        <v>2686.4</v>
      </c>
      <c r="Q438" s="573">
        <v>1</v>
      </c>
      <c r="R438" s="568">
        <v>2</v>
      </c>
      <c r="S438" s="573">
        <v>1</v>
      </c>
      <c r="T438" s="572">
        <v>1</v>
      </c>
      <c r="U438" s="574">
        <v>1</v>
      </c>
    </row>
    <row r="439" spans="1:21" ht="14.45" customHeight="1" x14ac:dyDescent="0.2">
      <c r="A439" s="567">
        <v>29</v>
      </c>
      <c r="B439" s="568" t="s">
        <v>636</v>
      </c>
      <c r="C439" s="568" t="s">
        <v>640</v>
      </c>
      <c r="D439" s="569" t="s">
        <v>1708</v>
      </c>
      <c r="E439" s="570" t="s">
        <v>646</v>
      </c>
      <c r="F439" s="568" t="s">
        <v>639</v>
      </c>
      <c r="G439" s="568" t="s">
        <v>695</v>
      </c>
      <c r="H439" s="568" t="s">
        <v>271</v>
      </c>
      <c r="I439" s="568" t="s">
        <v>1419</v>
      </c>
      <c r="J439" s="568" t="s">
        <v>724</v>
      </c>
      <c r="K439" s="568" t="s">
        <v>1420</v>
      </c>
      <c r="L439" s="571">
        <v>2361.09</v>
      </c>
      <c r="M439" s="571">
        <v>21249.81</v>
      </c>
      <c r="N439" s="568">
        <v>9</v>
      </c>
      <c r="O439" s="572">
        <v>3</v>
      </c>
      <c r="P439" s="571">
        <v>21249.81</v>
      </c>
      <c r="Q439" s="573">
        <v>1</v>
      </c>
      <c r="R439" s="568">
        <v>9</v>
      </c>
      <c r="S439" s="573">
        <v>1</v>
      </c>
      <c r="T439" s="572">
        <v>3</v>
      </c>
      <c r="U439" s="574">
        <v>1</v>
      </c>
    </row>
    <row r="440" spans="1:21" ht="14.45" customHeight="1" x14ac:dyDescent="0.2">
      <c r="A440" s="567">
        <v>29</v>
      </c>
      <c r="B440" s="568" t="s">
        <v>636</v>
      </c>
      <c r="C440" s="568" t="s">
        <v>640</v>
      </c>
      <c r="D440" s="569" t="s">
        <v>1708</v>
      </c>
      <c r="E440" s="570" t="s">
        <v>646</v>
      </c>
      <c r="F440" s="568" t="s">
        <v>639</v>
      </c>
      <c r="G440" s="568" t="s">
        <v>695</v>
      </c>
      <c r="H440" s="568" t="s">
        <v>271</v>
      </c>
      <c r="I440" s="568" t="s">
        <v>717</v>
      </c>
      <c r="J440" s="568" t="s">
        <v>718</v>
      </c>
      <c r="K440" s="568" t="s">
        <v>719</v>
      </c>
      <c r="L440" s="571">
        <v>48.3</v>
      </c>
      <c r="M440" s="571">
        <v>96.6</v>
      </c>
      <c r="N440" s="568">
        <v>2</v>
      </c>
      <c r="O440" s="572">
        <v>2</v>
      </c>
      <c r="P440" s="571">
        <v>96.6</v>
      </c>
      <c r="Q440" s="573">
        <v>1</v>
      </c>
      <c r="R440" s="568">
        <v>2</v>
      </c>
      <c r="S440" s="573">
        <v>1</v>
      </c>
      <c r="T440" s="572">
        <v>2</v>
      </c>
      <c r="U440" s="574">
        <v>1</v>
      </c>
    </row>
    <row r="441" spans="1:21" ht="14.45" customHeight="1" x14ac:dyDescent="0.2">
      <c r="A441" s="567">
        <v>29</v>
      </c>
      <c r="B441" s="568" t="s">
        <v>636</v>
      </c>
      <c r="C441" s="568" t="s">
        <v>640</v>
      </c>
      <c r="D441" s="569" t="s">
        <v>1708</v>
      </c>
      <c r="E441" s="570" t="s">
        <v>646</v>
      </c>
      <c r="F441" s="568" t="s">
        <v>639</v>
      </c>
      <c r="G441" s="568" t="s">
        <v>695</v>
      </c>
      <c r="H441" s="568" t="s">
        <v>271</v>
      </c>
      <c r="I441" s="568" t="s">
        <v>1332</v>
      </c>
      <c r="J441" s="568" t="s">
        <v>1333</v>
      </c>
      <c r="K441" s="568" t="s">
        <v>1334</v>
      </c>
      <c r="L441" s="571">
        <v>562.78</v>
      </c>
      <c r="M441" s="571">
        <v>1688.34</v>
      </c>
      <c r="N441" s="568">
        <v>3</v>
      </c>
      <c r="O441" s="572">
        <v>1</v>
      </c>
      <c r="P441" s="571">
        <v>1688.34</v>
      </c>
      <c r="Q441" s="573">
        <v>1</v>
      </c>
      <c r="R441" s="568">
        <v>3</v>
      </c>
      <c r="S441" s="573">
        <v>1</v>
      </c>
      <c r="T441" s="572">
        <v>1</v>
      </c>
      <c r="U441" s="574">
        <v>1</v>
      </c>
    </row>
    <row r="442" spans="1:21" ht="14.45" customHeight="1" x14ac:dyDescent="0.2">
      <c r="A442" s="567">
        <v>29</v>
      </c>
      <c r="B442" s="568" t="s">
        <v>636</v>
      </c>
      <c r="C442" s="568" t="s">
        <v>640</v>
      </c>
      <c r="D442" s="569" t="s">
        <v>1708</v>
      </c>
      <c r="E442" s="570" t="s">
        <v>646</v>
      </c>
      <c r="F442" s="568" t="s">
        <v>639</v>
      </c>
      <c r="G442" s="568" t="s">
        <v>695</v>
      </c>
      <c r="H442" s="568" t="s">
        <v>271</v>
      </c>
      <c r="I442" s="568" t="s">
        <v>723</v>
      </c>
      <c r="J442" s="568" t="s">
        <v>724</v>
      </c>
      <c r="K442" s="568" t="s">
        <v>725</v>
      </c>
      <c r="L442" s="571">
        <v>4197.5</v>
      </c>
      <c r="M442" s="571">
        <v>12592.5</v>
      </c>
      <c r="N442" s="568">
        <v>3</v>
      </c>
      <c r="O442" s="572">
        <v>1</v>
      </c>
      <c r="P442" s="571">
        <v>12592.5</v>
      </c>
      <c r="Q442" s="573">
        <v>1</v>
      </c>
      <c r="R442" s="568">
        <v>3</v>
      </c>
      <c r="S442" s="573">
        <v>1</v>
      </c>
      <c r="T442" s="572">
        <v>1</v>
      </c>
      <c r="U442" s="574">
        <v>1</v>
      </c>
    </row>
    <row r="443" spans="1:21" ht="14.45" customHeight="1" x14ac:dyDescent="0.2">
      <c r="A443" s="567">
        <v>29</v>
      </c>
      <c r="B443" s="568" t="s">
        <v>636</v>
      </c>
      <c r="C443" s="568" t="s">
        <v>640</v>
      </c>
      <c r="D443" s="569" t="s">
        <v>1708</v>
      </c>
      <c r="E443" s="570" t="s">
        <v>646</v>
      </c>
      <c r="F443" s="568" t="s">
        <v>639</v>
      </c>
      <c r="G443" s="568" t="s">
        <v>695</v>
      </c>
      <c r="H443" s="568" t="s">
        <v>271</v>
      </c>
      <c r="I443" s="568" t="s">
        <v>1421</v>
      </c>
      <c r="J443" s="568" t="s">
        <v>1422</v>
      </c>
      <c r="K443" s="568" t="s">
        <v>1423</v>
      </c>
      <c r="L443" s="571">
        <v>547.08000000000004</v>
      </c>
      <c r="M443" s="571">
        <v>547.08000000000004</v>
      </c>
      <c r="N443" s="568">
        <v>1</v>
      </c>
      <c r="O443" s="572">
        <v>1</v>
      </c>
      <c r="P443" s="571">
        <v>547.08000000000004</v>
      </c>
      <c r="Q443" s="573">
        <v>1</v>
      </c>
      <c r="R443" s="568">
        <v>1</v>
      </c>
      <c r="S443" s="573">
        <v>1</v>
      </c>
      <c r="T443" s="572">
        <v>1</v>
      </c>
      <c r="U443" s="574">
        <v>1</v>
      </c>
    </row>
    <row r="444" spans="1:21" ht="14.45" customHeight="1" x14ac:dyDescent="0.2">
      <c r="A444" s="567">
        <v>29</v>
      </c>
      <c r="B444" s="568" t="s">
        <v>636</v>
      </c>
      <c r="C444" s="568" t="s">
        <v>640</v>
      </c>
      <c r="D444" s="569" t="s">
        <v>1708</v>
      </c>
      <c r="E444" s="570" t="s">
        <v>646</v>
      </c>
      <c r="F444" s="568" t="s">
        <v>639</v>
      </c>
      <c r="G444" s="568" t="s">
        <v>695</v>
      </c>
      <c r="H444" s="568" t="s">
        <v>271</v>
      </c>
      <c r="I444" s="568" t="s">
        <v>1424</v>
      </c>
      <c r="J444" s="568" t="s">
        <v>1425</v>
      </c>
      <c r="K444" s="568" t="s">
        <v>1426</v>
      </c>
      <c r="L444" s="571">
        <v>400.2</v>
      </c>
      <c r="M444" s="571">
        <v>400.2</v>
      </c>
      <c r="N444" s="568">
        <v>1</v>
      </c>
      <c r="O444" s="572">
        <v>1</v>
      </c>
      <c r="P444" s="571"/>
      <c r="Q444" s="573">
        <v>0</v>
      </c>
      <c r="R444" s="568"/>
      <c r="S444" s="573">
        <v>0</v>
      </c>
      <c r="T444" s="572"/>
      <c r="U444" s="574">
        <v>0</v>
      </c>
    </row>
    <row r="445" spans="1:21" ht="14.45" customHeight="1" x14ac:dyDescent="0.2">
      <c r="A445" s="567">
        <v>29</v>
      </c>
      <c r="B445" s="568" t="s">
        <v>636</v>
      </c>
      <c r="C445" s="568" t="s">
        <v>640</v>
      </c>
      <c r="D445" s="569" t="s">
        <v>1708</v>
      </c>
      <c r="E445" s="570" t="s">
        <v>646</v>
      </c>
      <c r="F445" s="568" t="s">
        <v>639</v>
      </c>
      <c r="G445" s="568" t="s">
        <v>695</v>
      </c>
      <c r="H445" s="568" t="s">
        <v>271</v>
      </c>
      <c r="I445" s="568" t="s">
        <v>1139</v>
      </c>
      <c r="J445" s="568" t="s">
        <v>703</v>
      </c>
      <c r="K445" s="568" t="s">
        <v>1140</v>
      </c>
      <c r="L445" s="571">
        <v>2624.87</v>
      </c>
      <c r="M445" s="571">
        <v>7874.61</v>
      </c>
      <c r="N445" s="568">
        <v>3</v>
      </c>
      <c r="O445" s="572">
        <v>1</v>
      </c>
      <c r="P445" s="571">
        <v>7874.61</v>
      </c>
      <c r="Q445" s="573">
        <v>1</v>
      </c>
      <c r="R445" s="568">
        <v>3</v>
      </c>
      <c r="S445" s="573">
        <v>1</v>
      </c>
      <c r="T445" s="572">
        <v>1</v>
      </c>
      <c r="U445" s="574">
        <v>1</v>
      </c>
    </row>
    <row r="446" spans="1:21" ht="14.45" customHeight="1" x14ac:dyDescent="0.2">
      <c r="A446" s="567">
        <v>29</v>
      </c>
      <c r="B446" s="568" t="s">
        <v>636</v>
      </c>
      <c r="C446" s="568" t="s">
        <v>640</v>
      </c>
      <c r="D446" s="569" t="s">
        <v>1708</v>
      </c>
      <c r="E446" s="570" t="s">
        <v>646</v>
      </c>
      <c r="F446" s="568" t="s">
        <v>639</v>
      </c>
      <c r="G446" s="568" t="s">
        <v>695</v>
      </c>
      <c r="H446" s="568" t="s">
        <v>271</v>
      </c>
      <c r="I446" s="568" t="s">
        <v>1427</v>
      </c>
      <c r="J446" s="568" t="s">
        <v>1428</v>
      </c>
      <c r="K446" s="568" t="s">
        <v>1429</v>
      </c>
      <c r="L446" s="571">
        <v>389.82</v>
      </c>
      <c r="M446" s="571">
        <v>389.82</v>
      </c>
      <c r="N446" s="568">
        <v>1</v>
      </c>
      <c r="O446" s="572">
        <v>1</v>
      </c>
      <c r="P446" s="571">
        <v>389.82</v>
      </c>
      <c r="Q446" s="573">
        <v>1</v>
      </c>
      <c r="R446" s="568">
        <v>1</v>
      </c>
      <c r="S446" s="573">
        <v>1</v>
      </c>
      <c r="T446" s="572">
        <v>1</v>
      </c>
      <c r="U446" s="574">
        <v>1</v>
      </c>
    </row>
    <row r="447" spans="1:21" ht="14.45" customHeight="1" x14ac:dyDescent="0.2">
      <c r="A447" s="567">
        <v>29</v>
      </c>
      <c r="B447" s="568" t="s">
        <v>636</v>
      </c>
      <c r="C447" s="568" t="s">
        <v>640</v>
      </c>
      <c r="D447" s="569" t="s">
        <v>1708</v>
      </c>
      <c r="E447" s="570" t="s">
        <v>646</v>
      </c>
      <c r="F447" s="568" t="s">
        <v>639</v>
      </c>
      <c r="G447" s="568" t="s">
        <v>695</v>
      </c>
      <c r="H447" s="568" t="s">
        <v>271</v>
      </c>
      <c r="I447" s="568" t="s">
        <v>1141</v>
      </c>
      <c r="J447" s="568" t="s">
        <v>1142</v>
      </c>
      <c r="K447" s="568" t="s">
        <v>1143</v>
      </c>
      <c r="L447" s="571">
        <v>398.99</v>
      </c>
      <c r="M447" s="571">
        <v>1595.96</v>
      </c>
      <c r="N447" s="568">
        <v>4</v>
      </c>
      <c r="O447" s="572">
        <v>2</v>
      </c>
      <c r="P447" s="571"/>
      <c r="Q447" s="573">
        <v>0</v>
      </c>
      <c r="R447" s="568"/>
      <c r="S447" s="573">
        <v>0</v>
      </c>
      <c r="T447" s="572"/>
      <c r="U447" s="574">
        <v>0</v>
      </c>
    </row>
    <row r="448" spans="1:21" ht="14.45" customHeight="1" x14ac:dyDescent="0.2">
      <c r="A448" s="567">
        <v>29</v>
      </c>
      <c r="B448" s="568" t="s">
        <v>636</v>
      </c>
      <c r="C448" s="568" t="s">
        <v>640</v>
      </c>
      <c r="D448" s="569" t="s">
        <v>1708</v>
      </c>
      <c r="E448" s="570" t="s">
        <v>646</v>
      </c>
      <c r="F448" s="568" t="s">
        <v>639</v>
      </c>
      <c r="G448" s="568" t="s">
        <v>695</v>
      </c>
      <c r="H448" s="568" t="s">
        <v>271</v>
      </c>
      <c r="I448" s="568" t="s">
        <v>1430</v>
      </c>
      <c r="J448" s="568" t="s">
        <v>1431</v>
      </c>
      <c r="K448" s="568" t="s">
        <v>1432</v>
      </c>
      <c r="L448" s="571">
        <v>398.59</v>
      </c>
      <c r="M448" s="571">
        <v>797.18</v>
      </c>
      <c r="N448" s="568">
        <v>2</v>
      </c>
      <c r="O448" s="572">
        <v>1</v>
      </c>
      <c r="P448" s="571">
        <v>797.18</v>
      </c>
      <c r="Q448" s="573">
        <v>1</v>
      </c>
      <c r="R448" s="568">
        <v>2</v>
      </c>
      <c r="S448" s="573">
        <v>1</v>
      </c>
      <c r="T448" s="572">
        <v>1</v>
      </c>
      <c r="U448" s="574">
        <v>1</v>
      </c>
    </row>
    <row r="449" spans="1:21" ht="14.45" customHeight="1" x14ac:dyDescent="0.2">
      <c r="A449" s="567">
        <v>29</v>
      </c>
      <c r="B449" s="568" t="s">
        <v>636</v>
      </c>
      <c r="C449" s="568" t="s">
        <v>640</v>
      </c>
      <c r="D449" s="569" t="s">
        <v>1708</v>
      </c>
      <c r="E449" s="570" t="s">
        <v>646</v>
      </c>
      <c r="F449" s="568" t="s">
        <v>639</v>
      </c>
      <c r="G449" s="568" t="s">
        <v>695</v>
      </c>
      <c r="H449" s="568" t="s">
        <v>271</v>
      </c>
      <c r="I449" s="568" t="s">
        <v>1433</v>
      </c>
      <c r="J449" s="568" t="s">
        <v>875</v>
      </c>
      <c r="K449" s="568" t="s">
        <v>1434</v>
      </c>
      <c r="L449" s="571">
        <v>64.040000000000006</v>
      </c>
      <c r="M449" s="571">
        <v>192.12</v>
      </c>
      <c r="N449" s="568">
        <v>3</v>
      </c>
      <c r="O449" s="572">
        <v>1</v>
      </c>
      <c r="P449" s="571"/>
      <c r="Q449" s="573">
        <v>0</v>
      </c>
      <c r="R449" s="568"/>
      <c r="S449" s="573">
        <v>0</v>
      </c>
      <c r="T449" s="572"/>
      <c r="U449" s="574">
        <v>0</v>
      </c>
    </row>
    <row r="450" spans="1:21" ht="14.45" customHeight="1" x14ac:dyDescent="0.2">
      <c r="A450" s="567">
        <v>29</v>
      </c>
      <c r="B450" s="568" t="s">
        <v>636</v>
      </c>
      <c r="C450" s="568" t="s">
        <v>640</v>
      </c>
      <c r="D450" s="569" t="s">
        <v>1708</v>
      </c>
      <c r="E450" s="570" t="s">
        <v>646</v>
      </c>
      <c r="F450" s="568" t="s">
        <v>639</v>
      </c>
      <c r="G450" s="568" t="s">
        <v>695</v>
      </c>
      <c r="H450" s="568" t="s">
        <v>271</v>
      </c>
      <c r="I450" s="568" t="s">
        <v>1435</v>
      </c>
      <c r="J450" s="568" t="s">
        <v>1436</v>
      </c>
      <c r="K450" s="568" t="s">
        <v>1432</v>
      </c>
      <c r="L450" s="571">
        <v>1025.32</v>
      </c>
      <c r="M450" s="571">
        <v>10253.199999999999</v>
      </c>
      <c r="N450" s="568">
        <v>10</v>
      </c>
      <c r="O450" s="572">
        <v>1</v>
      </c>
      <c r="P450" s="571"/>
      <c r="Q450" s="573">
        <v>0</v>
      </c>
      <c r="R450" s="568"/>
      <c r="S450" s="573">
        <v>0</v>
      </c>
      <c r="T450" s="572"/>
      <c r="U450" s="574">
        <v>0</v>
      </c>
    </row>
    <row r="451" spans="1:21" ht="14.45" customHeight="1" x14ac:dyDescent="0.2">
      <c r="A451" s="567">
        <v>29</v>
      </c>
      <c r="B451" s="568" t="s">
        <v>636</v>
      </c>
      <c r="C451" s="568" t="s">
        <v>640</v>
      </c>
      <c r="D451" s="569" t="s">
        <v>1708</v>
      </c>
      <c r="E451" s="570" t="s">
        <v>646</v>
      </c>
      <c r="F451" s="568" t="s">
        <v>639</v>
      </c>
      <c r="G451" s="568" t="s">
        <v>695</v>
      </c>
      <c r="H451" s="568" t="s">
        <v>271</v>
      </c>
      <c r="I451" s="568" t="s">
        <v>1437</v>
      </c>
      <c r="J451" s="568" t="s">
        <v>1438</v>
      </c>
      <c r="K451" s="568" t="s">
        <v>1138</v>
      </c>
      <c r="L451" s="571">
        <v>176.64</v>
      </c>
      <c r="M451" s="571">
        <v>176.64</v>
      </c>
      <c r="N451" s="568">
        <v>1</v>
      </c>
      <c r="O451" s="572">
        <v>1</v>
      </c>
      <c r="P451" s="571"/>
      <c r="Q451" s="573">
        <v>0</v>
      </c>
      <c r="R451" s="568"/>
      <c r="S451" s="573">
        <v>0</v>
      </c>
      <c r="T451" s="572"/>
      <c r="U451" s="574">
        <v>0</v>
      </c>
    </row>
    <row r="452" spans="1:21" ht="14.45" customHeight="1" x14ac:dyDescent="0.2">
      <c r="A452" s="567">
        <v>29</v>
      </c>
      <c r="B452" s="568" t="s">
        <v>636</v>
      </c>
      <c r="C452" s="568" t="s">
        <v>640</v>
      </c>
      <c r="D452" s="569" t="s">
        <v>1708</v>
      </c>
      <c r="E452" s="570" t="s">
        <v>645</v>
      </c>
      <c r="F452" s="568" t="s">
        <v>637</v>
      </c>
      <c r="G452" s="568" t="s">
        <v>889</v>
      </c>
      <c r="H452" s="568" t="s">
        <v>271</v>
      </c>
      <c r="I452" s="568" t="s">
        <v>1439</v>
      </c>
      <c r="J452" s="568" t="s">
        <v>891</v>
      </c>
      <c r="K452" s="568" t="s">
        <v>1440</v>
      </c>
      <c r="L452" s="571">
        <v>247.17</v>
      </c>
      <c r="M452" s="571">
        <v>494.34</v>
      </c>
      <c r="N452" s="568">
        <v>2</v>
      </c>
      <c r="O452" s="572">
        <v>2</v>
      </c>
      <c r="P452" s="571">
        <v>494.34</v>
      </c>
      <c r="Q452" s="573">
        <v>1</v>
      </c>
      <c r="R452" s="568">
        <v>2</v>
      </c>
      <c r="S452" s="573">
        <v>1</v>
      </c>
      <c r="T452" s="572">
        <v>2</v>
      </c>
      <c r="U452" s="574">
        <v>1</v>
      </c>
    </row>
    <row r="453" spans="1:21" ht="14.45" customHeight="1" x14ac:dyDescent="0.2">
      <c r="A453" s="567">
        <v>29</v>
      </c>
      <c r="B453" s="568" t="s">
        <v>636</v>
      </c>
      <c r="C453" s="568" t="s">
        <v>640</v>
      </c>
      <c r="D453" s="569" t="s">
        <v>1708</v>
      </c>
      <c r="E453" s="570" t="s">
        <v>645</v>
      </c>
      <c r="F453" s="568" t="s">
        <v>637</v>
      </c>
      <c r="G453" s="568" t="s">
        <v>889</v>
      </c>
      <c r="H453" s="568" t="s">
        <v>271</v>
      </c>
      <c r="I453" s="568" t="s">
        <v>890</v>
      </c>
      <c r="J453" s="568" t="s">
        <v>891</v>
      </c>
      <c r="K453" s="568" t="s">
        <v>892</v>
      </c>
      <c r="L453" s="571">
        <v>922.76</v>
      </c>
      <c r="M453" s="571">
        <v>1845.52</v>
      </c>
      <c r="N453" s="568">
        <v>2</v>
      </c>
      <c r="O453" s="572">
        <v>2</v>
      </c>
      <c r="P453" s="571"/>
      <c r="Q453" s="573">
        <v>0</v>
      </c>
      <c r="R453" s="568"/>
      <c r="S453" s="573">
        <v>0</v>
      </c>
      <c r="T453" s="572"/>
      <c r="U453" s="574">
        <v>0</v>
      </c>
    </row>
    <row r="454" spans="1:21" ht="14.45" customHeight="1" x14ac:dyDescent="0.2">
      <c r="A454" s="567">
        <v>29</v>
      </c>
      <c r="B454" s="568" t="s">
        <v>636</v>
      </c>
      <c r="C454" s="568" t="s">
        <v>640</v>
      </c>
      <c r="D454" s="569" t="s">
        <v>1708</v>
      </c>
      <c r="E454" s="570" t="s">
        <v>645</v>
      </c>
      <c r="F454" s="568" t="s">
        <v>637</v>
      </c>
      <c r="G454" s="568" t="s">
        <v>889</v>
      </c>
      <c r="H454" s="568" t="s">
        <v>271</v>
      </c>
      <c r="I454" s="568" t="s">
        <v>1441</v>
      </c>
      <c r="J454" s="568" t="s">
        <v>891</v>
      </c>
      <c r="K454" s="568" t="s">
        <v>1442</v>
      </c>
      <c r="L454" s="571">
        <v>615.15</v>
      </c>
      <c r="M454" s="571">
        <v>615.15</v>
      </c>
      <c r="N454" s="568">
        <v>1</v>
      </c>
      <c r="O454" s="572">
        <v>1</v>
      </c>
      <c r="P454" s="571">
        <v>615.15</v>
      </c>
      <c r="Q454" s="573">
        <v>1</v>
      </c>
      <c r="R454" s="568">
        <v>1</v>
      </c>
      <c r="S454" s="573">
        <v>1</v>
      </c>
      <c r="T454" s="572">
        <v>1</v>
      </c>
      <c r="U454" s="574">
        <v>1</v>
      </c>
    </row>
    <row r="455" spans="1:21" ht="14.45" customHeight="1" x14ac:dyDescent="0.2">
      <c r="A455" s="567">
        <v>29</v>
      </c>
      <c r="B455" s="568" t="s">
        <v>636</v>
      </c>
      <c r="C455" s="568" t="s">
        <v>640</v>
      </c>
      <c r="D455" s="569" t="s">
        <v>1708</v>
      </c>
      <c r="E455" s="570" t="s">
        <v>645</v>
      </c>
      <c r="F455" s="568" t="s">
        <v>637</v>
      </c>
      <c r="G455" s="568" t="s">
        <v>1443</v>
      </c>
      <c r="H455" s="568" t="s">
        <v>536</v>
      </c>
      <c r="I455" s="568" t="s">
        <v>1444</v>
      </c>
      <c r="J455" s="568" t="s">
        <v>1445</v>
      </c>
      <c r="K455" s="568" t="s">
        <v>1446</v>
      </c>
      <c r="L455" s="571">
        <v>72.55</v>
      </c>
      <c r="M455" s="571">
        <v>72.55</v>
      </c>
      <c r="N455" s="568">
        <v>1</v>
      </c>
      <c r="O455" s="572">
        <v>0.5</v>
      </c>
      <c r="P455" s="571"/>
      <c r="Q455" s="573">
        <v>0</v>
      </c>
      <c r="R455" s="568"/>
      <c r="S455" s="573">
        <v>0</v>
      </c>
      <c r="T455" s="572"/>
      <c r="U455" s="574">
        <v>0</v>
      </c>
    </row>
    <row r="456" spans="1:21" ht="14.45" customHeight="1" x14ac:dyDescent="0.2">
      <c r="A456" s="567">
        <v>29</v>
      </c>
      <c r="B456" s="568" t="s">
        <v>636</v>
      </c>
      <c r="C456" s="568" t="s">
        <v>640</v>
      </c>
      <c r="D456" s="569" t="s">
        <v>1708</v>
      </c>
      <c r="E456" s="570" t="s">
        <v>645</v>
      </c>
      <c r="F456" s="568" t="s">
        <v>637</v>
      </c>
      <c r="G456" s="568" t="s">
        <v>1443</v>
      </c>
      <c r="H456" s="568" t="s">
        <v>536</v>
      </c>
      <c r="I456" s="568" t="s">
        <v>1447</v>
      </c>
      <c r="J456" s="568" t="s">
        <v>1445</v>
      </c>
      <c r="K456" s="568" t="s">
        <v>669</v>
      </c>
      <c r="L456" s="571">
        <v>21.76</v>
      </c>
      <c r="M456" s="571">
        <v>21.76</v>
      </c>
      <c r="N456" s="568">
        <v>1</v>
      </c>
      <c r="O456" s="572">
        <v>0.5</v>
      </c>
      <c r="P456" s="571"/>
      <c r="Q456" s="573">
        <v>0</v>
      </c>
      <c r="R456" s="568"/>
      <c r="S456" s="573">
        <v>0</v>
      </c>
      <c r="T456" s="572"/>
      <c r="U456" s="574">
        <v>0</v>
      </c>
    </row>
    <row r="457" spans="1:21" ht="14.45" customHeight="1" x14ac:dyDescent="0.2">
      <c r="A457" s="567">
        <v>29</v>
      </c>
      <c r="B457" s="568" t="s">
        <v>636</v>
      </c>
      <c r="C457" s="568" t="s">
        <v>640</v>
      </c>
      <c r="D457" s="569" t="s">
        <v>1708</v>
      </c>
      <c r="E457" s="570" t="s">
        <v>645</v>
      </c>
      <c r="F457" s="568" t="s">
        <v>637</v>
      </c>
      <c r="G457" s="568" t="s">
        <v>738</v>
      </c>
      <c r="H457" s="568" t="s">
        <v>536</v>
      </c>
      <c r="I457" s="568" t="s">
        <v>739</v>
      </c>
      <c r="J457" s="568" t="s">
        <v>740</v>
      </c>
      <c r="K457" s="568" t="s">
        <v>741</v>
      </c>
      <c r="L457" s="571">
        <v>11.71</v>
      </c>
      <c r="M457" s="571">
        <v>35.130000000000003</v>
      </c>
      <c r="N457" s="568">
        <v>3</v>
      </c>
      <c r="O457" s="572">
        <v>3</v>
      </c>
      <c r="P457" s="571">
        <v>23.42</v>
      </c>
      <c r="Q457" s="573">
        <v>0.66666666666666663</v>
      </c>
      <c r="R457" s="568">
        <v>2</v>
      </c>
      <c r="S457" s="573">
        <v>0.66666666666666663</v>
      </c>
      <c r="T457" s="572">
        <v>2</v>
      </c>
      <c r="U457" s="574">
        <v>0.66666666666666663</v>
      </c>
    </row>
    <row r="458" spans="1:21" ht="14.45" customHeight="1" x14ac:dyDescent="0.2">
      <c r="A458" s="567">
        <v>29</v>
      </c>
      <c r="B458" s="568" t="s">
        <v>636</v>
      </c>
      <c r="C458" s="568" t="s">
        <v>640</v>
      </c>
      <c r="D458" s="569" t="s">
        <v>1708</v>
      </c>
      <c r="E458" s="570" t="s">
        <v>645</v>
      </c>
      <c r="F458" s="568" t="s">
        <v>637</v>
      </c>
      <c r="G458" s="568" t="s">
        <v>893</v>
      </c>
      <c r="H458" s="568" t="s">
        <v>536</v>
      </c>
      <c r="I458" s="568" t="s">
        <v>1345</v>
      </c>
      <c r="J458" s="568" t="s">
        <v>1346</v>
      </c>
      <c r="K458" s="568" t="s">
        <v>1347</v>
      </c>
      <c r="L458" s="571">
        <v>56.06</v>
      </c>
      <c r="M458" s="571">
        <v>168.18</v>
      </c>
      <c r="N458" s="568">
        <v>3</v>
      </c>
      <c r="O458" s="572">
        <v>2.5</v>
      </c>
      <c r="P458" s="571">
        <v>112.12</v>
      </c>
      <c r="Q458" s="573">
        <v>0.66666666666666663</v>
      </c>
      <c r="R458" s="568">
        <v>2</v>
      </c>
      <c r="S458" s="573">
        <v>0.66666666666666663</v>
      </c>
      <c r="T458" s="572">
        <v>1.5</v>
      </c>
      <c r="U458" s="574">
        <v>0.6</v>
      </c>
    </row>
    <row r="459" spans="1:21" ht="14.45" customHeight="1" x14ac:dyDescent="0.2">
      <c r="A459" s="567">
        <v>29</v>
      </c>
      <c r="B459" s="568" t="s">
        <v>636</v>
      </c>
      <c r="C459" s="568" t="s">
        <v>640</v>
      </c>
      <c r="D459" s="569" t="s">
        <v>1708</v>
      </c>
      <c r="E459" s="570" t="s">
        <v>645</v>
      </c>
      <c r="F459" s="568" t="s">
        <v>637</v>
      </c>
      <c r="G459" s="568" t="s">
        <v>742</v>
      </c>
      <c r="H459" s="568" t="s">
        <v>271</v>
      </c>
      <c r="I459" s="568" t="s">
        <v>1217</v>
      </c>
      <c r="J459" s="568" t="s">
        <v>744</v>
      </c>
      <c r="K459" s="568" t="s">
        <v>1218</v>
      </c>
      <c r="L459" s="571">
        <v>401.63</v>
      </c>
      <c r="M459" s="571">
        <v>1606.52</v>
      </c>
      <c r="N459" s="568">
        <v>4</v>
      </c>
      <c r="O459" s="572">
        <v>2</v>
      </c>
      <c r="P459" s="571">
        <v>1606.52</v>
      </c>
      <c r="Q459" s="573">
        <v>1</v>
      </c>
      <c r="R459" s="568">
        <v>4</v>
      </c>
      <c r="S459" s="573">
        <v>1</v>
      </c>
      <c r="T459" s="572">
        <v>2</v>
      </c>
      <c r="U459" s="574">
        <v>1</v>
      </c>
    </row>
    <row r="460" spans="1:21" ht="14.45" customHeight="1" x14ac:dyDescent="0.2">
      <c r="A460" s="567">
        <v>29</v>
      </c>
      <c r="B460" s="568" t="s">
        <v>636</v>
      </c>
      <c r="C460" s="568" t="s">
        <v>640</v>
      </c>
      <c r="D460" s="569" t="s">
        <v>1708</v>
      </c>
      <c r="E460" s="570" t="s">
        <v>645</v>
      </c>
      <c r="F460" s="568" t="s">
        <v>637</v>
      </c>
      <c r="G460" s="568" t="s">
        <v>1448</v>
      </c>
      <c r="H460" s="568" t="s">
        <v>271</v>
      </c>
      <c r="I460" s="568" t="s">
        <v>1449</v>
      </c>
      <c r="J460" s="568" t="s">
        <v>1450</v>
      </c>
      <c r="K460" s="568" t="s">
        <v>1451</v>
      </c>
      <c r="L460" s="571">
        <v>46.03</v>
      </c>
      <c r="M460" s="571">
        <v>46.03</v>
      </c>
      <c r="N460" s="568">
        <v>1</v>
      </c>
      <c r="O460" s="572">
        <v>0.5</v>
      </c>
      <c r="P460" s="571"/>
      <c r="Q460" s="573">
        <v>0</v>
      </c>
      <c r="R460" s="568"/>
      <c r="S460" s="573">
        <v>0</v>
      </c>
      <c r="T460" s="572"/>
      <c r="U460" s="574">
        <v>0</v>
      </c>
    </row>
    <row r="461" spans="1:21" ht="14.45" customHeight="1" x14ac:dyDescent="0.2">
      <c r="A461" s="567">
        <v>29</v>
      </c>
      <c r="B461" s="568" t="s">
        <v>636</v>
      </c>
      <c r="C461" s="568" t="s">
        <v>640</v>
      </c>
      <c r="D461" s="569" t="s">
        <v>1708</v>
      </c>
      <c r="E461" s="570" t="s">
        <v>645</v>
      </c>
      <c r="F461" s="568" t="s">
        <v>637</v>
      </c>
      <c r="G461" s="568" t="s">
        <v>897</v>
      </c>
      <c r="H461" s="568" t="s">
        <v>271</v>
      </c>
      <c r="I461" s="568" t="s">
        <v>1192</v>
      </c>
      <c r="J461" s="568" t="s">
        <v>899</v>
      </c>
      <c r="K461" s="568" t="s">
        <v>1193</v>
      </c>
      <c r="L461" s="571">
        <v>86.02</v>
      </c>
      <c r="M461" s="571">
        <v>430.09999999999997</v>
      </c>
      <c r="N461" s="568">
        <v>5</v>
      </c>
      <c r="O461" s="572">
        <v>3</v>
      </c>
      <c r="P461" s="571">
        <v>86.02</v>
      </c>
      <c r="Q461" s="573">
        <v>0.2</v>
      </c>
      <c r="R461" s="568">
        <v>1</v>
      </c>
      <c r="S461" s="573">
        <v>0.2</v>
      </c>
      <c r="T461" s="572">
        <v>1</v>
      </c>
      <c r="U461" s="574">
        <v>0.33333333333333331</v>
      </c>
    </row>
    <row r="462" spans="1:21" ht="14.45" customHeight="1" x14ac:dyDescent="0.2">
      <c r="A462" s="567">
        <v>29</v>
      </c>
      <c r="B462" s="568" t="s">
        <v>636</v>
      </c>
      <c r="C462" s="568" t="s">
        <v>640</v>
      </c>
      <c r="D462" s="569" t="s">
        <v>1708</v>
      </c>
      <c r="E462" s="570" t="s">
        <v>645</v>
      </c>
      <c r="F462" s="568" t="s">
        <v>637</v>
      </c>
      <c r="G462" s="568" t="s">
        <v>897</v>
      </c>
      <c r="H462" s="568" t="s">
        <v>271</v>
      </c>
      <c r="I462" s="568" t="s">
        <v>1192</v>
      </c>
      <c r="J462" s="568" t="s">
        <v>899</v>
      </c>
      <c r="K462" s="568" t="s">
        <v>1193</v>
      </c>
      <c r="L462" s="571">
        <v>80.19</v>
      </c>
      <c r="M462" s="571">
        <v>240.57</v>
      </c>
      <c r="N462" s="568">
        <v>3</v>
      </c>
      <c r="O462" s="572">
        <v>1.5</v>
      </c>
      <c r="P462" s="571">
        <v>160.38</v>
      </c>
      <c r="Q462" s="573">
        <v>0.66666666666666663</v>
      </c>
      <c r="R462" s="568">
        <v>2</v>
      </c>
      <c r="S462" s="573">
        <v>0.66666666666666663</v>
      </c>
      <c r="T462" s="572">
        <v>0.5</v>
      </c>
      <c r="U462" s="574">
        <v>0.33333333333333331</v>
      </c>
    </row>
    <row r="463" spans="1:21" ht="14.45" customHeight="1" x14ac:dyDescent="0.2">
      <c r="A463" s="567">
        <v>29</v>
      </c>
      <c r="B463" s="568" t="s">
        <v>636</v>
      </c>
      <c r="C463" s="568" t="s">
        <v>640</v>
      </c>
      <c r="D463" s="569" t="s">
        <v>1708</v>
      </c>
      <c r="E463" s="570" t="s">
        <v>645</v>
      </c>
      <c r="F463" s="568" t="s">
        <v>637</v>
      </c>
      <c r="G463" s="568" t="s">
        <v>901</v>
      </c>
      <c r="H463" s="568" t="s">
        <v>271</v>
      </c>
      <c r="I463" s="568" t="s">
        <v>1452</v>
      </c>
      <c r="J463" s="568" t="s">
        <v>903</v>
      </c>
      <c r="K463" s="568" t="s">
        <v>1453</v>
      </c>
      <c r="L463" s="571">
        <v>29.39</v>
      </c>
      <c r="M463" s="571">
        <v>58.78</v>
      </c>
      <c r="N463" s="568">
        <v>2</v>
      </c>
      <c r="O463" s="572">
        <v>1</v>
      </c>
      <c r="P463" s="571"/>
      <c r="Q463" s="573">
        <v>0</v>
      </c>
      <c r="R463" s="568"/>
      <c r="S463" s="573">
        <v>0</v>
      </c>
      <c r="T463" s="572"/>
      <c r="U463" s="574">
        <v>0</v>
      </c>
    </row>
    <row r="464" spans="1:21" ht="14.45" customHeight="1" x14ac:dyDescent="0.2">
      <c r="A464" s="567">
        <v>29</v>
      </c>
      <c r="B464" s="568" t="s">
        <v>636</v>
      </c>
      <c r="C464" s="568" t="s">
        <v>640</v>
      </c>
      <c r="D464" s="569" t="s">
        <v>1708</v>
      </c>
      <c r="E464" s="570" t="s">
        <v>645</v>
      </c>
      <c r="F464" s="568" t="s">
        <v>637</v>
      </c>
      <c r="G464" s="568" t="s">
        <v>1227</v>
      </c>
      <c r="H464" s="568" t="s">
        <v>271</v>
      </c>
      <c r="I464" s="568" t="s">
        <v>1454</v>
      </c>
      <c r="J464" s="568" t="s">
        <v>1455</v>
      </c>
      <c r="K464" s="568" t="s">
        <v>1070</v>
      </c>
      <c r="L464" s="571">
        <v>234.07</v>
      </c>
      <c r="M464" s="571">
        <v>234.07</v>
      </c>
      <c r="N464" s="568">
        <v>1</v>
      </c>
      <c r="O464" s="572">
        <v>0.5</v>
      </c>
      <c r="P464" s="571">
        <v>234.07</v>
      </c>
      <c r="Q464" s="573">
        <v>1</v>
      </c>
      <c r="R464" s="568">
        <v>1</v>
      </c>
      <c r="S464" s="573">
        <v>1</v>
      </c>
      <c r="T464" s="572">
        <v>0.5</v>
      </c>
      <c r="U464" s="574">
        <v>1</v>
      </c>
    </row>
    <row r="465" spans="1:21" ht="14.45" customHeight="1" x14ac:dyDescent="0.2">
      <c r="A465" s="567">
        <v>29</v>
      </c>
      <c r="B465" s="568" t="s">
        <v>636</v>
      </c>
      <c r="C465" s="568" t="s">
        <v>640</v>
      </c>
      <c r="D465" s="569" t="s">
        <v>1708</v>
      </c>
      <c r="E465" s="570" t="s">
        <v>645</v>
      </c>
      <c r="F465" s="568" t="s">
        <v>637</v>
      </c>
      <c r="G465" s="568" t="s">
        <v>750</v>
      </c>
      <c r="H465" s="568" t="s">
        <v>536</v>
      </c>
      <c r="I465" s="568" t="s">
        <v>1348</v>
      </c>
      <c r="J465" s="568" t="s">
        <v>752</v>
      </c>
      <c r="K465" s="568" t="s">
        <v>1158</v>
      </c>
      <c r="L465" s="571">
        <v>84.21</v>
      </c>
      <c r="M465" s="571">
        <v>84.21</v>
      </c>
      <c r="N465" s="568">
        <v>1</v>
      </c>
      <c r="O465" s="572">
        <v>1</v>
      </c>
      <c r="P465" s="571">
        <v>84.21</v>
      </c>
      <c r="Q465" s="573">
        <v>1</v>
      </c>
      <c r="R465" s="568">
        <v>1</v>
      </c>
      <c r="S465" s="573">
        <v>1</v>
      </c>
      <c r="T465" s="572">
        <v>1</v>
      </c>
      <c r="U465" s="574">
        <v>1</v>
      </c>
    </row>
    <row r="466" spans="1:21" ht="14.45" customHeight="1" x14ac:dyDescent="0.2">
      <c r="A466" s="567">
        <v>29</v>
      </c>
      <c r="B466" s="568" t="s">
        <v>636</v>
      </c>
      <c r="C466" s="568" t="s">
        <v>640</v>
      </c>
      <c r="D466" s="569" t="s">
        <v>1708</v>
      </c>
      <c r="E466" s="570" t="s">
        <v>645</v>
      </c>
      <c r="F466" s="568" t="s">
        <v>637</v>
      </c>
      <c r="G466" s="568" t="s">
        <v>750</v>
      </c>
      <c r="H466" s="568" t="s">
        <v>271</v>
      </c>
      <c r="I466" s="568" t="s">
        <v>915</v>
      </c>
      <c r="J466" s="568" t="s">
        <v>752</v>
      </c>
      <c r="K466" s="568" t="s">
        <v>916</v>
      </c>
      <c r="L466" s="571">
        <v>134.44999999999999</v>
      </c>
      <c r="M466" s="571">
        <v>134.44999999999999</v>
      </c>
      <c r="N466" s="568">
        <v>1</v>
      </c>
      <c r="O466" s="572">
        <v>1</v>
      </c>
      <c r="P466" s="571">
        <v>134.44999999999999</v>
      </c>
      <c r="Q466" s="573">
        <v>1</v>
      </c>
      <c r="R466" s="568">
        <v>1</v>
      </c>
      <c r="S466" s="573">
        <v>1</v>
      </c>
      <c r="T466" s="572">
        <v>1</v>
      </c>
      <c r="U466" s="574">
        <v>1</v>
      </c>
    </row>
    <row r="467" spans="1:21" ht="14.45" customHeight="1" x14ac:dyDescent="0.2">
      <c r="A467" s="567">
        <v>29</v>
      </c>
      <c r="B467" s="568" t="s">
        <v>636</v>
      </c>
      <c r="C467" s="568" t="s">
        <v>640</v>
      </c>
      <c r="D467" s="569" t="s">
        <v>1708</v>
      </c>
      <c r="E467" s="570" t="s">
        <v>645</v>
      </c>
      <c r="F467" s="568" t="s">
        <v>637</v>
      </c>
      <c r="G467" s="568" t="s">
        <v>758</v>
      </c>
      <c r="H467" s="568" t="s">
        <v>271</v>
      </c>
      <c r="I467" s="568" t="s">
        <v>921</v>
      </c>
      <c r="J467" s="568" t="s">
        <v>922</v>
      </c>
      <c r="K467" s="568" t="s">
        <v>753</v>
      </c>
      <c r="L467" s="571">
        <v>78.33</v>
      </c>
      <c r="M467" s="571">
        <v>156.66</v>
      </c>
      <c r="N467" s="568">
        <v>2</v>
      </c>
      <c r="O467" s="572">
        <v>1.5</v>
      </c>
      <c r="P467" s="571">
        <v>156.66</v>
      </c>
      <c r="Q467" s="573">
        <v>1</v>
      </c>
      <c r="R467" s="568">
        <v>2</v>
      </c>
      <c r="S467" s="573">
        <v>1</v>
      </c>
      <c r="T467" s="572">
        <v>1.5</v>
      </c>
      <c r="U467" s="574">
        <v>1</v>
      </c>
    </row>
    <row r="468" spans="1:21" ht="14.45" customHeight="1" x14ac:dyDescent="0.2">
      <c r="A468" s="567">
        <v>29</v>
      </c>
      <c r="B468" s="568" t="s">
        <v>636</v>
      </c>
      <c r="C468" s="568" t="s">
        <v>640</v>
      </c>
      <c r="D468" s="569" t="s">
        <v>1708</v>
      </c>
      <c r="E468" s="570" t="s">
        <v>645</v>
      </c>
      <c r="F468" s="568" t="s">
        <v>637</v>
      </c>
      <c r="G468" s="568" t="s">
        <v>758</v>
      </c>
      <c r="H468" s="568" t="s">
        <v>536</v>
      </c>
      <c r="I468" s="568" t="s">
        <v>759</v>
      </c>
      <c r="J468" s="568" t="s">
        <v>760</v>
      </c>
      <c r="K468" s="568" t="s">
        <v>753</v>
      </c>
      <c r="L468" s="571">
        <v>0</v>
      </c>
      <c r="M468" s="571">
        <v>0</v>
      </c>
      <c r="N468" s="568">
        <v>2</v>
      </c>
      <c r="O468" s="572">
        <v>1</v>
      </c>
      <c r="P468" s="571"/>
      <c r="Q468" s="573"/>
      <c r="R468" s="568"/>
      <c r="S468" s="573">
        <v>0</v>
      </c>
      <c r="T468" s="572"/>
      <c r="U468" s="574">
        <v>0</v>
      </c>
    </row>
    <row r="469" spans="1:21" ht="14.45" customHeight="1" x14ac:dyDescent="0.2">
      <c r="A469" s="567">
        <v>29</v>
      </c>
      <c r="B469" s="568" t="s">
        <v>636</v>
      </c>
      <c r="C469" s="568" t="s">
        <v>640</v>
      </c>
      <c r="D469" s="569" t="s">
        <v>1708</v>
      </c>
      <c r="E469" s="570" t="s">
        <v>645</v>
      </c>
      <c r="F469" s="568" t="s">
        <v>637</v>
      </c>
      <c r="G469" s="568" t="s">
        <v>758</v>
      </c>
      <c r="H469" s="568" t="s">
        <v>271</v>
      </c>
      <c r="I469" s="568" t="s">
        <v>923</v>
      </c>
      <c r="J469" s="568" t="s">
        <v>922</v>
      </c>
      <c r="K469" s="568" t="s">
        <v>753</v>
      </c>
      <c r="L469" s="571">
        <v>78.33</v>
      </c>
      <c r="M469" s="571">
        <v>78.33</v>
      </c>
      <c r="N469" s="568">
        <v>1</v>
      </c>
      <c r="O469" s="572">
        <v>1</v>
      </c>
      <c r="P469" s="571"/>
      <c r="Q469" s="573">
        <v>0</v>
      </c>
      <c r="R469" s="568"/>
      <c r="S469" s="573">
        <v>0</v>
      </c>
      <c r="T469" s="572"/>
      <c r="U469" s="574">
        <v>0</v>
      </c>
    </row>
    <row r="470" spans="1:21" ht="14.45" customHeight="1" x14ac:dyDescent="0.2">
      <c r="A470" s="567">
        <v>29</v>
      </c>
      <c r="B470" s="568" t="s">
        <v>636</v>
      </c>
      <c r="C470" s="568" t="s">
        <v>640</v>
      </c>
      <c r="D470" s="569" t="s">
        <v>1708</v>
      </c>
      <c r="E470" s="570" t="s">
        <v>645</v>
      </c>
      <c r="F470" s="568" t="s">
        <v>637</v>
      </c>
      <c r="G470" s="568" t="s">
        <v>758</v>
      </c>
      <c r="H470" s="568" t="s">
        <v>271</v>
      </c>
      <c r="I470" s="568" t="s">
        <v>1159</v>
      </c>
      <c r="J470" s="568" t="s">
        <v>922</v>
      </c>
      <c r="K470" s="568" t="s">
        <v>1158</v>
      </c>
      <c r="L470" s="571">
        <v>39.17</v>
      </c>
      <c r="M470" s="571">
        <v>39.17</v>
      </c>
      <c r="N470" s="568">
        <v>1</v>
      </c>
      <c r="O470" s="572">
        <v>0.5</v>
      </c>
      <c r="P470" s="571">
        <v>39.17</v>
      </c>
      <c r="Q470" s="573">
        <v>1</v>
      </c>
      <c r="R470" s="568">
        <v>1</v>
      </c>
      <c r="S470" s="573">
        <v>1</v>
      </c>
      <c r="T470" s="572">
        <v>0.5</v>
      </c>
      <c r="U470" s="574">
        <v>1</v>
      </c>
    </row>
    <row r="471" spans="1:21" ht="14.45" customHeight="1" x14ac:dyDescent="0.2">
      <c r="A471" s="567">
        <v>29</v>
      </c>
      <c r="B471" s="568" t="s">
        <v>636</v>
      </c>
      <c r="C471" s="568" t="s">
        <v>640</v>
      </c>
      <c r="D471" s="569" t="s">
        <v>1708</v>
      </c>
      <c r="E471" s="570" t="s">
        <v>645</v>
      </c>
      <c r="F471" s="568" t="s">
        <v>637</v>
      </c>
      <c r="G471" s="568" t="s">
        <v>761</v>
      </c>
      <c r="H471" s="568" t="s">
        <v>271</v>
      </c>
      <c r="I471" s="568" t="s">
        <v>1456</v>
      </c>
      <c r="J471" s="568" t="s">
        <v>763</v>
      </c>
      <c r="K471" s="568" t="s">
        <v>1035</v>
      </c>
      <c r="L471" s="571">
        <v>58.77</v>
      </c>
      <c r="M471" s="571">
        <v>58.77</v>
      </c>
      <c r="N471" s="568">
        <v>1</v>
      </c>
      <c r="O471" s="572">
        <v>0.5</v>
      </c>
      <c r="P471" s="571"/>
      <c r="Q471" s="573">
        <v>0</v>
      </c>
      <c r="R471" s="568"/>
      <c r="S471" s="573">
        <v>0</v>
      </c>
      <c r="T471" s="572"/>
      <c r="U471" s="574">
        <v>0</v>
      </c>
    </row>
    <row r="472" spans="1:21" ht="14.45" customHeight="1" x14ac:dyDescent="0.2">
      <c r="A472" s="567">
        <v>29</v>
      </c>
      <c r="B472" s="568" t="s">
        <v>636</v>
      </c>
      <c r="C472" s="568" t="s">
        <v>640</v>
      </c>
      <c r="D472" s="569" t="s">
        <v>1708</v>
      </c>
      <c r="E472" s="570" t="s">
        <v>645</v>
      </c>
      <c r="F472" s="568" t="s">
        <v>637</v>
      </c>
      <c r="G472" s="568" t="s">
        <v>761</v>
      </c>
      <c r="H472" s="568" t="s">
        <v>536</v>
      </c>
      <c r="I472" s="568" t="s">
        <v>768</v>
      </c>
      <c r="J472" s="568" t="s">
        <v>766</v>
      </c>
      <c r="K472" s="568" t="s">
        <v>769</v>
      </c>
      <c r="L472" s="571">
        <v>176.32</v>
      </c>
      <c r="M472" s="571">
        <v>1410.56</v>
      </c>
      <c r="N472" s="568">
        <v>8</v>
      </c>
      <c r="O472" s="572">
        <v>5.5</v>
      </c>
      <c r="P472" s="571">
        <v>881.59999999999991</v>
      </c>
      <c r="Q472" s="573">
        <v>0.625</v>
      </c>
      <c r="R472" s="568">
        <v>5</v>
      </c>
      <c r="S472" s="573">
        <v>0.625</v>
      </c>
      <c r="T472" s="572">
        <v>3</v>
      </c>
      <c r="U472" s="574">
        <v>0.54545454545454541</v>
      </c>
    </row>
    <row r="473" spans="1:21" ht="14.45" customHeight="1" x14ac:dyDescent="0.2">
      <c r="A473" s="567">
        <v>29</v>
      </c>
      <c r="B473" s="568" t="s">
        <v>636</v>
      </c>
      <c r="C473" s="568" t="s">
        <v>640</v>
      </c>
      <c r="D473" s="569" t="s">
        <v>1708</v>
      </c>
      <c r="E473" s="570" t="s">
        <v>645</v>
      </c>
      <c r="F473" s="568" t="s">
        <v>637</v>
      </c>
      <c r="G473" s="568" t="s">
        <v>761</v>
      </c>
      <c r="H473" s="568" t="s">
        <v>536</v>
      </c>
      <c r="I473" s="568" t="s">
        <v>1457</v>
      </c>
      <c r="J473" s="568" t="s">
        <v>766</v>
      </c>
      <c r="K473" s="568" t="s">
        <v>1458</v>
      </c>
      <c r="L473" s="571">
        <v>97.96</v>
      </c>
      <c r="M473" s="571">
        <v>97.96</v>
      </c>
      <c r="N473" s="568">
        <v>1</v>
      </c>
      <c r="O473" s="572">
        <v>1</v>
      </c>
      <c r="P473" s="571"/>
      <c r="Q473" s="573">
        <v>0</v>
      </c>
      <c r="R473" s="568"/>
      <c r="S473" s="573">
        <v>0</v>
      </c>
      <c r="T473" s="572"/>
      <c r="U473" s="574">
        <v>0</v>
      </c>
    </row>
    <row r="474" spans="1:21" ht="14.45" customHeight="1" x14ac:dyDescent="0.2">
      <c r="A474" s="567">
        <v>29</v>
      </c>
      <c r="B474" s="568" t="s">
        <v>636</v>
      </c>
      <c r="C474" s="568" t="s">
        <v>640</v>
      </c>
      <c r="D474" s="569" t="s">
        <v>1708</v>
      </c>
      <c r="E474" s="570" t="s">
        <v>645</v>
      </c>
      <c r="F474" s="568" t="s">
        <v>637</v>
      </c>
      <c r="G474" s="568" t="s">
        <v>770</v>
      </c>
      <c r="H474" s="568" t="s">
        <v>271</v>
      </c>
      <c r="I474" s="568" t="s">
        <v>1357</v>
      </c>
      <c r="J474" s="568" t="s">
        <v>1358</v>
      </c>
      <c r="K474" s="568" t="s">
        <v>1359</v>
      </c>
      <c r="L474" s="571">
        <v>47.47</v>
      </c>
      <c r="M474" s="571">
        <v>47.47</v>
      </c>
      <c r="N474" s="568">
        <v>1</v>
      </c>
      <c r="O474" s="572">
        <v>1</v>
      </c>
      <c r="P474" s="571">
        <v>47.47</v>
      </c>
      <c r="Q474" s="573">
        <v>1</v>
      </c>
      <c r="R474" s="568">
        <v>1</v>
      </c>
      <c r="S474" s="573">
        <v>1</v>
      </c>
      <c r="T474" s="572">
        <v>1</v>
      </c>
      <c r="U474" s="574">
        <v>1</v>
      </c>
    </row>
    <row r="475" spans="1:21" ht="14.45" customHeight="1" x14ac:dyDescent="0.2">
      <c r="A475" s="567">
        <v>29</v>
      </c>
      <c r="B475" s="568" t="s">
        <v>636</v>
      </c>
      <c r="C475" s="568" t="s">
        <v>640</v>
      </c>
      <c r="D475" s="569" t="s">
        <v>1708</v>
      </c>
      <c r="E475" s="570" t="s">
        <v>645</v>
      </c>
      <c r="F475" s="568" t="s">
        <v>637</v>
      </c>
      <c r="G475" s="568" t="s">
        <v>770</v>
      </c>
      <c r="H475" s="568" t="s">
        <v>271</v>
      </c>
      <c r="I475" s="568" t="s">
        <v>1459</v>
      </c>
      <c r="J475" s="568" t="s">
        <v>1358</v>
      </c>
      <c r="K475" s="568" t="s">
        <v>1359</v>
      </c>
      <c r="L475" s="571">
        <v>51</v>
      </c>
      <c r="M475" s="571">
        <v>51</v>
      </c>
      <c r="N475" s="568">
        <v>1</v>
      </c>
      <c r="O475" s="572">
        <v>1</v>
      </c>
      <c r="P475" s="571">
        <v>51</v>
      </c>
      <c r="Q475" s="573">
        <v>1</v>
      </c>
      <c r="R475" s="568">
        <v>1</v>
      </c>
      <c r="S475" s="573">
        <v>1</v>
      </c>
      <c r="T475" s="572">
        <v>1</v>
      </c>
      <c r="U475" s="574">
        <v>1</v>
      </c>
    </row>
    <row r="476" spans="1:21" ht="14.45" customHeight="1" x14ac:dyDescent="0.2">
      <c r="A476" s="567">
        <v>29</v>
      </c>
      <c r="B476" s="568" t="s">
        <v>636</v>
      </c>
      <c r="C476" s="568" t="s">
        <v>640</v>
      </c>
      <c r="D476" s="569" t="s">
        <v>1708</v>
      </c>
      <c r="E476" s="570" t="s">
        <v>645</v>
      </c>
      <c r="F476" s="568" t="s">
        <v>637</v>
      </c>
      <c r="G476" s="568" t="s">
        <v>655</v>
      </c>
      <c r="H476" s="568" t="s">
        <v>271</v>
      </c>
      <c r="I476" s="568" t="s">
        <v>1360</v>
      </c>
      <c r="J476" s="568" t="s">
        <v>1361</v>
      </c>
      <c r="K476" s="568" t="s">
        <v>1362</v>
      </c>
      <c r="L476" s="571">
        <v>52.87</v>
      </c>
      <c r="M476" s="571">
        <v>105.74</v>
      </c>
      <c r="N476" s="568">
        <v>2</v>
      </c>
      <c r="O476" s="572">
        <v>1</v>
      </c>
      <c r="P476" s="571">
        <v>105.74</v>
      </c>
      <c r="Q476" s="573">
        <v>1</v>
      </c>
      <c r="R476" s="568">
        <v>2</v>
      </c>
      <c r="S476" s="573">
        <v>1</v>
      </c>
      <c r="T476" s="572">
        <v>1</v>
      </c>
      <c r="U476" s="574">
        <v>1</v>
      </c>
    </row>
    <row r="477" spans="1:21" ht="14.45" customHeight="1" x14ac:dyDescent="0.2">
      <c r="A477" s="567">
        <v>29</v>
      </c>
      <c r="B477" s="568" t="s">
        <v>636</v>
      </c>
      <c r="C477" s="568" t="s">
        <v>640</v>
      </c>
      <c r="D477" s="569" t="s">
        <v>1708</v>
      </c>
      <c r="E477" s="570" t="s">
        <v>645</v>
      </c>
      <c r="F477" s="568" t="s">
        <v>637</v>
      </c>
      <c r="G477" s="568" t="s">
        <v>655</v>
      </c>
      <c r="H477" s="568" t="s">
        <v>271</v>
      </c>
      <c r="I477" s="568" t="s">
        <v>656</v>
      </c>
      <c r="J477" s="568" t="s">
        <v>657</v>
      </c>
      <c r="K477" s="568" t="s">
        <v>658</v>
      </c>
      <c r="L477" s="571">
        <v>35.25</v>
      </c>
      <c r="M477" s="571">
        <v>35.25</v>
      </c>
      <c r="N477" s="568">
        <v>1</v>
      </c>
      <c r="O477" s="572">
        <v>1</v>
      </c>
      <c r="P477" s="571"/>
      <c r="Q477" s="573">
        <v>0</v>
      </c>
      <c r="R477" s="568"/>
      <c r="S477" s="573">
        <v>0</v>
      </c>
      <c r="T477" s="572"/>
      <c r="U477" s="574">
        <v>0</v>
      </c>
    </row>
    <row r="478" spans="1:21" ht="14.45" customHeight="1" x14ac:dyDescent="0.2">
      <c r="A478" s="567">
        <v>29</v>
      </c>
      <c r="B478" s="568" t="s">
        <v>636</v>
      </c>
      <c r="C478" s="568" t="s">
        <v>640</v>
      </c>
      <c r="D478" s="569" t="s">
        <v>1708</v>
      </c>
      <c r="E478" s="570" t="s">
        <v>645</v>
      </c>
      <c r="F478" s="568" t="s">
        <v>637</v>
      </c>
      <c r="G478" s="568" t="s">
        <v>655</v>
      </c>
      <c r="H478" s="568" t="s">
        <v>271</v>
      </c>
      <c r="I478" s="568" t="s">
        <v>1460</v>
      </c>
      <c r="J478" s="568" t="s">
        <v>1461</v>
      </c>
      <c r="K478" s="568" t="s">
        <v>1462</v>
      </c>
      <c r="L478" s="571">
        <v>0</v>
      </c>
      <c r="M478" s="571">
        <v>0</v>
      </c>
      <c r="N478" s="568">
        <v>1</v>
      </c>
      <c r="O478" s="572">
        <v>0.5</v>
      </c>
      <c r="P478" s="571"/>
      <c r="Q478" s="573"/>
      <c r="R478" s="568"/>
      <c r="S478" s="573">
        <v>0</v>
      </c>
      <c r="T478" s="572"/>
      <c r="U478" s="574">
        <v>0</v>
      </c>
    </row>
    <row r="479" spans="1:21" ht="14.45" customHeight="1" x14ac:dyDescent="0.2">
      <c r="A479" s="567">
        <v>29</v>
      </c>
      <c r="B479" s="568" t="s">
        <v>636</v>
      </c>
      <c r="C479" s="568" t="s">
        <v>640</v>
      </c>
      <c r="D479" s="569" t="s">
        <v>1708</v>
      </c>
      <c r="E479" s="570" t="s">
        <v>645</v>
      </c>
      <c r="F479" s="568" t="s">
        <v>637</v>
      </c>
      <c r="G479" s="568" t="s">
        <v>655</v>
      </c>
      <c r="H479" s="568" t="s">
        <v>271</v>
      </c>
      <c r="I479" s="568" t="s">
        <v>1463</v>
      </c>
      <c r="J479" s="568" t="s">
        <v>1464</v>
      </c>
      <c r="K479" s="568" t="s">
        <v>1465</v>
      </c>
      <c r="L479" s="571">
        <v>78.03</v>
      </c>
      <c r="M479" s="571">
        <v>78.03</v>
      </c>
      <c r="N479" s="568">
        <v>1</v>
      </c>
      <c r="O479" s="572">
        <v>0.5</v>
      </c>
      <c r="P479" s="571">
        <v>78.03</v>
      </c>
      <c r="Q479" s="573">
        <v>1</v>
      </c>
      <c r="R479" s="568">
        <v>1</v>
      </c>
      <c r="S479" s="573">
        <v>1</v>
      </c>
      <c r="T479" s="572">
        <v>0.5</v>
      </c>
      <c r="U479" s="574">
        <v>1</v>
      </c>
    </row>
    <row r="480" spans="1:21" ht="14.45" customHeight="1" x14ac:dyDescent="0.2">
      <c r="A480" s="567">
        <v>29</v>
      </c>
      <c r="B480" s="568" t="s">
        <v>636</v>
      </c>
      <c r="C480" s="568" t="s">
        <v>640</v>
      </c>
      <c r="D480" s="569" t="s">
        <v>1708</v>
      </c>
      <c r="E480" s="570" t="s">
        <v>645</v>
      </c>
      <c r="F480" s="568" t="s">
        <v>637</v>
      </c>
      <c r="G480" s="568" t="s">
        <v>931</v>
      </c>
      <c r="H480" s="568" t="s">
        <v>271</v>
      </c>
      <c r="I480" s="568" t="s">
        <v>1466</v>
      </c>
      <c r="J480" s="568" t="s">
        <v>933</v>
      </c>
      <c r="K480" s="568" t="s">
        <v>1467</v>
      </c>
      <c r="L480" s="571">
        <v>91.11</v>
      </c>
      <c r="M480" s="571">
        <v>182.22</v>
      </c>
      <c r="N480" s="568">
        <v>2</v>
      </c>
      <c r="O480" s="572">
        <v>1.5</v>
      </c>
      <c r="P480" s="571">
        <v>91.11</v>
      </c>
      <c r="Q480" s="573">
        <v>0.5</v>
      </c>
      <c r="R480" s="568">
        <v>1</v>
      </c>
      <c r="S480" s="573">
        <v>0.5</v>
      </c>
      <c r="T480" s="572">
        <v>0.5</v>
      </c>
      <c r="U480" s="574">
        <v>0.33333333333333331</v>
      </c>
    </row>
    <row r="481" spans="1:21" ht="14.45" customHeight="1" x14ac:dyDescent="0.2">
      <c r="A481" s="567">
        <v>29</v>
      </c>
      <c r="B481" s="568" t="s">
        <v>636</v>
      </c>
      <c r="C481" s="568" t="s">
        <v>640</v>
      </c>
      <c r="D481" s="569" t="s">
        <v>1708</v>
      </c>
      <c r="E481" s="570" t="s">
        <v>645</v>
      </c>
      <c r="F481" s="568" t="s">
        <v>637</v>
      </c>
      <c r="G481" s="568" t="s">
        <v>931</v>
      </c>
      <c r="H481" s="568" t="s">
        <v>271</v>
      </c>
      <c r="I481" s="568" t="s">
        <v>932</v>
      </c>
      <c r="J481" s="568" t="s">
        <v>933</v>
      </c>
      <c r="K481" s="568" t="s">
        <v>934</v>
      </c>
      <c r="L481" s="571">
        <v>182.22</v>
      </c>
      <c r="M481" s="571">
        <v>182.22</v>
      </c>
      <c r="N481" s="568">
        <v>1</v>
      </c>
      <c r="O481" s="572">
        <v>1</v>
      </c>
      <c r="P481" s="571">
        <v>182.22</v>
      </c>
      <c r="Q481" s="573">
        <v>1</v>
      </c>
      <c r="R481" s="568">
        <v>1</v>
      </c>
      <c r="S481" s="573">
        <v>1</v>
      </c>
      <c r="T481" s="572">
        <v>1</v>
      </c>
      <c r="U481" s="574">
        <v>1</v>
      </c>
    </row>
    <row r="482" spans="1:21" ht="14.45" customHeight="1" x14ac:dyDescent="0.2">
      <c r="A482" s="567">
        <v>29</v>
      </c>
      <c r="B482" s="568" t="s">
        <v>636</v>
      </c>
      <c r="C482" s="568" t="s">
        <v>640</v>
      </c>
      <c r="D482" s="569" t="s">
        <v>1708</v>
      </c>
      <c r="E482" s="570" t="s">
        <v>645</v>
      </c>
      <c r="F482" s="568" t="s">
        <v>637</v>
      </c>
      <c r="G482" s="568" t="s">
        <v>1468</v>
      </c>
      <c r="H482" s="568" t="s">
        <v>271</v>
      </c>
      <c r="I482" s="568" t="s">
        <v>1469</v>
      </c>
      <c r="J482" s="568" t="s">
        <v>1470</v>
      </c>
      <c r="K482" s="568" t="s">
        <v>1471</v>
      </c>
      <c r="L482" s="571">
        <v>55.13</v>
      </c>
      <c r="M482" s="571">
        <v>55.13</v>
      </c>
      <c r="N482" s="568">
        <v>1</v>
      </c>
      <c r="O482" s="572">
        <v>0.5</v>
      </c>
      <c r="P482" s="571"/>
      <c r="Q482" s="573">
        <v>0</v>
      </c>
      <c r="R482" s="568"/>
      <c r="S482" s="573">
        <v>0</v>
      </c>
      <c r="T482" s="572"/>
      <c r="U482" s="574">
        <v>0</v>
      </c>
    </row>
    <row r="483" spans="1:21" ht="14.45" customHeight="1" x14ac:dyDescent="0.2">
      <c r="A483" s="567">
        <v>29</v>
      </c>
      <c r="B483" s="568" t="s">
        <v>636</v>
      </c>
      <c r="C483" s="568" t="s">
        <v>640</v>
      </c>
      <c r="D483" s="569" t="s">
        <v>1708</v>
      </c>
      <c r="E483" s="570" t="s">
        <v>645</v>
      </c>
      <c r="F483" s="568" t="s">
        <v>637</v>
      </c>
      <c r="G483" s="568" t="s">
        <v>776</v>
      </c>
      <c r="H483" s="568" t="s">
        <v>536</v>
      </c>
      <c r="I483" s="568" t="s">
        <v>1472</v>
      </c>
      <c r="J483" s="568" t="s">
        <v>778</v>
      </c>
      <c r="K483" s="568" t="s">
        <v>1473</v>
      </c>
      <c r="L483" s="571">
        <v>846.47</v>
      </c>
      <c r="M483" s="571">
        <v>846.47</v>
      </c>
      <c r="N483" s="568">
        <v>1</v>
      </c>
      <c r="O483" s="572">
        <v>0.5</v>
      </c>
      <c r="P483" s="571">
        <v>846.47</v>
      </c>
      <c r="Q483" s="573">
        <v>1</v>
      </c>
      <c r="R483" s="568">
        <v>1</v>
      </c>
      <c r="S483" s="573">
        <v>1</v>
      </c>
      <c r="T483" s="572">
        <v>0.5</v>
      </c>
      <c r="U483" s="574">
        <v>1</v>
      </c>
    </row>
    <row r="484" spans="1:21" ht="14.45" customHeight="1" x14ac:dyDescent="0.2">
      <c r="A484" s="567">
        <v>29</v>
      </c>
      <c r="B484" s="568" t="s">
        <v>636</v>
      </c>
      <c r="C484" s="568" t="s">
        <v>640</v>
      </c>
      <c r="D484" s="569" t="s">
        <v>1708</v>
      </c>
      <c r="E484" s="570" t="s">
        <v>645</v>
      </c>
      <c r="F484" s="568" t="s">
        <v>637</v>
      </c>
      <c r="G484" s="568" t="s">
        <v>1474</v>
      </c>
      <c r="H484" s="568" t="s">
        <v>271</v>
      </c>
      <c r="I484" s="568" t="s">
        <v>1475</v>
      </c>
      <c r="J484" s="568" t="s">
        <v>1476</v>
      </c>
      <c r="K484" s="568" t="s">
        <v>1477</v>
      </c>
      <c r="L484" s="571">
        <v>0</v>
      </c>
      <c r="M484" s="571">
        <v>0</v>
      </c>
      <c r="N484" s="568">
        <v>3</v>
      </c>
      <c r="O484" s="572">
        <v>2.5</v>
      </c>
      <c r="P484" s="571"/>
      <c r="Q484" s="573"/>
      <c r="R484" s="568"/>
      <c r="S484" s="573">
        <v>0</v>
      </c>
      <c r="T484" s="572"/>
      <c r="U484" s="574">
        <v>0</v>
      </c>
    </row>
    <row r="485" spans="1:21" ht="14.45" customHeight="1" x14ac:dyDescent="0.2">
      <c r="A485" s="567">
        <v>29</v>
      </c>
      <c r="B485" s="568" t="s">
        <v>636</v>
      </c>
      <c r="C485" s="568" t="s">
        <v>640</v>
      </c>
      <c r="D485" s="569" t="s">
        <v>1708</v>
      </c>
      <c r="E485" s="570" t="s">
        <v>645</v>
      </c>
      <c r="F485" s="568" t="s">
        <v>637</v>
      </c>
      <c r="G485" s="568" t="s">
        <v>1474</v>
      </c>
      <c r="H485" s="568" t="s">
        <v>271</v>
      </c>
      <c r="I485" s="568" t="s">
        <v>1478</v>
      </c>
      <c r="J485" s="568" t="s">
        <v>1476</v>
      </c>
      <c r="K485" s="568" t="s">
        <v>1477</v>
      </c>
      <c r="L485" s="571">
        <v>0</v>
      </c>
      <c r="M485" s="571">
        <v>0</v>
      </c>
      <c r="N485" s="568">
        <v>1</v>
      </c>
      <c r="O485" s="572">
        <v>0.5</v>
      </c>
      <c r="P485" s="571">
        <v>0</v>
      </c>
      <c r="Q485" s="573"/>
      <c r="R485" s="568">
        <v>1</v>
      </c>
      <c r="S485" s="573">
        <v>1</v>
      </c>
      <c r="T485" s="572">
        <v>0.5</v>
      </c>
      <c r="U485" s="574">
        <v>1</v>
      </c>
    </row>
    <row r="486" spans="1:21" ht="14.45" customHeight="1" x14ac:dyDescent="0.2">
      <c r="A486" s="567">
        <v>29</v>
      </c>
      <c r="B486" s="568" t="s">
        <v>636</v>
      </c>
      <c r="C486" s="568" t="s">
        <v>640</v>
      </c>
      <c r="D486" s="569" t="s">
        <v>1708</v>
      </c>
      <c r="E486" s="570" t="s">
        <v>645</v>
      </c>
      <c r="F486" s="568" t="s">
        <v>637</v>
      </c>
      <c r="G486" s="568" t="s">
        <v>1479</v>
      </c>
      <c r="H486" s="568" t="s">
        <v>271</v>
      </c>
      <c r="I486" s="568" t="s">
        <v>1480</v>
      </c>
      <c r="J486" s="568" t="s">
        <v>1481</v>
      </c>
      <c r="K486" s="568" t="s">
        <v>1482</v>
      </c>
      <c r="L486" s="571">
        <v>0</v>
      </c>
      <c r="M486" s="571">
        <v>0</v>
      </c>
      <c r="N486" s="568">
        <v>1</v>
      </c>
      <c r="O486" s="572">
        <v>0.5</v>
      </c>
      <c r="P486" s="571">
        <v>0</v>
      </c>
      <c r="Q486" s="573"/>
      <c r="R486" s="568">
        <v>1</v>
      </c>
      <c r="S486" s="573">
        <v>1</v>
      </c>
      <c r="T486" s="572">
        <v>0.5</v>
      </c>
      <c r="U486" s="574">
        <v>1</v>
      </c>
    </row>
    <row r="487" spans="1:21" ht="14.45" customHeight="1" x14ac:dyDescent="0.2">
      <c r="A487" s="567">
        <v>29</v>
      </c>
      <c r="B487" s="568" t="s">
        <v>636</v>
      </c>
      <c r="C487" s="568" t="s">
        <v>640</v>
      </c>
      <c r="D487" s="569" t="s">
        <v>1708</v>
      </c>
      <c r="E487" s="570" t="s">
        <v>645</v>
      </c>
      <c r="F487" s="568" t="s">
        <v>637</v>
      </c>
      <c r="G487" s="568" t="s">
        <v>951</v>
      </c>
      <c r="H487" s="568" t="s">
        <v>271</v>
      </c>
      <c r="I487" s="568" t="s">
        <v>952</v>
      </c>
      <c r="J487" s="568" t="s">
        <v>953</v>
      </c>
      <c r="K487" s="568" t="s">
        <v>954</v>
      </c>
      <c r="L487" s="571">
        <v>32.81</v>
      </c>
      <c r="M487" s="571">
        <v>32.81</v>
      </c>
      <c r="N487" s="568">
        <v>1</v>
      </c>
      <c r="O487" s="572">
        <v>0.5</v>
      </c>
      <c r="P487" s="571">
        <v>32.81</v>
      </c>
      <c r="Q487" s="573">
        <v>1</v>
      </c>
      <c r="R487" s="568">
        <v>1</v>
      </c>
      <c r="S487" s="573">
        <v>1</v>
      </c>
      <c r="T487" s="572">
        <v>0.5</v>
      </c>
      <c r="U487" s="574">
        <v>1</v>
      </c>
    </row>
    <row r="488" spans="1:21" ht="14.45" customHeight="1" x14ac:dyDescent="0.2">
      <c r="A488" s="567">
        <v>29</v>
      </c>
      <c r="B488" s="568" t="s">
        <v>636</v>
      </c>
      <c r="C488" s="568" t="s">
        <v>640</v>
      </c>
      <c r="D488" s="569" t="s">
        <v>1708</v>
      </c>
      <c r="E488" s="570" t="s">
        <v>645</v>
      </c>
      <c r="F488" s="568" t="s">
        <v>637</v>
      </c>
      <c r="G488" s="568" t="s">
        <v>1239</v>
      </c>
      <c r="H488" s="568" t="s">
        <v>271</v>
      </c>
      <c r="I488" s="568" t="s">
        <v>1240</v>
      </c>
      <c r="J488" s="568" t="s">
        <v>1241</v>
      </c>
      <c r="K488" s="568" t="s">
        <v>1242</v>
      </c>
      <c r="L488" s="571">
        <v>140.72</v>
      </c>
      <c r="M488" s="571">
        <v>140.72</v>
      </c>
      <c r="N488" s="568">
        <v>1</v>
      </c>
      <c r="O488" s="572">
        <v>0.5</v>
      </c>
      <c r="P488" s="571"/>
      <c r="Q488" s="573">
        <v>0</v>
      </c>
      <c r="R488" s="568"/>
      <c r="S488" s="573">
        <v>0</v>
      </c>
      <c r="T488" s="572"/>
      <c r="U488" s="574">
        <v>0</v>
      </c>
    </row>
    <row r="489" spans="1:21" ht="14.45" customHeight="1" x14ac:dyDescent="0.2">
      <c r="A489" s="567">
        <v>29</v>
      </c>
      <c r="B489" s="568" t="s">
        <v>636</v>
      </c>
      <c r="C489" s="568" t="s">
        <v>640</v>
      </c>
      <c r="D489" s="569" t="s">
        <v>1708</v>
      </c>
      <c r="E489" s="570" t="s">
        <v>645</v>
      </c>
      <c r="F489" s="568" t="s">
        <v>637</v>
      </c>
      <c r="G489" s="568" t="s">
        <v>786</v>
      </c>
      <c r="H489" s="568" t="s">
        <v>271</v>
      </c>
      <c r="I489" s="568" t="s">
        <v>1243</v>
      </c>
      <c r="J489" s="568" t="s">
        <v>788</v>
      </c>
      <c r="K489" s="568" t="s">
        <v>789</v>
      </c>
      <c r="L489" s="571">
        <v>49.04</v>
      </c>
      <c r="M489" s="571">
        <v>49.04</v>
      </c>
      <c r="N489" s="568">
        <v>1</v>
      </c>
      <c r="O489" s="572">
        <v>1</v>
      </c>
      <c r="P489" s="571">
        <v>49.04</v>
      </c>
      <c r="Q489" s="573">
        <v>1</v>
      </c>
      <c r="R489" s="568">
        <v>1</v>
      </c>
      <c r="S489" s="573">
        <v>1</v>
      </c>
      <c r="T489" s="572">
        <v>1</v>
      </c>
      <c r="U489" s="574">
        <v>1</v>
      </c>
    </row>
    <row r="490" spans="1:21" ht="14.45" customHeight="1" x14ac:dyDescent="0.2">
      <c r="A490" s="567">
        <v>29</v>
      </c>
      <c r="B490" s="568" t="s">
        <v>636</v>
      </c>
      <c r="C490" s="568" t="s">
        <v>640</v>
      </c>
      <c r="D490" s="569" t="s">
        <v>1708</v>
      </c>
      <c r="E490" s="570" t="s">
        <v>645</v>
      </c>
      <c r="F490" s="568" t="s">
        <v>637</v>
      </c>
      <c r="G490" s="568" t="s">
        <v>1483</v>
      </c>
      <c r="H490" s="568" t="s">
        <v>271</v>
      </c>
      <c r="I490" s="568" t="s">
        <v>1484</v>
      </c>
      <c r="J490" s="568" t="s">
        <v>1485</v>
      </c>
      <c r="K490" s="568" t="s">
        <v>1486</v>
      </c>
      <c r="L490" s="571">
        <v>0</v>
      </c>
      <c r="M490" s="571">
        <v>0</v>
      </c>
      <c r="N490" s="568">
        <v>2</v>
      </c>
      <c r="O490" s="572">
        <v>1.5</v>
      </c>
      <c r="P490" s="571">
        <v>0</v>
      </c>
      <c r="Q490" s="573"/>
      <c r="R490" s="568">
        <v>2</v>
      </c>
      <c r="S490" s="573">
        <v>1</v>
      </c>
      <c r="T490" s="572">
        <v>1.5</v>
      </c>
      <c r="U490" s="574">
        <v>1</v>
      </c>
    </row>
    <row r="491" spans="1:21" ht="14.45" customHeight="1" x14ac:dyDescent="0.2">
      <c r="A491" s="567">
        <v>29</v>
      </c>
      <c r="B491" s="568" t="s">
        <v>636</v>
      </c>
      <c r="C491" s="568" t="s">
        <v>640</v>
      </c>
      <c r="D491" s="569" t="s">
        <v>1708</v>
      </c>
      <c r="E491" s="570" t="s">
        <v>645</v>
      </c>
      <c r="F491" s="568" t="s">
        <v>637</v>
      </c>
      <c r="G491" s="568" t="s">
        <v>790</v>
      </c>
      <c r="H491" s="568" t="s">
        <v>271</v>
      </c>
      <c r="I491" s="568" t="s">
        <v>791</v>
      </c>
      <c r="J491" s="568" t="s">
        <v>792</v>
      </c>
      <c r="K491" s="568" t="s">
        <v>793</v>
      </c>
      <c r="L491" s="571">
        <v>91.78</v>
      </c>
      <c r="M491" s="571">
        <v>91.78</v>
      </c>
      <c r="N491" s="568">
        <v>1</v>
      </c>
      <c r="O491" s="572">
        <v>1</v>
      </c>
      <c r="P491" s="571"/>
      <c r="Q491" s="573">
        <v>0</v>
      </c>
      <c r="R491" s="568"/>
      <c r="S491" s="573">
        <v>0</v>
      </c>
      <c r="T491" s="572"/>
      <c r="U491" s="574">
        <v>0</v>
      </c>
    </row>
    <row r="492" spans="1:21" ht="14.45" customHeight="1" x14ac:dyDescent="0.2">
      <c r="A492" s="567">
        <v>29</v>
      </c>
      <c r="B492" s="568" t="s">
        <v>636</v>
      </c>
      <c r="C492" s="568" t="s">
        <v>640</v>
      </c>
      <c r="D492" s="569" t="s">
        <v>1708</v>
      </c>
      <c r="E492" s="570" t="s">
        <v>645</v>
      </c>
      <c r="F492" s="568" t="s">
        <v>637</v>
      </c>
      <c r="G492" s="568" t="s">
        <v>794</v>
      </c>
      <c r="H492" s="568" t="s">
        <v>536</v>
      </c>
      <c r="I492" s="568" t="s">
        <v>795</v>
      </c>
      <c r="J492" s="568" t="s">
        <v>796</v>
      </c>
      <c r="K492" s="568" t="s">
        <v>797</v>
      </c>
      <c r="L492" s="571">
        <v>773.45</v>
      </c>
      <c r="M492" s="571">
        <v>773.45</v>
      </c>
      <c r="N492" s="568">
        <v>1</v>
      </c>
      <c r="O492" s="572">
        <v>1</v>
      </c>
      <c r="P492" s="571"/>
      <c r="Q492" s="573">
        <v>0</v>
      </c>
      <c r="R492" s="568"/>
      <c r="S492" s="573">
        <v>0</v>
      </c>
      <c r="T492" s="572"/>
      <c r="U492" s="574">
        <v>0</v>
      </c>
    </row>
    <row r="493" spans="1:21" ht="14.45" customHeight="1" x14ac:dyDescent="0.2">
      <c r="A493" s="567">
        <v>29</v>
      </c>
      <c r="B493" s="568" t="s">
        <v>636</v>
      </c>
      <c r="C493" s="568" t="s">
        <v>640</v>
      </c>
      <c r="D493" s="569" t="s">
        <v>1708</v>
      </c>
      <c r="E493" s="570" t="s">
        <v>645</v>
      </c>
      <c r="F493" s="568" t="s">
        <v>637</v>
      </c>
      <c r="G493" s="568" t="s">
        <v>800</v>
      </c>
      <c r="H493" s="568" t="s">
        <v>271</v>
      </c>
      <c r="I493" s="568" t="s">
        <v>801</v>
      </c>
      <c r="J493" s="568" t="s">
        <v>591</v>
      </c>
      <c r="K493" s="568" t="s">
        <v>802</v>
      </c>
      <c r="L493" s="571">
        <v>42.14</v>
      </c>
      <c r="M493" s="571">
        <v>252.84</v>
      </c>
      <c r="N493" s="568">
        <v>6</v>
      </c>
      <c r="O493" s="572">
        <v>6</v>
      </c>
      <c r="P493" s="571">
        <v>126.42</v>
      </c>
      <c r="Q493" s="573">
        <v>0.5</v>
      </c>
      <c r="R493" s="568">
        <v>3</v>
      </c>
      <c r="S493" s="573">
        <v>0.5</v>
      </c>
      <c r="T493" s="572">
        <v>3</v>
      </c>
      <c r="U493" s="574">
        <v>0.5</v>
      </c>
    </row>
    <row r="494" spans="1:21" ht="14.45" customHeight="1" x14ac:dyDescent="0.2">
      <c r="A494" s="567">
        <v>29</v>
      </c>
      <c r="B494" s="568" t="s">
        <v>636</v>
      </c>
      <c r="C494" s="568" t="s">
        <v>640</v>
      </c>
      <c r="D494" s="569" t="s">
        <v>1708</v>
      </c>
      <c r="E494" s="570" t="s">
        <v>645</v>
      </c>
      <c r="F494" s="568" t="s">
        <v>637</v>
      </c>
      <c r="G494" s="568" t="s">
        <v>964</v>
      </c>
      <c r="H494" s="568" t="s">
        <v>271</v>
      </c>
      <c r="I494" s="568" t="s">
        <v>965</v>
      </c>
      <c r="J494" s="568" t="s">
        <v>966</v>
      </c>
      <c r="K494" s="568" t="s">
        <v>967</v>
      </c>
      <c r="L494" s="571">
        <v>25.53</v>
      </c>
      <c r="M494" s="571">
        <v>25.53</v>
      </c>
      <c r="N494" s="568">
        <v>1</v>
      </c>
      <c r="O494" s="572">
        <v>1</v>
      </c>
      <c r="P494" s="571">
        <v>25.53</v>
      </c>
      <c r="Q494" s="573">
        <v>1</v>
      </c>
      <c r="R494" s="568">
        <v>1</v>
      </c>
      <c r="S494" s="573">
        <v>1</v>
      </c>
      <c r="T494" s="572">
        <v>1</v>
      </c>
      <c r="U494" s="574">
        <v>1</v>
      </c>
    </row>
    <row r="495" spans="1:21" ht="14.45" customHeight="1" x14ac:dyDescent="0.2">
      <c r="A495" s="567">
        <v>29</v>
      </c>
      <c r="B495" s="568" t="s">
        <v>636</v>
      </c>
      <c r="C495" s="568" t="s">
        <v>640</v>
      </c>
      <c r="D495" s="569" t="s">
        <v>1708</v>
      </c>
      <c r="E495" s="570" t="s">
        <v>645</v>
      </c>
      <c r="F495" s="568" t="s">
        <v>637</v>
      </c>
      <c r="G495" s="568" t="s">
        <v>972</v>
      </c>
      <c r="H495" s="568" t="s">
        <v>271</v>
      </c>
      <c r="I495" s="568" t="s">
        <v>1166</v>
      </c>
      <c r="J495" s="568" t="s">
        <v>974</v>
      </c>
      <c r="K495" s="568" t="s">
        <v>1167</v>
      </c>
      <c r="L495" s="571">
        <v>22.79</v>
      </c>
      <c r="M495" s="571">
        <v>22.79</v>
      </c>
      <c r="N495" s="568">
        <v>1</v>
      </c>
      <c r="O495" s="572">
        <v>1</v>
      </c>
      <c r="P495" s="571">
        <v>22.79</v>
      </c>
      <c r="Q495" s="573">
        <v>1</v>
      </c>
      <c r="R495" s="568">
        <v>1</v>
      </c>
      <c r="S495" s="573">
        <v>1</v>
      </c>
      <c r="T495" s="572">
        <v>1</v>
      </c>
      <c r="U495" s="574">
        <v>1</v>
      </c>
    </row>
    <row r="496" spans="1:21" ht="14.45" customHeight="1" x14ac:dyDescent="0.2">
      <c r="A496" s="567">
        <v>29</v>
      </c>
      <c r="B496" s="568" t="s">
        <v>636</v>
      </c>
      <c r="C496" s="568" t="s">
        <v>640</v>
      </c>
      <c r="D496" s="569" t="s">
        <v>1708</v>
      </c>
      <c r="E496" s="570" t="s">
        <v>645</v>
      </c>
      <c r="F496" s="568" t="s">
        <v>637</v>
      </c>
      <c r="G496" s="568" t="s">
        <v>972</v>
      </c>
      <c r="H496" s="568" t="s">
        <v>271</v>
      </c>
      <c r="I496" s="568" t="s">
        <v>1487</v>
      </c>
      <c r="J496" s="568" t="s">
        <v>1247</v>
      </c>
      <c r="K496" s="568" t="s">
        <v>1488</v>
      </c>
      <c r="L496" s="571">
        <v>0</v>
      </c>
      <c r="M496" s="571">
        <v>0</v>
      </c>
      <c r="N496" s="568">
        <v>1</v>
      </c>
      <c r="O496" s="572">
        <v>1</v>
      </c>
      <c r="P496" s="571">
        <v>0</v>
      </c>
      <c r="Q496" s="573"/>
      <c r="R496" s="568">
        <v>1</v>
      </c>
      <c r="S496" s="573">
        <v>1</v>
      </c>
      <c r="T496" s="572">
        <v>1</v>
      </c>
      <c r="U496" s="574">
        <v>1</v>
      </c>
    </row>
    <row r="497" spans="1:21" ht="14.45" customHeight="1" x14ac:dyDescent="0.2">
      <c r="A497" s="567">
        <v>29</v>
      </c>
      <c r="B497" s="568" t="s">
        <v>636</v>
      </c>
      <c r="C497" s="568" t="s">
        <v>640</v>
      </c>
      <c r="D497" s="569" t="s">
        <v>1708</v>
      </c>
      <c r="E497" s="570" t="s">
        <v>645</v>
      </c>
      <c r="F497" s="568" t="s">
        <v>637</v>
      </c>
      <c r="G497" s="568" t="s">
        <v>972</v>
      </c>
      <c r="H497" s="568" t="s">
        <v>271</v>
      </c>
      <c r="I497" s="568" t="s">
        <v>1489</v>
      </c>
      <c r="J497" s="568" t="s">
        <v>1247</v>
      </c>
      <c r="K497" s="568" t="s">
        <v>1490</v>
      </c>
      <c r="L497" s="571">
        <v>0</v>
      </c>
      <c r="M497" s="571">
        <v>0</v>
      </c>
      <c r="N497" s="568">
        <v>1</v>
      </c>
      <c r="O497" s="572">
        <v>1</v>
      </c>
      <c r="P497" s="571">
        <v>0</v>
      </c>
      <c r="Q497" s="573"/>
      <c r="R497" s="568">
        <v>1</v>
      </c>
      <c r="S497" s="573">
        <v>1</v>
      </c>
      <c r="T497" s="572">
        <v>1</v>
      </c>
      <c r="U497" s="574">
        <v>1</v>
      </c>
    </row>
    <row r="498" spans="1:21" ht="14.45" customHeight="1" x14ac:dyDescent="0.2">
      <c r="A498" s="567">
        <v>29</v>
      </c>
      <c r="B498" s="568" t="s">
        <v>636</v>
      </c>
      <c r="C498" s="568" t="s">
        <v>640</v>
      </c>
      <c r="D498" s="569" t="s">
        <v>1708</v>
      </c>
      <c r="E498" s="570" t="s">
        <v>645</v>
      </c>
      <c r="F498" s="568" t="s">
        <v>637</v>
      </c>
      <c r="G498" s="568" t="s">
        <v>972</v>
      </c>
      <c r="H498" s="568" t="s">
        <v>271</v>
      </c>
      <c r="I498" s="568" t="s">
        <v>1246</v>
      </c>
      <c r="J498" s="568" t="s">
        <v>1247</v>
      </c>
      <c r="K498" s="568" t="s">
        <v>1248</v>
      </c>
      <c r="L498" s="571">
        <v>0</v>
      </c>
      <c r="M498" s="571">
        <v>0</v>
      </c>
      <c r="N498" s="568">
        <v>1</v>
      </c>
      <c r="O498" s="572">
        <v>1</v>
      </c>
      <c r="P498" s="571">
        <v>0</v>
      </c>
      <c r="Q498" s="573"/>
      <c r="R498" s="568">
        <v>1</v>
      </c>
      <c r="S498" s="573">
        <v>1</v>
      </c>
      <c r="T498" s="572">
        <v>1</v>
      </c>
      <c r="U498" s="574">
        <v>1</v>
      </c>
    </row>
    <row r="499" spans="1:21" ht="14.45" customHeight="1" x14ac:dyDescent="0.2">
      <c r="A499" s="567">
        <v>29</v>
      </c>
      <c r="B499" s="568" t="s">
        <v>636</v>
      </c>
      <c r="C499" s="568" t="s">
        <v>640</v>
      </c>
      <c r="D499" s="569" t="s">
        <v>1708</v>
      </c>
      <c r="E499" s="570" t="s">
        <v>645</v>
      </c>
      <c r="F499" s="568" t="s">
        <v>637</v>
      </c>
      <c r="G499" s="568" t="s">
        <v>976</v>
      </c>
      <c r="H499" s="568" t="s">
        <v>271</v>
      </c>
      <c r="I499" s="568" t="s">
        <v>1491</v>
      </c>
      <c r="J499" s="568" t="s">
        <v>978</v>
      </c>
      <c r="K499" s="568" t="s">
        <v>916</v>
      </c>
      <c r="L499" s="571">
        <v>78.48</v>
      </c>
      <c r="M499" s="571">
        <v>156.96</v>
      </c>
      <c r="N499" s="568">
        <v>2</v>
      </c>
      <c r="O499" s="572">
        <v>0.5</v>
      </c>
      <c r="P499" s="571"/>
      <c r="Q499" s="573">
        <v>0</v>
      </c>
      <c r="R499" s="568"/>
      <c r="S499" s="573">
        <v>0</v>
      </c>
      <c r="T499" s="572"/>
      <c r="U499" s="574">
        <v>0</v>
      </c>
    </row>
    <row r="500" spans="1:21" ht="14.45" customHeight="1" x14ac:dyDescent="0.2">
      <c r="A500" s="567">
        <v>29</v>
      </c>
      <c r="B500" s="568" t="s">
        <v>636</v>
      </c>
      <c r="C500" s="568" t="s">
        <v>640</v>
      </c>
      <c r="D500" s="569" t="s">
        <v>1708</v>
      </c>
      <c r="E500" s="570" t="s">
        <v>645</v>
      </c>
      <c r="F500" s="568" t="s">
        <v>637</v>
      </c>
      <c r="G500" s="568" t="s">
        <v>808</v>
      </c>
      <c r="H500" s="568" t="s">
        <v>271</v>
      </c>
      <c r="I500" s="568" t="s">
        <v>809</v>
      </c>
      <c r="J500" s="568" t="s">
        <v>810</v>
      </c>
      <c r="K500" s="568" t="s">
        <v>811</v>
      </c>
      <c r="L500" s="571">
        <v>132.97999999999999</v>
      </c>
      <c r="M500" s="571">
        <v>265.95999999999998</v>
      </c>
      <c r="N500" s="568">
        <v>2</v>
      </c>
      <c r="O500" s="572">
        <v>2</v>
      </c>
      <c r="P500" s="571">
        <v>265.95999999999998</v>
      </c>
      <c r="Q500" s="573">
        <v>1</v>
      </c>
      <c r="R500" s="568">
        <v>2</v>
      </c>
      <c r="S500" s="573">
        <v>1</v>
      </c>
      <c r="T500" s="572">
        <v>2</v>
      </c>
      <c r="U500" s="574">
        <v>1</v>
      </c>
    </row>
    <row r="501" spans="1:21" ht="14.45" customHeight="1" x14ac:dyDescent="0.2">
      <c r="A501" s="567">
        <v>29</v>
      </c>
      <c r="B501" s="568" t="s">
        <v>636</v>
      </c>
      <c r="C501" s="568" t="s">
        <v>640</v>
      </c>
      <c r="D501" s="569" t="s">
        <v>1708</v>
      </c>
      <c r="E501" s="570" t="s">
        <v>645</v>
      </c>
      <c r="F501" s="568" t="s">
        <v>637</v>
      </c>
      <c r="G501" s="568" t="s">
        <v>808</v>
      </c>
      <c r="H501" s="568" t="s">
        <v>271</v>
      </c>
      <c r="I501" s="568" t="s">
        <v>1196</v>
      </c>
      <c r="J501" s="568" t="s">
        <v>810</v>
      </c>
      <c r="K501" s="568" t="s">
        <v>1197</v>
      </c>
      <c r="L501" s="571">
        <v>77.52</v>
      </c>
      <c r="M501" s="571">
        <v>232.56</v>
      </c>
      <c r="N501" s="568">
        <v>3</v>
      </c>
      <c r="O501" s="572">
        <v>2.5</v>
      </c>
      <c r="P501" s="571">
        <v>232.56</v>
      </c>
      <c r="Q501" s="573">
        <v>1</v>
      </c>
      <c r="R501" s="568">
        <v>3</v>
      </c>
      <c r="S501" s="573">
        <v>1</v>
      </c>
      <c r="T501" s="572">
        <v>2.5</v>
      </c>
      <c r="U501" s="574">
        <v>1</v>
      </c>
    </row>
    <row r="502" spans="1:21" ht="14.45" customHeight="1" x14ac:dyDescent="0.2">
      <c r="A502" s="567">
        <v>29</v>
      </c>
      <c r="B502" s="568" t="s">
        <v>636</v>
      </c>
      <c r="C502" s="568" t="s">
        <v>640</v>
      </c>
      <c r="D502" s="569" t="s">
        <v>1708</v>
      </c>
      <c r="E502" s="570" t="s">
        <v>645</v>
      </c>
      <c r="F502" s="568" t="s">
        <v>637</v>
      </c>
      <c r="G502" s="568" t="s">
        <v>1492</v>
      </c>
      <c r="H502" s="568" t="s">
        <v>271</v>
      </c>
      <c r="I502" s="568" t="s">
        <v>1493</v>
      </c>
      <c r="J502" s="568" t="s">
        <v>1494</v>
      </c>
      <c r="K502" s="568" t="s">
        <v>1495</v>
      </c>
      <c r="L502" s="571">
        <v>51.71</v>
      </c>
      <c r="M502" s="571">
        <v>310.26</v>
      </c>
      <c r="N502" s="568">
        <v>6</v>
      </c>
      <c r="O502" s="572">
        <v>2</v>
      </c>
      <c r="P502" s="571"/>
      <c r="Q502" s="573">
        <v>0</v>
      </c>
      <c r="R502" s="568"/>
      <c r="S502" s="573">
        <v>0</v>
      </c>
      <c r="T502" s="572"/>
      <c r="U502" s="574">
        <v>0</v>
      </c>
    </row>
    <row r="503" spans="1:21" ht="14.45" customHeight="1" x14ac:dyDescent="0.2">
      <c r="A503" s="567">
        <v>29</v>
      </c>
      <c r="B503" s="568" t="s">
        <v>636</v>
      </c>
      <c r="C503" s="568" t="s">
        <v>640</v>
      </c>
      <c r="D503" s="569" t="s">
        <v>1708</v>
      </c>
      <c r="E503" s="570" t="s">
        <v>645</v>
      </c>
      <c r="F503" s="568" t="s">
        <v>637</v>
      </c>
      <c r="G503" s="568" t="s">
        <v>659</v>
      </c>
      <c r="H503" s="568" t="s">
        <v>271</v>
      </c>
      <c r="I503" s="568" t="s">
        <v>660</v>
      </c>
      <c r="J503" s="568" t="s">
        <v>595</v>
      </c>
      <c r="K503" s="568" t="s">
        <v>661</v>
      </c>
      <c r="L503" s="571">
        <v>61.97</v>
      </c>
      <c r="M503" s="571">
        <v>2106.9800000000005</v>
      </c>
      <c r="N503" s="568">
        <v>34</v>
      </c>
      <c r="O503" s="572">
        <v>29</v>
      </c>
      <c r="P503" s="571">
        <v>1301.3700000000003</v>
      </c>
      <c r="Q503" s="573">
        <v>0.61764705882352944</v>
      </c>
      <c r="R503" s="568">
        <v>21</v>
      </c>
      <c r="S503" s="573">
        <v>0.61764705882352944</v>
      </c>
      <c r="T503" s="572">
        <v>16</v>
      </c>
      <c r="U503" s="574">
        <v>0.55172413793103448</v>
      </c>
    </row>
    <row r="504" spans="1:21" ht="14.45" customHeight="1" x14ac:dyDescent="0.2">
      <c r="A504" s="567">
        <v>29</v>
      </c>
      <c r="B504" s="568" t="s">
        <v>636</v>
      </c>
      <c r="C504" s="568" t="s">
        <v>640</v>
      </c>
      <c r="D504" s="569" t="s">
        <v>1708</v>
      </c>
      <c r="E504" s="570" t="s">
        <v>645</v>
      </c>
      <c r="F504" s="568" t="s">
        <v>637</v>
      </c>
      <c r="G504" s="568" t="s">
        <v>984</v>
      </c>
      <c r="H504" s="568" t="s">
        <v>271</v>
      </c>
      <c r="I504" s="568" t="s">
        <v>985</v>
      </c>
      <c r="J504" s="568" t="s">
        <v>986</v>
      </c>
      <c r="K504" s="568" t="s">
        <v>987</v>
      </c>
      <c r="L504" s="571">
        <v>73.09</v>
      </c>
      <c r="M504" s="571">
        <v>219.27</v>
      </c>
      <c r="N504" s="568">
        <v>3</v>
      </c>
      <c r="O504" s="572">
        <v>2.5</v>
      </c>
      <c r="P504" s="571">
        <v>219.27</v>
      </c>
      <c r="Q504" s="573">
        <v>1</v>
      </c>
      <c r="R504" s="568">
        <v>3</v>
      </c>
      <c r="S504" s="573">
        <v>1</v>
      </c>
      <c r="T504" s="572">
        <v>2.5</v>
      </c>
      <c r="U504" s="574">
        <v>1</v>
      </c>
    </row>
    <row r="505" spans="1:21" ht="14.45" customHeight="1" x14ac:dyDescent="0.2">
      <c r="A505" s="567">
        <v>29</v>
      </c>
      <c r="B505" s="568" t="s">
        <v>636</v>
      </c>
      <c r="C505" s="568" t="s">
        <v>640</v>
      </c>
      <c r="D505" s="569" t="s">
        <v>1708</v>
      </c>
      <c r="E505" s="570" t="s">
        <v>645</v>
      </c>
      <c r="F505" s="568" t="s">
        <v>637</v>
      </c>
      <c r="G505" s="568" t="s">
        <v>988</v>
      </c>
      <c r="H505" s="568" t="s">
        <v>271</v>
      </c>
      <c r="I505" s="568" t="s">
        <v>1386</v>
      </c>
      <c r="J505" s="568" t="s">
        <v>990</v>
      </c>
      <c r="K505" s="568" t="s">
        <v>1387</v>
      </c>
      <c r="L505" s="571">
        <v>10.55</v>
      </c>
      <c r="M505" s="571">
        <v>21.1</v>
      </c>
      <c r="N505" s="568">
        <v>2</v>
      </c>
      <c r="O505" s="572">
        <v>1.5</v>
      </c>
      <c r="P505" s="571">
        <v>10.55</v>
      </c>
      <c r="Q505" s="573">
        <v>0.5</v>
      </c>
      <c r="R505" s="568">
        <v>1</v>
      </c>
      <c r="S505" s="573">
        <v>0.5</v>
      </c>
      <c r="T505" s="572">
        <v>1</v>
      </c>
      <c r="U505" s="574">
        <v>0.66666666666666663</v>
      </c>
    </row>
    <row r="506" spans="1:21" ht="14.45" customHeight="1" x14ac:dyDescent="0.2">
      <c r="A506" s="567">
        <v>29</v>
      </c>
      <c r="B506" s="568" t="s">
        <v>636</v>
      </c>
      <c r="C506" s="568" t="s">
        <v>640</v>
      </c>
      <c r="D506" s="569" t="s">
        <v>1708</v>
      </c>
      <c r="E506" s="570" t="s">
        <v>645</v>
      </c>
      <c r="F506" s="568" t="s">
        <v>637</v>
      </c>
      <c r="G506" s="568" t="s">
        <v>988</v>
      </c>
      <c r="H506" s="568" t="s">
        <v>271</v>
      </c>
      <c r="I506" s="568" t="s">
        <v>1496</v>
      </c>
      <c r="J506" s="568" t="s">
        <v>993</v>
      </c>
      <c r="K506" s="568" t="s">
        <v>1497</v>
      </c>
      <c r="L506" s="571">
        <v>10.55</v>
      </c>
      <c r="M506" s="571">
        <v>10.55</v>
      </c>
      <c r="N506" s="568">
        <v>1</v>
      </c>
      <c r="O506" s="572">
        <v>0.5</v>
      </c>
      <c r="P506" s="571"/>
      <c r="Q506" s="573">
        <v>0</v>
      </c>
      <c r="R506" s="568"/>
      <c r="S506" s="573">
        <v>0</v>
      </c>
      <c r="T506" s="572"/>
      <c r="U506" s="574">
        <v>0</v>
      </c>
    </row>
    <row r="507" spans="1:21" ht="14.45" customHeight="1" x14ac:dyDescent="0.2">
      <c r="A507" s="567">
        <v>29</v>
      </c>
      <c r="B507" s="568" t="s">
        <v>636</v>
      </c>
      <c r="C507" s="568" t="s">
        <v>640</v>
      </c>
      <c r="D507" s="569" t="s">
        <v>1708</v>
      </c>
      <c r="E507" s="570" t="s">
        <v>645</v>
      </c>
      <c r="F507" s="568" t="s">
        <v>637</v>
      </c>
      <c r="G507" s="568" t="s">
        <v>1498</v>
      </c>
      <c r="H507" s="568" t="s">
        <v>271</v>
      </c>
      <c r="I507" s="568" t="s">
        <v>1499</v>
      </c>
      <c r="J507" s="568" t="s">
        <v>1500</v>
      </c>
      <c r="K507" s="568" t="s">
        <v>1501</v>
      </c>
      <c r="L507" s="571">
        <v>69.59</v>
      </c>
      <c r="M507" s="571">
        <v>208.77</v>
      </c>
      <c r="N507" s="568">
        <v>3</v>
      </c>
      <c r="O507" s="572">
        <v>1.5</v>
      </c>
      <c r="P507" s="571">
        <v>139.18</v>
      </c>
      <c r="Q507" s="573">
        <v>0.66666666666666663</v>
      </c>
      <c r="R507" s="568">
        <v>2</v>
      </c>
      <c r="S507" s="573">
        <v>0.66666666666666663</v>
      </c>
      <c r="T507" s="572">
        <v>0.5</v>
      </c>
      <c r="U507" s="574">
        <v>0.33333333333333331</v>
      </c>
    </row>
    <row r="508" spans="1:21" ht="14.45" customHeight="1" x14ac:dyDescent="0.2">
      <c r="A508" s="567">
        <v>29</v>
      </c>
      <c r="B508" s="568" t="s">
        <v>636</v>
      </c>
      <c r="C508" s="568" t="s">
        <v>640</v>
      </c>
      <c r="D508" s="569" t="s">
        <v>1708</v>
      </c>
      <c r="E508" s="570" t="s">
        <v>645</v>
      </c>
      <c r="F508" s="568" t="s">
        <v>637</v>
      </c>
      <c r="G508" s="568" t="s">
        <v>1502</v>
      </c>
      <c r="H508" s="568" t="s">
        <v>271</v>
      </c>
      <c r="I508" s="568" t="s">
        <v>1503</v>
      </c>
      <c r="J508" s="568" t="s">
        <v>1504</v>
      </c>
      <c r="K508" s="568" t="s">
        <v>1505</v>
      </c>
      <c r="L508" s="571">
        <v>0</v>
      </c>
      <c r="M508" s="571">
        <v>0</v>
      </c>
      <c r="N508" s="568">
        <v>1</v>
      </c>
      <c r="O508" s="572">
        <v>0.5</v>
      </c>
      <c r="P508" s="571">
        <v>0</v>
      </c>
      <c r="Q508" s="573"/>
      <c r="R508" s="568">
        <v>1</v>
      </c>
      <c r="S508" s="573">
        <v>1</v>
      </c>
      <c r="T508" s="572">
        <v>0.5</v>
      </c>
      <c r="U508" s="574">
        <v>1</v>
      </c>
    </row>
    <row r="509" spans="1:21" ht="14.45" customHeight="1" x14ac:dyDescent="0.2">
      <c r="A509" s="567">
        <v>29</v>
      </c>
      <c r="B509" s="568" t="s">
        <v>636</v>
      </c>
      <c r="C509" s="568" t="s">
        <v>640</v>
      </c>
      <c r="D509" s="569" t="s">
        <v>1708</v>
      </c>
      <c r="E509" s="570" t="s">
        <v>645</v>
      </c>
      <c r="F509" s="568" t="s">
        <v>637</v>
      </c>
      <c r="G509" s="568" t="s">
        <v>1389</v>
      </c>
      <c r="H509" s="568" t="s">
        <v>271</v>
      </c>
      <c r="I509" s="568" t="s">
        <v>1390</v>
      </c>
      <c r="J509" s="568" t="s">
        <v>1391</v>
      </c>
      <c r="K509" s="568" t="s">
        <v>1392</v>
      </c>
      <c r="L509" s="571">
        <v>176.32</v>
      </c>
      <c r="M509" s="571">
        <v>176.32</v>
      </c>
      <c r="N509" s="568">
        <v>1</v>
      </c>
      <c r="O509" s="572">
        <v>0.5</v>
      </c>
      <c r="P509" s="571">
        <v>176.32</v>
      </c>
      <c r="Q509" s="573">
        <v>1</v>
      </c>
      <c r="R509" s="568">
        <v>1</v>
      </c>
      <c r="S509" s="573">
        <v>1</v>
      </c>
      <c r="T509" s="572">
        <v>0.5</v>
      </c>
      <c r="U509" s="574">
        <v>1</v>
      </c>
    </row>
    <row r="510" spans="1:21" ht="14.45" customHeight="1" x14ac:dyDescent="0.2">
      <c r="A510" s="567">
        <v>29</v>
      </c>
      <c r="B510" s="568" t="s">
        <v>636</v>
      </c>
      <c r="C510" s="568" t="s">
        <v>640</v>
      </c>
      <c r="D510" s="569" t="s">
        <v>1708</v>
      </c>
      <c r="E510" s="570" t="s">
        <v>645</v>
      </c>
      <c r="F510" s="568" t="s">
        <v>637</v>
      </c>
      <c r="G510" s="568" t="s">
        <v>997</v>
      </c>
      <c r="H510" s="568" t="s">
        <v>271</v>
      </c>
      <c r="I510" s="568" t="s">
        <v>998</v>
      </c>
      <c r="J510" s="568" t="s">
        <v>999</v>
      </c>
      <c r="K510" s="568" t="s">
        <v>1000</v>
      </c>
      <c r="L510" s="571">
        <v>7119.15</v>
      </c>
      <c r="M510" s="571">
        <v>7119.15</v>
      </c>
      <c r="N510" s="568">
        <v>1</v>
      </c>
      <c r="O510" s="572">
        <v>0.5</v>
      </c>
      <c r="P510" s="571"/>
      <c r="Q510" s="573">
        <v>0</v>
      </c>
      <c r="R510" s="568"/>
      <c r="S510" s="573">
        <v>0</v>
      </c>
      <c r="T510" s="572"/>
      <c r="U510" s="574">
        <v>0</v>
      </c>
    </row>
    <row r="511" spans="1:21" ht="14.45" customHeight="1" x14ac:dyDescent="0.2">
      <c r="A511" s="567">
        <v>29</v>
      </c>
      <c r="B511" s="568" t="s">
        <v>636</v>
      </c>
      <c r="C511" s="568" t="s">
        <v>640</v>
      </c>
      <c r="D511" s="569" t="s">
        <v>1708</v>
      </c>
      <c r="E511" s="570" t="s">
        <v>645</v>
      </c>
      <c r="F511" s="568" t="s">
        <v>637</v>
      </c>
      <c r="G511" s="568" t="s">
        <v>1002</v>
      </c>
      <c r="H511" s="568" t="s">
        <v>271</v>
      </c>
      <c r="I511" s="568" t="s">
        <v>1003</v>
      </c>
      <c r="J511" s="568" t="s">
        <v>1004</v>
      </c>
      <c r="K511" s="568" t="s">
        <v>1005</v>
      </c>
      <c r="L511" s="571">
        <v>248.55</v>
      </c>
      <c r="M511" s="571">
        <v>248.55</v>
      </c>
      <c r="N511" s="568">
        <v>1</v>
      </c>
      <c r="O511" s="572">
        <v>1</v>
      </c>
      <c r="P511" s="571">
        <v>248.55</v>
      </c>
      <c r="Q511" s="573">
        <v>1</v>
      </c>
      <c r="R511" s="568">
        <v>1</v>
      </c>
      <c r="S511" s="573">
        <v>1</v>
      </c>
      <c r="T511" s="572">
        <v>1</v>
      </c>
      <c r="U511" s="574">
        <v>1</v>
      </c>
    </row>
    <row r="512" spans="1:21" ht="14.45" customHeight="1" x14ac:dyDescent="0.2">
      <c r="A512" s="567">
        <v>29</v>
      </c>
      <c r="B512" s="568" t="s">
        <v>636</v>
      </c>
      <c r="C512" s="568" t="s">
        <v>640</v>
      </c>
      <c r="D512" s="569" t="s">
        <v>1708</v>
      </c>
      <c r="E512" s="570" t="s">
        <v>645</v>
      </c>
      <c r="F512" s="568" t="s">
        <v>637</v>
      </c>
      <c r="G512" s="568" t="s">
        <v>1006</v>
      </c>
      <c r="H512" s="568" t="s">
        <v>271</v>
      </c>
      <c r="I512" s="568" t="s">
        <v>1007</v>
      </c>
      <c r="J512" s="568" t="s">
        <v>1008</v>
      </c>
      <c r="K512" s="568" t="s">
        <v>1009</v>
      </c>
      <c r="L512" s="571">
        <v>38.56</v>
      </c>
      <c r="M512" s="571">
        <v>38.56</v>
      </c>
      <c r="N512" s="568">
        <v>1</v>
      </c>
      <c r="O512" s="572">
        <v>0.5</v>
      </c>
      <c r="P512" s="571">
        <v>38.56</v>
      </c>
      <c r="Q512" s="573">
        <v>1</v>
      </c>
      <c r="R512" s="568">
        <v>1</v>
      </c>
      <c r="S512" s="573">
        <v>1</v>
      </c>
      <c r="T512" s="572">
        <v>0.5</v>
      </c>
      <c r="U512" s="574">
        <v>1</v>
      </c>
    </row>
    <row r="513" spans="1:21" ht="14.45" customHeight="1" x14ac:dyDescent="0.2">
      <c r="A513" s="567">
        <v>29</v>
      </c>
      <c r="B513" s="568" t="s">
        <v>636</v>
      </c>
      <c r="C513" s="568" t="s">
        <v>640</v>
      </c>
      <c r="D513" s="569" t="s">
        <v>1708</v>
      </c>
      <c r="E513" s="570" t="s">
        <v>645</v>
      </c>
      <c r="F513" s="568" t="s">
        <v>637</v>
      </c>
      <c r="G513" s="568" t="s">
        <v>1010</v>
      </c>
      <c r="H513" s="568" t="s">
        <v>536</v>
      </c>
      <c r="I513" s="568" t="s">
        <v>1506</v>
      </c>
      <c r="J513" s="568" t="s">
        <v>1012</v>
      </c>
      <c r="K513" s="568" t="s">
        <v>1507</v>
      </c>
      <c r="L513" s="571">
        <v>86.41</v>
      </c>
      <c r="M513" s="571">
        <v>86.41</v>
      </c>
      <c r="N513" s="568">
        <v>1</v>
      </c>
      <c r="O513" s="572">
        <v>0.5</v>
      </c>
      <c r="P513" s="571">
        <v>86.41</v>
      </c>
      <c r="Q513" s="573">
        <v>1</v>
      </c>
      <c r="R513" s="568">
        <v>1</v>
      </c>
      <c r="S513" s="573">
        <v>1</v>
      </c>
      <c r="T513" s="572">
        <v>0.5</v>
      </c>
      <c r="U513" s="574">
        <v>1</v>
      </c>
    </row>
    <row r="514" spans="1:21" ht="14.45" customHeight="1" x14ac:dyDescent="0.2">
      <c r="A514" s="567">
        <v>29</v>
      </c>
      <c r="B514" s="568" t="s">
        <v>636</v>
      </c>
      <c r="C514" s="568" t="s">
        <v>640</v>
      </c>
      <c r="D514" s="569" t="s">
        <v>1708</v>
      </c>
      <c r="E514" s="570" t="s">
        <v>645</v>
      </c>
      <c r="F514" s="568" t="s">
        <v>637</v>
      </c>
      <c r="G514" s="568" t="s">
        <v>662</v>
      </c>
      <c r="H514" s="568" t="s">
        <v>536</v>
      </c>
      <c r="I514" s="568" t="s">
        <v>621</v>
      </c>
      <c r="J514" s="568" t="s">
        <v>537</v>
      </c>
      <c r="K514" s="568" t="s">
        <v>622</v>
      </c>
      <c r="L514" s="571">
        <v>16.8</v>
      </c>
      <c r="M514" s="571">
        <v>302.40000000000009</v>
      </c>
      <c r="N514" s="568">
        <v>18</v>
      </c>
      <c r="O514" s="572">
        <v>18</v>
      </c>
      <c r="P514" s="571">
        <v>302.40000000000009</v>
      </c>
      <c r="Q514" s="573">
        <v>1</v>
      </c>
      <c r="R514" s="568">
        <v>18</v>
      </c>
      <c r="S514" s="573">
        <v>1</v>
      </c>
      <c r="T514" s="572">
        <v>18</v>
      </c>
      <c r="U514" s="574">
        <v>1</v>
      </c>
    </row>
    <row r="515" spans="1:21" ht="14.45" customHeight="1" x14ac:dyDescent="0.2">
      <c r="A515" s="567">
        <v>29</v>
      </c>
      <c r="B515" s="568" t="s">
        <v>636</v>
      </c>
      <c r="C515" s="568" t="s">
        <v>640</v>
      </c>
      <c r="D515" s="569" t="s">
        <v>1708</v>
      </c>
      <c r="E515" s="570" t="s">
        <v>645</v>
      </c>
      <c r="F515" s="568" t="s">
        <v>637</v>
      </c>
      <c r="G515" s="568" t="s">
        <v>1253</v>
      </c>
      <c r="H515" s="568" t="s">
        <v>271</v>
      </c>
      <c r="I515" s="568" t="s">
        <v>1508</v>
      </c>
      <c r="J515" s="568" t="s">
        <v>1509</v>
      </c>
      <c r="K515" s="568" t="s">
        <v>1510</v>
      </c>
      <c r="L515" s="571">
        <v>66.97</v>
      </c>
      <c r="M515" s="571">
        <v>66.97</v>
      </c>
      <c r="N515" s="568">
        <v>1</v>
      </c>
      <c r="O515" s="572">
        <v>1</v>
      </c>
      <c r="P515" s="571">
        <v>66.97</v>
      </c>
      <c r="Q515" s="573">
        <v>1</v>
      </c>
      <c r="R515" s="568">
        <v>1</v>
      </c>
      <c r="S515" s="573">
        <v>1</v>
      </c>
      <c r="T515" s="572">
        <v>1</v>
      </c>
      <c r="U515" s="574">
        <v>1</v>
      </c>
    </row>
    <row r="516" spans="1:21" ht="14.45" customHeight="1" x14ac:dyDescent="0.2">
      <c r="A516" s="567">
        <v>29</v>
      </c>
      <c r="B516" s="568" t="s">
        <v>636</v>
      </c>
      <c r="C516" s="568" t="s">
        <v>640</v>
      </c>
      <c r="D516" s="569" t="s">
        <v>1708</v>
      </c>
      <c r="E516" s="570" t="s">
        <v>645</v>
      </c>
      <c r="F516" s="568" t="s">
        <v>637</v>
      </c>
      <c r="G516" s="568" t="s">
        <v>1511</v>
      </c>
      <c r="H516" s="568" t="s">
        <v>536</v>
      </c>
      <c r="I516" s="568" t="s">
        <v>1512</v>
      </c>
      <c r="J516" s="568" t="s">
        <v>1513</v>
      </c>
      <c r="K516" s="568" t="s">
        <v>1514</v>
      </c>
      <c r="L516" s="571">
        <v>10.65</v>
      </c>
      <c r="M516" s="571">
        <v>10.65</v>
      </c>
      <c r="N516" s="568">
        <v>1</v>
      </c>
      <c r="O516" s="572">
        <v>1</v>
      </c>
      <c r="P516" s="571">
        <v>10.65</v>
      </c>
      <c r="Q516" s="573">
        <v>1</v>
      </c>
      <c r="R516" s="568">
        <v>1</v>
      </c>
      <c r="S516" s="573">
        <v>1</v>
      </c>
      <c r="T516" s="572">
        <v>1</v>
      </c>
      <c r="U516" s="574">
        <v>1</v>
      </c>
    </row>
    <row r="517" spans="1:21" ht="14.45" customHeight="1" x14ac:dyDescent="0.2">
      <c r="A517" s="567">
        <v>29</v>
      </c>
      <c r="B517" s="568" t="s">
        <v>636</v>
      </c>
      <c r="C517" s="568" t="s">
        <v>640</v>
      </c>
      <c r="D517" s="569" t="s">
        <v>1708</v>
      </c>
      <c r="E517" s="570" t="s">
        <v>645</v>
      </c>
      <c r="F517" s="568" t="s">
        <v>637</v>
      </c>
      <c r="G517" s="568" t="s">
        <v>816</v>
      </c>
      <c r="H517" s="568" t="s">
        <v>271</v>
      </c>
      <c r="I517" s="568" t="s">
        <v>1515</v>
      </c>
      <c r="J517" s="568" t="s">
        <v>818</v>
      </c>
      <c r="K517" s="568" t="s">
        <v>1516</v>
      </c>
      <c r="L517" s="571">
        <v>92.04</v>
      </c>
      <c r="M517" s="571">
        <v>276.12</v>
      </c>
      <c r="N517" s="568">
        <v>3</v>
      </c>
      <c r="O517" s="572">
        <v>2</v>
      </c>
      <c r="P517" s="571"/>
      <c r="Q517" s="573">
        <v>0</v>
      </c>
      <c r="R517" s="568"/>
      <c r="S517" s="573">
        <v>0</v>
      </c>
      <c r="T517" s="572"/>
      <c r="U517" s="574">
        <v>0</v>
      </c>
    </row>
    <row r="518" spans="1:21" ht="14.45" customHeight="1" x14ac:dyDescent="0.2">
      <c r="A518" s="567">
        <v>29</v>
      </c>
      <c r="B518" s="568" t="s">
        <v>636</v>
      </c>
      <c r="C518" s="568" t="s">
        <v>640</v>
      </c>
      <c r="D518" s="569" t="s">
        <v>1708</v>
      </c>
      <c r="E518" s="570" t="s">
        <v>645</v>
      </c>
      <c r="F518" s="568" t="s">
        <v>637</v>
      </c>
      <c r="G518" s="568" t="s">
        <v>1517</v>
      </c>
      <c r="H518" s="568" t="s">
        <v>271</v>
      </c>
      <c r="I518" s="568" t="s">
        <v>1518</v>
      </c>
      <c r="J518" s="568" t="s">
        <v>1519</v>
      </c>
      <c r="K518" s="568" t="s">
        <v>1520</v>
      </c>
      <c r="L518" s="571">
        <v>69.59</v>
      </c>
      <c r="M518" s="571">
        <v>69.59</v>
      </c>
      <c r="N518" s="568">
        <v>1</v>
      </c>
      <c r="O518" s="572">
        <v>1</v>
      </c>
      <c r="P518" s="571">
        <v>69.59</v>
      </c>
      <c r="Q518" s="573">
        <v>1</v>
      </c>
      <c r="R518" s="568">
        <v>1</v>
      </c>
      <c r="S518" s="573">
        <v>1</v>
      </c>
      <c r="T518" s="572">
        <v>1</v>
      </c>
      <c r="U518" s="574">
        <v>1</v>
      </c>
    </row>
    <row r="519" spans="1:21" ht="14.45" customHeight="1" x14ac:dyDescent="0.2">
      <c r="A519" s="567">
        <v>29</v>
      </c>
      <c r="B519" s="568" t="s">
        <v>636</v>
      </c>
      <c r="C519" s="568" t="s">
        <v>640</v>
      </c>
      <c r="D519" s="569" t="s">
        <v>1708</v>
      </c>
      <c r="E519" s="570" t="s">
        <v>645</v>
      </c>
      <c r="F519" s="568" t="s">
        <v>637</v>
      </c>
      <c r="G519" s="568" t="s">
        <v>663</v>
      </c>
      <c r="H519" s="568" t="s">
        <v>536</v>
      </c>
      <c r="I519" s="568" t="s">
        <v>1018</v>
      </c>
      <c r="J519" s="568" t="s">
        <v>665</v>
      </c>
      <c r="K519" s="568" t="s">
        <v>1019</v>
      </c>
      <c r="L519" s="571">
        <v>368.16</v>
      </c>
      <c r="M519" s="571">
        <v>16567.199999999997</v>
      </c>
      <c r="N519" s="568">
        <v>45</v>
      </c>
      <c r="O519" s="572">
        <v>31.5</v>
      </c>
      <c r="P519" s="571">
        <v>15462.719999999996</v>
      </c>
      <c r="Q519" s="573">
        <v>0.93333333333333324</v>
      </c>
      <c r="R519" s="568">
        <v>42</v>
      </c>
      <c r="S519" s="573">
        <v>0.93333333333333335</v>
      </c>
      <c r="T519" s="572">
        <v>29</v>
      </c>
      <c r="U519" s="574">
        <v>0.92063492063492058</v>
      </c>
    </row>
    <row r="520" spans="1:21" ht="14.45" customHeight="1" x14ac:dyDescent="0.2">
      <c r="A520" s="567">
        <v>29</v>
      </c>
      <c r="B520" s="568" t="s">
        <v>636</v>
      </c>
      <c r="C520" s="568" t="s">
        <v>640</v>
      </c>
      <c r="D520" s="569" t="s">
        <v>1708</v>
      </c>
      <c r="E520" s="570" t="s">
        <v>645</v>
      </c>
      <c r="F520" s="568" t="s">
        <v>637</v>
      </c>
      <c r="G520" s="568" t="s">
        <v>663</v>
      </c>
      <c r="H520" s="568" t="s">
        <v>536</v>
      </c>
      <c r="I520" s="568" t="s">
        <v>1393</v>
      </c>
      <c r="J520" s="568" t="s">
        <v>1394</v>
      </c>
      <c r="K520" s="568" t="s">
        <v>1395</v>
      </c>
      <c r="L520" s="571">
        <v>1385.62</v>
      </c>
      <c r="M520" s="571">
        <v>2771.24</v>
      </c>
      <c r="N520" s="568">
        <v>2</v>
      </c>
      <c r="O520" s="572">
        <v>1.5</v>
      </c>
      <c r="P520" s="571">
        <v>1385.62</v>
      </c>
      <c r="Q520" s="573">
        <v>0.5</v>
      </c>
      <c r="R520" s="568">
        <v>1</v>
      </c>
      <c r="S520" s="573">
        <v>0.5</v>
      </c>
      <c r="T520" s="572">
        <v>0.5</v>
      </c>
      <c r="U520" s="574">
        <v>0.33333333333333331</v>
      </c>
    </row>
    <row r="521" spans="1:21" ht="14.45" customHeight="1" x14ac:dyDescent="0.2">
      <c r="A521" s="567">
        <v>29</v>
      </c>
      <c r="B521" s="568" t="s">
        <v>636</v>
      </c>
      <c r="C521" s="568" t="s">
        <v>640</v>
      </c>
      <c r="D521" s="569" t="s">
        <v>1708</v>
      </c>
      <c r="E521" s="570" t="s">
        <v>645</v>
      </c>
      <c r="F521" s="568" t="s">
        <v>637</v>
      </c>
      <c r="G521" s="568" t="s">
        <v>663</v>
      </c>
      <c r="H521" s="568" t="s">
        <v>536</v>
      </c>
      <c r="I521" s="568" t="s">
        <v>664</v>
      </c>
      <c r="J521" s="568" t="s">
        <v>665</v>
      </c>
      <c r="K521" s="568" t="s">
        <v>666</v>
      </c>
      <c r="L521" s="571">
        <v>736.33</v>
      </c>
      <c r="M521" s="571">
        <v>7363.3000000000011</v>
      </c>
      <c r="N521" s="568">
        <v>10</v>
      </c>
      <c r="O521" s="572">
        <v>7</v>
      </c>
      <c r="P521" s="571">
        <v>4417.9800000000005</v>
      </c>
      <c r="Q521" s="573">
        <v>0.6</v>
      </c>
      <c r="R521" s="568">
        <v>6</v>
      </c>
      <c r="S521" s="573">
        <v>0.6</v>
      </c>
      <c r="T521" s="572">
        <v>4.5</v>
      </c>
      <c r="U521" s="574">
        <v>0.6428571428571429</v>
      </c>
    </row>
    <row r="522" spans="1:21" ht="14.45" customHeight="1" x14ac:dyDescent="0.2">
      <c r="A522" s="567">
        <v>29</v>
      </c>
      <c r="B522" s="568" t="s">
        <v>636</v>
      </c>
      <c r="C522" s="568" t="s">
        <v>640</v>
      </c>
      <c r="D522" s="569" t="s">
        <v>1708</v>
      </c>
      <c r="E522" s="570" t="s">
        <v>645</v>
      </c>
      <c r="F522" s="568" t="s">
        <v>637</v>
      </c>
      <c r="G522" s="568" t="s">
        <v>663</v>
      </c>
      <c r="H522" s="568" t="s">
        <v>536</v>
      </c>
      <c r="I522" s="568" t="s">
        <v>1020</v>
      </c>
      <c r="J522" s="568" t="s">
        <v>665</v>
      </c>
      <c r="K522" s="568" t="s">
        <v>1021</v>
      </c>
      <c r="L522" s="571">
        <v>490.89</v>
      </c>
      <c r="M522" s="571">
        <v>26017.169999999984</v>
      </c>
      <c r="N522" s="568">
        <v>53</v>
      </c>
      <c r="O522" s="572">
        <v>46</v>
      </c>
      <c r="P522" s="571">
        <v>21599.159999999985</v>
      </c>
      <c r="Q522" s="573">
        <v>0.83018867924528295</v>
      </c>
      <c r="R522" s="568">
        <v>44</v>
      </c>
      <c r="S522" s="573">
        <v>0.83018867924528306</v>
      </c>
      <c r="T522" s="572">
        <v>38.5</v>
      </c>
      <c r="U522" s="574">
        <v>0.83695652173913049</v>
      </c>
    </row>
    <row r="523" spans="1:21" ht="14.45" customHeight="1" x14ac:dyDescent="0.2">
      <c r="A523" s="567">
        <v>29</v>
      </c>
      <c r="B523" s="568" t="s">
        <v>636</v>
      </c>
      <c r="C523" s="568" t="s">
        <v>640</v>
      </c>
      <c r="D523" s="569" t="s">
        <v>1708</v>
      </c>
      <c r="E523" s="570" t="s">
        <v>645</v>
      </c>
      <c r="F523" s="568" t="s">
        <v>637</v>
      </c>
      <c r="G523" s="568" t="s">
        <v>663</v>
      </c>
      <c r="H523" s="568" t="s">
        <v>536</v>
      </c>
      <c r="I523" s="568" t="s">
        <v>1022</v>
      </c>
      <c r="J523" s="568" t="s">
        <v>665</v>
      </c>
      <c r="K523" s="568" t="s">
        <v>1023</v>
      </c>
      <c r="L523" s="571">
        <v>923.74</v>
      </c>
      <c r="M523" s="571">
        <v>923.74</v>
      </c>
      <c r="N523" s="568">
        <v>1</v>
      </c>
      <c r="O523" s="572">
        <v>1</v>
      </c>
      <c r="P523" s="571">
        <v>923.74</v>
      </c>
      <c r="Q523" s="573">
        <v>1</v>
      </c>
      <c r="R523" s="568">
        <v>1</v>
      </c>
      <c r="S523" s="573">
        <v>1</v>
      </c>
      <c r="T523" s="572">
        <v>1</v>
      </c>
      <c r="U523" s="574">
        <v>1</v>
      </c>
    </row>
    <row r="524" spans="1:21" ht="14.45" customHeight="1" x14ac:dyDescent="0.2">
      <c r="A524" s="567">
        <v>29</v>
      </c>
      <c r="B524" s="568" t="s">
        <v>636</v>
      </c>
      <c r="C524" s="568" t="s">
        <v>640</v>
      </c>
      <c r="D524" s="569" t="s">
        <v>1708</v>
      </c>
      <c r="E524" s="570" t="s">
        <v>645</v>
      </c>
      <c r="F524" s="568" t="s">
        <v>637</v>
      </c>
      <c r="G524" s="568" t="s">
        <v>667</v>
      </c>
      <c r="H524" s="568" t="s">
        <v>271</v>
      </c>
      <c r="I524" s="568" t="s">
        <v>668</v>
      </c>
      <c r="J524" s="568" t="s">
        <v>523</v>
      </c>
      <c r="K524" s="568" t="s">
        <v>669</v>
      </c>
      <c r="L524" s="571">
        <v>35.25</v>
      </c>
      <c r="M524" s="571">
        <v>105.75</v>
      </c>
      <c r="N524" s="568">
        <v>3</v>
      </c>
      <c r="O524" s="572">
        <v>1.5</v>
      </c>
      <c r="P524" s="571">
        <v>105.75</v>
      </c>
      <c r="Q524" s="573">
        <v>1</v>
      </c>
      <c r="R524" s="568">
        <v>3</v>
      </c>
      <c r="S524" s="573">
        <v>1</v>
      </c>
      <c r="T524" s="572">
        <v>1.5</v>
      </c>
      <c r="U524" s="574">
        <v>1</v>
      </c>
    </row>
    <row r="525" spans="1:21" ht="14.45" customHeight="1" x14ac:dyDescent="0.2">
      <c r="A525" s="567">
        <v>29</v>
      </c>
      <c r="B525" s="568" t="s">
        <v>636</v>
      </c>
      <c r="C525" s="568" t="s">
        <v>640</v>
      </c>
      <c r="D525" s="569" t="s">
        <v>1708</v>
      </c>
      <c r="E525" s="570" t="s">
        <v>645</v>
      </c>
      <c r="F525" s="568" t="s">
        <v>637</v>
      </c>
      <c r="G525" s="568" t="s">
        <v>667</v>
      </c>
      <c r="H525" s="568" t="s">
        <v>271</v>
      </c>
      <c r="I525" s="568" t="s">
        <v>820</v>
      </c>
      <c r="J525" s="568" t="s">
        <v>523</v>
      </c>
      <c r="K525" s="568" t="s">
        <v>821</v>
      </c>
      <c r="L525" s="571">
        <v>35.25</v>
      </c>
      <c r="M525" s="571">
        <v>282</v>
      </c>
      <c r="N525" s="568">
        <v>8</v>
      </c>
      <c r="O525" s="572">
        <v>3.5</v>
      </c>
      <c r="P525" s="571">
        <v>176.25</v>
      </c>
      <c r="Q525" s="573">
        <v>0.625</v>
      </c>
      <c r="R525" s="568">
        <v>5</v>
      </c>
      <c r="S525" s="573">
        <v>0.625</v>
      </c>
      <c r="T525" s="572">
        <v>2.5</v>
      </c>
      <c r="U525" s="574">
        <v>0.7142857142857143</v>
      </c>
    </row>
    <row r="526" spans="1:21" ht="14.45" customHeight="1" x14ac:dyDescent="0.2">
      <c r="A526" s="567">
        <v>29</v>
      </c>
      <c r="B526" s="568" t="s">
        <v>636</v>
      </c>
      <c r="C526" s="568" t="s">
        <v>640</v>
      </c>
      <c r="D526" s="569" t="s">
        <v>1708</v>
      </c>
      <c r="E526" s="570" t="s">
        <v>645</v>
      </c>
      <c r="F526" s="568" t="s">
        <v>637</v>
      </c>
      <c r="G526" s="568" t="s">
        <v>1521</v>
      </c>
      <c r="H526" s="568" t="s">
        <v>271</v>
      </c>
      <c r="I526" s="568" t="s">
        <v>1522</v>
      </c>
      <c r="J526" s="568" t="s">
        <v>1523</v>
      </c>
      <c r="K526" s="568" t="s">
        <v>1524</v>
      </c>
      <c r="L526" s="571">
        <v>101.56</v>
      </c>
      <c r="M526" s="571">
        <v>101.56</v>
      </c>
      <c r="N526" s="568">
        <v>1</v>
      </c>
      <c r="O526" s="572">
        <v>0.5</v>
      </c>
      <c r="P526" s="571">
        <v>101.56</v>
      </c>
      <c r="Q526" s="573">
        <v>1</v>
      </c>
      <c r="R526" s="568">
        <v>1</v>
      </c>
      <c r="S526" s="573">
        <v>1</v>
      </c>
      <c r="T526" s="572">
        <v>0.5</v>
      </c>
      <c r="U526" s="574">
        <v>1</v>
      </c>
    </row>
    <row r="527" spans="1:21" ht="14.45" customHeight="1" x14ac:dyDescent="0.2">
      <c r="A527" s="567">
        <v>29</v>
      </c>
      <c r="B527" s="568" t="s">
        <v>636</v>
      </c>
      <c r="C527" s="568" t="s">
        <v>640</v>
      </c>
      <c r="D527" s="569" t="s">
        <v>1708</v>
      </c>
      <c r="E527" s="570" t="s">
        <v>645</v>
      </c>
      <c r="F527" s="568" t="s">
        <v>637</v>
      </c>
      <c r="G527" s="568" t="s">
        <v>1525</v>
      </c>
      <c r="H527" s="568" t="s">
        <v>271</v>
      </c>
      <c r="I527" s="568" t="s">
        <v>1526</v>
      </c>
      <c r="J527" s="568" t="s">
        <v>1527</v>
      </c>
      <c r="K527" s="568" t="s">
        <v>1528</v>
      </c>
      <c r="L527" s="571">
        <v>60.88</v>
      </c>
      <c r="M527" s="571">
        <v>60.88</v>
      </c>
      <c r="N527" s="568">
        <v>1</v>
      </c>
      <c r="O527" s="572">
        <v>1</v>
      </c>
      <c r="P527" s="571">
        <v>60.88</v>
      </c>
      <c r="Q527" s="573">
        <v>1</v>
      </c>
      <c r="R527" s="568">
        <v>1</v>
      </c>
      <c r="S527" s="573">
        <v>1</v>
      </c>
      <c r="T527" s="572">
        <v>1</v>
      </c>
      <c r="U527" s="574">
        <v>1</v>
      </c>
    </row>
    <row r="528" spans="1:21" ht="14.45" customHeight="1" x14ac:dyDescent="0.2">
      <c r="A528" s="567">
        <v>29</v>
      </c>
      <c r="B528" s="568" t="s">
        <v>636</v>
      </c>
      <c r="C528" s="568" t="s">
        <v>640</v>
      </c>
      <c r="D528" s="569" t="s">
        <v>1708</v>
      </c>
      <c r="E528" s="570" t="s">
        <v>645</v>
      </c>
      <c r="F528" s="568" t="s">
        <v>637</v>
      </c>
      <c r="G528" s="568" t="s">
        <v>1529</v>
      </c>
      <c r="H528" s="568" t="s">
        <v>271</v>
      </c>
      <c r="I528" s="568" t="s">
        <v>1530</v>
      </c>
      <c r="J528" s="568" t="s">
        <v>1531</v>
      </c>
      <c r="K528" s="568" t="s">
        <v>1242</v>
      </c>
      <c r="L528" s="571">
        <v>46.81</v>
      </c>
      <c r="M528" s="571">
        <v>234.05</v>
      </c>
      <c r="N528" s="568">
        <v>5</v>
      </c>
      <c r="O528" s="572">
        <v>4.5</v>
      </c>
      <c r="P528" s="571">
        <v>187.24</v>
      </c>
      <c r="Q528" s="573">
        <v>0.8</v>
      </c>
      <c r="R528" s="568">
        <v>4</v>
      </c>
      <c r="S528" s="573">
        <v>0.8</v>
      </c>
      <c r="T528" s="572">
        <v>3.5</v>
      </c>
      <c r="U528" s="574">
        <v>0.77777777777777779</v>
      </c>
    </row>
    <row r="529" spans="1:21" ht="14.45" customHeight="1" x14ac:dyDescent="0.2">
      <c r="A529" s="567">
        <v>29</v>
      </c>
      <c r="B529" s="568" t="s">
        <v>636</v>
      </c>
      <c r="C529" s="568" t="s">
        <v>640</v>
      </c>
      <c r="D529" s="569" t="s">
        <v>1708</v>
      </c>
      <c r="E529" s="570" t="s">
        <v>645</v>
      </c>
      <c r="F529" s="568" t="s">
        <v>637</v>
      </c>
      <c r="G529" s="568" t="s">
        <v>827</v>
      </c>
      <c r="H529" s="568" t="s">
        <v>536</v>
      </c>
      <c r="I529" s="568" t="s">
        <v>831</v>
      </c>
      <c r="J529" s="568" t="s">
        <v>829</v>
      </c>
      <c r="K529" s="568" t="s">
        <v>832</v>
      </c>
      <c r="L529" s="571">
        <v>48.89</v>
      </c>
      <c r="M529" s="571">
        <v>48.89</v>
      </c>
      <c r="N529" s="568">
        <v>1</v>
      </c>
      <c r="O529" s="572">
        <v>0.5</v>
      </c>
      <c r="P529" s="571"/>
      <c r="Q529" s="573">
        <v>0</v>
      </c>
      <c r="R529" s="568"/>
      <c r="S529" s="573">
        <v>0</v>
      </c>
      <c r="T529" s="572"/>
      <c r="U529" s="574">
        <v>0</v>
      </c>
    </row>
    <row r="530" spans="1:21" ht="14.45" customHeight="1" x14ac:dyDescent="0.2">
      <c r="A530" s="567">
        <v>29</v>
      </c>
      <c r="B530" s="568" t="s">
        <v>636</v>
      </c>
      <c r="C530" s="568" t="s">
        <v>640</v>
      </c>
      <c r="D530" s="569" t="s">
        <v>1708</v>
      </c>
      <c r="E530" s="570" t="s">
        <v>645</v>
      </c>
      <c r="F530" s="568" t="s">
        <v>637</v>
      </c>
      <c r="G530" s="568" t="s">
        <v>1028</v>
      </c>
      <c r="H530" s="568" t="s">
        <v>271</v>
      </c>
      <c r="I530" s="568" t="s">
        <v>1029</v>
      </c>
      <c r="J530" s="568" t="s">
        <v>1030</v>
      </c>
      <c r="K530" s="568" t="s">
        <v>1031</v>
      </c>
      <c r="L530" s="571">
        <v>173.31</v>
      </c>
      <c r="M530" s="571">
        <v>173.31</v>
      </c>
      <c r="N530" s="568">
        <v>1</v>
      </c>
      <c r="O530" s="572">
        <v>0.5</v>
      </c>
      <c r="P530" s="571"/>
      <c r="Q530" s="573">
        <v>0</v>
      </c>
      <c r="R530" s="568"/>
      <c r="S530" s="573">
        <v>0</v>
      </c>
      <c r="T530" s="572"/>
      <c r="U530" s="574">
        <v>0</v>
      </c>
    </row>
    <row r="531" spans="1:21" ht="14.45" customHeight="1" x14ac:dyDescent="0.2">
      <c r="A531" s="567">
        <v>29</v>
      </c>
      <c r="B531" s="568" t="s">
        <v>636</v>
      </c>
      <c r="C531" s="568" t="s">
        <v>640</v>
      </c>
      <c r="D531" s="569" t="s">
        <v>1708</v>
      </c>
      <c r="E531" s="570" t="s">
        <v>645</v>
      </c>
      <c r="F531" s="568" t="s">
        <v>637</v>
      </c>
      <c r="G531" s="568" t="s">
        <v>835</v>
      </c>
      <c r="H531" s="568" t="s">
        <v>271</v>
      </c>
      <c r="I531" s="568" t="s">
        <v>836</v>
      </c>
      <c r="J531" s="568" t="s">
        <v>837</v>
      </c>
      <c r="K531" s="568" t="s">
        <v>838</v>
      </c>
      <c r="L531" s="571">
        <v>127.91</v>
      </c>
      <c r="M531" s="571">
        <v>383.73</v>
      </c>
      <c r="N531" s="568">
        <v>3</v>
      </c>
      <c r="O531" s="572">
        <v>3</v>
      </c>
      <c r="P531" s="571">
        <v>383.73</v>
      </c>
      <c r="Q531" s="573">
        <v>1</v>
      </c>
      <c r="R531" s="568">
        <v>3</v>
      </c>
      <c r="S531" s="573">
        <v>1</v>
      </c>
      <c r="T531" s="572">
        <v>3</v>
      </c>
      <c r="U531" s="574">
        <v>1</v>
      </c>
    </row>
    <row r="532" spans="1:21" ht="14.45" customHeight="1" x14ac:dyDescent="0.2">
      <c r="A532" s="567">
        <v>29</v>
      </c>
      <c r="B532" s="568" t="s">
        <v>636</v>
      </c>
      <c r="C532" s="568" t="s">
        <v>640</v>
      </c>
      <c r="D532" s="569" t="s">
        <v>1708</v>
      </c>
      <c r="E532" s="570" t="s">
        <v>645</v>
      </c>
      <c r="F532" s="568" t="s">
        <v>637</v>
      </c>
      <c r="G532" s="568" t="s">
        <v>1268</v>
      </c>
      <c r="H532" s="568" t="s">
        <v>271</v>
      </c>
      <c r="I532" s="568" t="s">
        <v>1269</v>
      </c>
      <c r="J532" s="568" t="s">
        <v>1270</v>
      </c>
      <c r="K532" s="568" t="s">
        <v>1271</v>
      </c>
      <c r="L532" s="571">
        <v>0</v>
      </c>
      <c r="M532" s="571">
        <v>0</v>
      </c>
      <c r="N532" s="568">
        <v>3</v>
      </c>
      <c r="O532" s="572">
        <v>2.5</v>
      </c>
      <c r="P532" s="571">
        <v>0</v>
      </c>
      <c r="Q532" s="573"/>
      <c r="R532" s="568">
        <v>3</v>
      </c>
      <c r="S532" s="573">
        <v>1</v>
      </c>
      <c r="T532" s="572">
        <v>2.5</v>
      </c>
      <c r="U532" s="574">
        <v>1</v>
      </c>
    </row>
    <row r="533" spans="1:21" ht="14.45" customHeight="1" x14ac:dyDescent="0.2">
      <c r="A533" s="567">
        <v>29</v>
      </c>
      <c r="B533" s="568" t="s">
        <v>636</v>
      </c>
      <c r="C533" s="568" t="s">
        <v>640</v>
      </c>
      <c r="D533" s="569" t="s">
        <v>1708</v>
      </c>
      <c r="E533" s="570" t="s">
        <v>645</v>
      </c>
      <c r="F533" s="568" t="s">
        <v>637</v>
      </c>
      <c r="G533" s="568" t="s">
        <v>839</v>
      </c>
      <c r="H533" s="568" t="s">
        <v>271</v>
      </c>
      <c r="I533" s="568" t="s">
        <v>1532</v>
      </c>
      <c r="J533" s="568" t="s">
        <v>841</v>
      </c>
      <c r="K533" s="568" t="s">
        <v>1533</v>
      </c>
      <c r="L533" s="571">
        <v>0</v>
      </c>
      <c r="M533" s="571">
        <v>0</v>
      </c>
      <c r="N533" s="568">
        <v>1</v>
      </c>
      <c r="O533" s="572">
        <v>0.5</v>
      </c>
      <c r="P533" s="571">
        <v>0</v>
      </c>
      <c r="Q533" s="573"/>
      <c r="R533" s="568">
        <v>1</v>
      </c>
      <c r="S533" s="573">
        <v>1</v>
      </c>
      <c r="T533" s="572">
        <v>0.5</v>
      </c>
      <c r="U533" s="574">
        <v>1</v>
      </c>
    </row>
    <row r="534" spans="1:21" ht="14.45" customHeight="1" x14ac:dyDescent="0.2">
      <c r="A534" s="567">
        <v>29</v>
      </c>
      <c r="B534" s="568" t="s">
        <v>636</v>
      </c>
      <c r="C534" s="568" t="s">
        <v>640</v>
      </c>
      <c r="D534" s="569" t="s">
        <v>1708</v>
      </c>
      <c r="E534" s="570" t="s">
        <v>645</v>
      </c>
      <c r="F534" s="568" t="s">
        <v>637</v>
      </c>
      <c r="G534" s="568" t="s">
        <v>670</v>
      </c>
      <c r="H534" s="568" t="s">
        <v>271</v>
      </c>
      <c r="I534" s="568" t="s">
        <v>1534</v>
      </c>
      <c r="J534" s="568" t="s">
        <v>1535</v>
      </c>
      <c r="K534" s="568" t="s">
        <v>1536</v>
      </c>
      <c r="L534" s="571">
        <v>0</v>
      </c>
      <c r="M534" s="571">
        <v>0</v>
      </c>
      <c r="N534" s="568">
        <v>1</v>
      </c>
      <c r="O534" s="572">
        <v>1</v>
      </c>
      <c r="P534" s="571"/>
      <c r="Q534" s="573"/>
      <c r="R534" s="568"/>
      <c r="S534" s="573">
        <v>0</v>
      </c>
      <c r="T534" s="572"/>
      <c r="U534" s="574">
        <v>0</v>
      </c>
    </row>
    <row r="535" spans="1:21" ht="14.45" customHeight="1" x14ac:dyDescent="0.2">
      <c r="A535" s="567">
        <v>29</v>
      </c>
      <c r="B535" s="568" t="s">
        <v>636</v>
      </c>
      <c r="C535" s="568" t="s">
        <v>640</v>
      </c>
      <c r="D535" s="569" t="s">
        <v>1708</v>
      </c>
      <c r="E535" s="570" t="s">
        <v>645</v>
      </c>
      <c r="F535" s="568" t="s">
        <v>637</v>
      </c>
      <c r="G535" s="568" t="s">
        <v>674</v>
      </c>
      <c r="H535" s="568" t="s">
        <v>536</v>
      </c>
      <c r="I535" s="568" t="s">
        <v>624</v>
      </c>
      <c r="J535" s="568" t="s">
        <v>577</v>
      </c>
      <c r="K535" s="568" t="s">
        <v>578</v>
      </c>
      <c r="L535" s="571">
        <v>0</v>
      </c>
      <c r="M535" s="571">
        <v>0</v>
      </c>
      <c r="N535" s="568">
        <v>114</v>
      </c>
      <c r="O535" s="572">
        <v>83</v>
      </c>
      <c r="P535" s="571">
        <v>0</v>
      </c>
      <c r="Q535" s="573"/>
      <c r="R535" s="568">
        <v>86</v>
      </c>
      <c r="S535" s="573">
        <v>0.75438596491228072</v>
      </c>
      <c r="T535" s="572">
        <v>59</v>
      </c>
      <c r="U535" s="574">
        <v>0.71084337349397586</v>
      </c>
    </row>
    <row r="536" spans="1:21" ht="14.45" customHeight="1" x14ac:dyDescent="0.2">
      <c r="A536" s="567">
        <v>29</v>
      </c>
      <c r="B536" s="568" t="s">
        <v>636</v>
      </c>
      <c r="C536" s="568" t="s">
        <v>640</v>
      </c>
      <c r="D536" s="569" t="s">
        <v>1708</v>
      </c>
      <c r="E536" s="570" t="s">
        <v>645</v>
      </c>
      <c r="F536" s="568" t="s">
        <v>637</v>
      </c>
      <c r="G536" s="568" t="s">
        <v>1537</v>
      </c>
      <c r="H536" s="568" t="s">
        <v>271</v>
      </c>
      <c r="I536" s="568" t="s">
        <v>1538</v>
      </c>
      <c r="J536" s="568" t="s">
        <v>1539</v>
      </c>
      <c r="K536" s="568" t="s">
        <v>1540</v>
      </c>
      <c r="L536" s="571">
        <v>42.54</v>
      </c>
      <c r="M536" s="571">
        <v>42.54</v>
      </c>
      <c r="N536" s="568">
        <v>1</v>
      </c>
      <c r="O536" s="572">
        <v>1</v>
      </c>
      <c r="P536" s="571"/>
      <c r="Q536" s="573">
        <v>0</v>
      </c>
      <c r="R536" s="568"/>
      <c r="S536" s="573">
        <v>0</v>
      </c>
      <c r="T536" s="572"/>
      <c r="U536" s="574">
        <v>0</v>
      </c>
    </row>
    <row r="537" spans="1:21" ht="14.45" customHeight="1" x14ac:dyDescent="0.2">
      <c r="A537" s="567">
        <v>29</v>
      </c>
      <c r="B537" s="568" t="s">
        <v>636</v>
      </c>
      <c r="C537" s="568" t="s">
        <v>640</v>
      </c>
      <c r="D537" s="569" t="s">
        <v>1708</v>
      </c>
      <c r="E537" s="570" t="s">
        <v>645</v>
      </c>
      <c r="F537" s="568" t="s">
        <v>637</v>
      </c>
      <c r="G537" s="568" t="s">
        <v>1537</v>
      </c>
      <c r="H537" s="568" t="s">
        <v>271</v>
      </c>
      <c r="I537" s="568" t="s">
        <v>1541</v>
      </c>
      <c r="J537" s="568" t="s">
        <v>1539</v>
      </c>
      <c r="K537" s="568" t="s">
        <v>1542</v>
      </c>
      <c r="L537" s="571">
        <v>59.56</v>
      </c>
      <c r="M537" s="571">
        <v>59.56</v>
      </c>
      <c r="N537" s="568">
        <v>1</v>
      </c>
      <c r="O537" s="572">
        <v>1</v>
      </c>
      <c r="P537" s="571"/>
      <c r="Q537" s="573">
        <v>0</v>
      </c>
      <c r="R537" s="568"/>
      <c r="S537" s="573">
        <v>0</v>
      </c>
      <c r="T537" s="572"/>
      <c r="U537" s="574">
        <v>0</v>
      </c>
    </row>
    <row r="538" spans="1:21" ht="14.45" customHeight="1" x14ac:dyDescent="0.2">
      <c r="A538" s="567">
        <v>29</v>
      </c>
      <c r="B538" s="568" t="s">
        <v>636</v>
      </c>
      <c r="C538" s="568" t="s">
        <v>640</v>
      </c>
      <c r="D538" s="569" t="s">
        <v>1708</v>
      </c>
      <c r="E538" s="570" t="s">
        <v>645</v>
      </c>
      <c r="F538" s="568" t="s">
        <v>637</v>
      </c>
      <c r="G538" s="568" t="s">
        <v>1404</v>
      </c>
      <c r="H538" s="568" t="s">
        <v>271</v>
      </c>
      <c r="I538" s="568" t="s">
        <v>1405</v>
      </c>
      <c r="J538" s="568" t="s">
        <v>1406</v>
      </c>
      <c r="K538" s="568" t="s">
        <v>1407</v>
      </c>
      <c r="L538" s="571">
        <v>219.37</v>
      </c>
      <c r="M538" s="571">
        <v>438.74</v>
      </c>
      <c r="N538" s="568">
        <v>2</v>
      </c>
      <c r="O538" s="572">
        <v>1.5</v>
      </c>
      <c r="P538" s="571">
        <v>438.74</v>
      </c>
      <c r="Q538" s="573">
        <v>1</v>
      </c>
      <c r="R538" s="568">
        <v>2</v>
      </c>
      <c r="S538" s="573">
        <v>1</v>
      </c>
      <c r="T538" s="572">
        <v>1.5</v>
      </c>
      <c r="U538" s="574">
        <v>1</v>
      </c>
    </row>
    <row r="539" spans="1:21" ht="14.45" customHeight="1" x14ac:dyDescent="0.2">
      <c r="A539" s="567">
        <v>29</v>
      </c>
      <c r="B539" s="568" t="s">
        <v>636</v>
      </c>
      <c r="C539" s="568" t="s">
        <v>640</v>
      </c>
      <c r="D539" s="569" t="s">
        <v>1708</v>
      </c>
      <c r="E539" s="570" t="s">
        <v>645</v>
      </c>
      <c r="F539" s="568" t="s">
        <v>637</v>
      </c>
      <c r="G539" s="568" t="s">
        <v>1280</v>
      </c>
      <c r="H539" s="568" t="s">
        <v>271</v>
      </c>
      <c r="I539" s="568" t="s">
        <v>1543</v>
      </c>
      <c r="J539" s="568" t="s">
        <v>1282</v>
      </c>
      <c r="K539" s="568" t="s">
        <v>1544</v>
      </c>
      <c r="L539" s="571">
        <v>237.31</v>
      </c>
      <c r="M539" s="571">
        <v>237.31</v>
      </c>
      <c r="N539" s="568">
        <v>1</v>
      </c>
      <c r="O539" s="572">
        <v>0.5</v>
      </c>
      <c r="P539" s="571">
        <v>237.31</v>
      </c>
      <c r="Q539" s="573">
        <v>1</v>
      </c>
      <c r="R539" s="568">
        <v>1</v>
      </c>
      <c r="S539" s="573">
        <v>1</v>
      </c>
      <c r="T539" s="572">
        <v>0.5</v>
      </c>
      <c r="U539" s="574">
        <v>1</v>
      </c>
    </row>
    <row r="540" spans="1:21" ht="14.45" customHeight="1" x14ac:dyDescent="0.2">
      <c r="A540" s="567">
        <v>29</v>
      </c>
      <c r="B540" s="568" t="s">
        <v>636</v>
      </c>
      <c r="C540" s="568" t="s">
        <v>640</v>
      </c>
      <c r="D540" s="569" t="s">
        <v>1708</v>
      </c>
      <c r="E540" s="570" t="s">
        <v>645</v>
      </c>
      <c r="F540" s="568" t="s">
        <v>637</v>
      </c>
      <c r="G540" s="568" t="s">
        <v>1288</v>
      </c>
      <c r="H540" s="568" t="s">
        <v>271</v>
      </c>
      <c r="I540" s="568" t="s">
        <v>1545</v>
      </c>
      <c r="J540" s="568" t="s">
        <v>1546</v>
      </c>
      <c r="K540" s="568" t="s">
        <v>1547</v>
      </c>
      <c r="L540" s="571">
        <v>147.79</v>
      </c>
      <c r="M540" s="571">
        <v>147.79</v>
      </c>
      <c r="N540" s="568">
        <v>1</v>
      </c>
      <c r="O540" s="572">
        <v>0.5</v>
      </c>
      <c r="P540" s="571">
        <v>147.79</v>
      </c>
      <c r="Q540" s="573">
        <v>1</v>
      </c>
      <c r="R540" s="568">
        <v>1</v>
      </c>
      <c r="S540" s="573">
        <v>1</v>
      </c>
      <c r="T540" s="572">
        <v>0.5</v>
      </c>
      <c r="U540" s="574">
        <v>1</v>
      </c>
    </row>
    <row r="541" spans="1:21" ht="14.45" customHeight="1" x14ac:dyDescent="0.2">
      <c r="A541" s="567">
        <v>29</v>
      </c>
      <c r="B541" s="568" t="s">
        <v>636</v>
      </c>
      <c r="C541" s="568" t="s">
        <v>640</v>
      </c>
      <c r="D541" s="569" t="s">
        <v>1708</v>
      </c>
      <c r="E541" s="570" t="s">
        <v>645</v>
      </c>
      <c r="F541" s="568" t="s">
        <v>637</v>
      </c>
      <c r="G541" s="568" t="s">
        <v>1548</v>
      </c>
      <c r="H541" s="568" t="s">
        <v>271</v>
      </c>
      <c r="I541" s="568" t="s">
        <v>1549</v>
      </c>
      <c r="J541" s="568" t="s">
        <v>1550</v>
      </c>
      <c r="K541" s="568" t="s">
        <v>1551</v>
      </c>
      <c r="L541" s="571">
        <v>0</v>
      </c>
      <c r="M541" s="571">
        <v>0</v>
      </c>
      <c r="N541" s="568">
        <v>1</v>
      </c>
      <c r="O541" s="572">
        <v>1</v>
      </c>
      <c r="P541" s="571">
        <v>0</v>
      </c>
      <c r="Q541" s="573"/>
      <c r="R541" s="568">
        <v>1</v>
      </c>
      <c r="S541" s="573">
        <v>1</v>
      </c>
      <c r="T541" s="572">
        <v>1</v>
      </c>
      <c r="U541" s="574">
        <v>1</v>
      </c>
    </row>
    <row r="542" spans="1:21" ht="14.45" customHeight="1" x14ac:dyDescent="0.2">
      <c r="A542" s="567">
        <v>29</v>
      </c>
      <c r="B542" s="568" t="s">
        <v>636</v>
      </c>
      <c r="C542" s="568" t="s">
        <v>640</v>
      </c>
      <c r="D542" s="569" t="s">
        <v>1708</v>
      </c>
      <c r="E542" s="570" t="s">
        <v>645</v>
      </c>
      <c r="F542" s="568" t="s">
        <v>637</v>
      </c>
      <c r="G542" s="568" t="s">
        <v>1063</v>
      </c>
      <c r="H542" s="568" t="s">
        <v>271</v>
      </c>
      <c r="I542" s="568" t="s">
        <v>1552</v>
      </c>
      <c r="J542" s="568" t="s">
        <v>1553</v>
      </c>
      <c r="K542" s="568" t="s">
        <v>1554</v>
      </c>
      <c r="L542" s="571">
        <v>0</v>
      </c>
      <c r="M542" s="571">
        <v>0</v>
      </c>
      <c r="N542" s="568">
        <v>1</v>
      </c>
      <c r="O542" s="572">
        <v>0.5</v>
      </c>
      <c r="P542" s="571"/>
      <c r="Q542" s="573"/>
      <c r="R542" s="568"/>
      <c r="S542" s="573">
        <v>0</v>
      </c>
      <c r="T542" s="572"/>
      <c r="U542" s="574">
        <v>0</v>
      </c>
    </row>
    <row r="543" spans="1:21" ht="14.45" customHeight="1" x14ac:dyDescent="0.2">
      <c r="A543" s="567">
        <v>29</v>
      </c>
      <c r="B543" s="568" t="s">
        <v>636</v>
      </c>
      <c r="C543" s="568" t="s">
        <v>640</v>
      </c>
      <c r="D543" s="569" t="s">
        <v>1708</v>
      </c>
      <c r="E543" s="570" t="s">
        <v>645</v>
      </c>
      <c r="F543" s="568" t="s">
        <v>637</v>
      </c>
      <c r="G543" s="568" t="s">
        <v>1063</v>
      </c>
      <c r="H543" s="568" t="s">
        <v>271</v>
      </c>
      <c r="I543" s="568" t="s">
        <v>1555</v>
      </c>
      <c r="J543" s="568" t="s">
        <v>1065</v>
      </c>
      <c r="K543" s="568" t="s">
        <v>1556</v>
      </c>
      <c r="L543" s="571">
        <v>0</v>
      </c>
      <c r="M543" s="571">
        <v>0</v>
      </c>
      <c r="N543" s="568">
        <v>1</v>
      </c>
      <c r="O543" s="572">
        <v>0.5</v>
      </c>
      <c r="P543" s="571">
        <v>0</v>
      </c>
      <c r="Q543" s="573"/>
      <c r="R543" s="568">
        <v>1</v>
      </c>
      <c r="S543" s="573">
        <v>1</v>
      </c>
      <c r="T543" s="572">
        <v>0.5</v>
      </c>
      <c r="U543" s="574">
        <v>1</v>
      </c>
    </row>
    <row r="544" spans="1:21" ht="14.45" customHeight="1" x14ac:dyDescent="0.2">
      <c r="A544" s="567">
        <v>29</v>
      </c>
      <c r="B544" s="568" t="s">
        <v>636</v>
      </c>
      <c r="C544" s="568" t="s">
        <v>640</v>
      </c>
      <c r="D544" s="569" t="s">
        <v>1708</v>
      </c>
      <c r="E544" s="570" t="s">
        <v>645</v>
      </c>
      <c r="F544" s="568" t="s">
        <v>637</v>
      </c>
      <c r="G544" s="568" t="s">
        <v>1067</v>
      </c>
      <c r="H544" s="568" t="s">
        <v>271</v>
      </c>
      <c r="I544" s="568" t="s">
        <v>1296</v>
      </c>
      <c r="J544" s="568" t="s">
        <v>1069</v>
      </c>
      <c r="K544" s="568" t="s">
        <v>1297</v>
      </c>
      <c r="L544" s="571">
        <v>0</v>
      </c>
      <c r="M544" s="571">
        <v>0</v>
      </c>
      <c r="N544" s="568">
        <v>1</v>
      </c>
      <c r="O544" s="572">
        <v>0.5</v>
      </c>
      <c r="P544" s="571"/>
      <c r="Q544" s="573"/>
      <c r="R544" s="568"/>
      <c r="S544" s="573">
        <v>0</v>
      </c>
      <c r="T544" s="572"/>
      <c r="U544" s="574">
        <v>0</v>
      </c>
    </row>
    <row r="545" spans="1:21" ht="14.45" customHeight="1" x14ac:dyDescent="0.2">
      <c r="A545" s="567">
        <v>29</v>
      </c>
      <c r="B545" s="568" t="s">
        <v>636</v>
      </c>
      <c r="C545" s="568" t="s">
        <v>640</v>
      </c>
      <c r="D545" s="569" t="s">
        <v>1708</v>
      </c>
      <c r="E545" s="570" t="s">
        <v>645</v>
      </c>
      <c r="F545" s="568" t="s">
        <v>637</v>
      </c>
      <c r="G545" s="568" t="s">
        <v>1067</v>
      </c>
      <c r="H545" s="568" t="s">
        <v>536</v>
      </c>
      <c r="I545" s="568" t="s">
        <v>1071</v>
      </c>
      <c r="J545" s="568" t="s">
        <v>1072</v>
      </c>
      <c r="K545" s="568" t="s">
        <v>1073</v>
      </c>
      <c r="L545" s="571">
        <v>0</v>
      </c>
      <c r="M545" s="571">
        <v>0</v>
      </c>
      <c r="N545" s="568">
        <v>1</v>
      </c>
      <c r="O545" s="572">
        <v>0.5</v>
      </c>
      <c r="P545" s="571"/>
      <c r="Q545" s="573"/>
      <c r="R545" s="568"/>
      <c r="S545" s="573">
        <v>0</v>
      </c>
      <c r="T545" s="572"/>
      <c r="U545" s="574">
        <v>0</v>
      </c>
    </row>
    <row r="546" spans="1:21" ht="14.45" customHeight="1" x14ac:dyDescent="0.2">
      <c r="A546" s="567">
        <v>29</v>
      </c>
      <c r="B546" s="568" t="s">
        <v>636</v>
      </c>
      <c r="C546" s="568" t="s">
        <v>640</v>
      </c>
      <c r="D546" s="569" t="s">
        <v>1708</v>
      </c>
      <c r="E546" s="570" t="s">
        <v>645</v>
      </c>
      <c r="F546" s="568" t="s">
        <v>637</v>
      </c>
      <c r="G546" s="568" t="s">
        <v>1067</v>
      </c>
      <c r="H546" s="568" t="s">
        <v>536</v>
      </c>
      <c r="I546" s="568" t="s">
        <v>1298</v>
      </c>
      <c r="J546" s="568" t="s">
        <v>1072</v>
      </c>
      <c r="K546" s="568" t="s">
        <v>1297</v>
      </c>
      <c r="L546" s="571">
        <v>0</v>
      </c>
      <c r="M546" s="571">
        <v>0</v>
      </c>
      <c r="N546" s="568">
        <v>3</v>
      </c>
      <c r="O546" s="572">
        <v>2.5</v>
      </c>
      <c r="P546" s="571">
        <v>0</v>
      </c>
      <c r="Q546" s="573"/>
      <c r="R546" s="568">
        <v>3</v>
      </c>
      <c r="S546" s="573">
        <v>1</v>
      </c>
      <c r="T546" s="572">
        <v>2.5</v>
      </c>
      <c r="U546" s="574">
        <v>1</v>
      </c>
    </row>
    <row r="547" spans="1:21" ht="14.45" customHeight="1" x14ac:dyDescent="0.2">
      <c r="A547" s="567">
        <v>29</v>
      </c>
      <c r="B547" s="568" t="s">
        <v>636</v>
      </c>
      <c r="C547" s="568" t="s">
        <v>640</v>
      </c>
      <c r="D547" s="569" t="s">
        <v>1708</v>
      </c>
      <c r="E547" s="570" t="s">
        <v>645</v>
      </c>
      <c r="F547" s="568" t="s">
        <v>637</v>
      </c>
      <c r="G547" s="568" t="s">
        <v>1557</v>
      </c>
      <c r="H547" s="568" t="s">
        <v>271</v>
      </c>
      <c r="I547" s="568" t="s">
        <v>1558</v>
      </c>
      <c r="J547" s="568" t="s">
        <v>1559</v>
      </c>
      <c r="K547" s="568" t="s">
        <v>1560</v>
      </c>
      <c r="L547" s="571">
        <v>416.24</v>
      </c>
      <c r="M547" s="571">
        <v>416.24</v>
      </c>
      <c r="N547" s="568">
        <v>1</v>
      </c>
      <c r="O547" s="572">
        <v>0.5</v>
      </c>
      <c r="P547" s="571"/>
      <c r="Q547" s="573">
        <v>0</v>
      </c>
      <c r="R547" s="568"/>
      <c r="S547" s="573">
        <v>0</v>
      </c>
      <c r="T547" s="572"/>
      <c r="U547" s="574">
        <v>0</v>
      </c>
    </row>
    <row r="548" spans="1:21" ht="14.45" customHeight="1" x14ac:dyDescent="0.2">
      <c r="A548" s="567">
        <v>29</v>
      </c>
      <c r="B548" s="568" t="s">
        <v>636</v>
      </c>
      <c r="C548" s="568" t="s">
        <v>640</v>
      </c>
      <c r="D548" s="569" t="s">
        <v>1708</v>
      </c>
      <c r="E548" s="570" t="s">
        <v>645</v>
      </c>
      <c r="F548" s="568" t="s">
        <v>637</v>
      </c>
      <c r="G548" s="568" t="s">
        <v>1561</v>
      </c>
      <c r="H548" s="568" t="s">
        <v>271</v>
      </c>
      <c r="I548" s="568" t="s">
        <v>1562</v>
      </c>
      <c r="J548" s="568" t="s">
        <v>1563</v>
      </c>
      <c r="K548" s="568" t="s">
        <v>1564</v>
      </c>
      <c r="L548" s="571">
        <v>179.83</v>
      </c>
      <c r="M548" s="571">
        <v>179.83</v>
      </c>
      <c r="N548" s="568">
        <v>1</v>
      </c>
      <c r="O548" s="572">
        <v>1</v>
      </c>
      <c r="P548" s="571">
        <v>179.83</v>
      </c>
      <c r="Q548" s="573">
        <v>1</v>
      </c>
      <c r="R548" s="568">
        <v>1</v>
      </c>
      <c r="S548" s="573">
        <v>1</v>
      </c>
      <c r="T548" s="572">
        <v>1</v>
      </c>
      <c r="U548" s="574">
        <v>1</v>
      </c>
    </row>
    <row r="549" spans="1:21" ht="14.45" customHeight="1" x14ac:dyDescent="0.2">
      <c r="A549" s="567">
        <v>29</v>
      </c>
      <c r="B549" s="568" t="s">
        <v>636</v>
      </c>
      <c r="C549" s="568" t="s">
        <v>640</v>
      </c>
      <c r="D549" s="569" t="s">
        <v>1708</v>
      </c>
      <c r="E549" s="570" t="s">
        <v>645</v>
      </c>
      <c r="F549" s="568" t="s">
        <v>637</v>
      </c>
      <c r="G549" s="568" t="s">
        <v>1565</v>
      </c>
      <c r="H549" s="568" t="s">
        <v>271</v>
      </c>
      <c r="I549" s="568" t="s">
        <v>1566</v>
      </c>
      <c r="J549" s="568" t="s">
        <v>1567</v>
      </c>
      <c r="K549" s="568" t="s">
        <v>1568</v>
      </c>
      <c r="L549" s="571">
        <v>5812.86</v>
      </c>
      <c r="M549" s="571">
        <v>5812.86</v>
      </c>
      <c r="N549" s="568">
        <v>1</v>
      </c>
      <c r="O549" s="572">
        <v>1</v>
      </c>
      <c r="P549" s="571"/>
      <c r="Q549" s="573">
        <v>0</v>
      </c>
      <c r="R549" s="568"/>
      <c r="S549" s="573">
        <v>0</v>
      </c>
      <c r="T549" s="572"/>
      <c r="U549" s="574">
        <v>0</v>
      </c>
    </row>
    <row r="550" spans="1:21" ht="14.45" customHeight="1" x14ac:dyDescent="0.2">
      <c r="A550" s="567">
        <v>29</v>
      </c>
      <c r="B550" s="568" t="s">
        <v>636</v>
      </c>
      <c r="C550" s="568" t="s">
        <v>640</v>
      </c>
      <c r="D550" s="569" t="s">
        <v>1708</v>
      </c>
      <c r="E550" s="570" t="s">
        <v>645</v>
      </c>
      <c r="F550" s="568" t="s">
        <v>637</v>
      </c>
      <c r="G550" s="568" t="s">
        <v>1565</v>
      </c>
      <c r="H550" s="568" t="s">
        <v>271</v>
      </c>
      <c r="I550" s="568" t="s">
        <v>1569</v>
      </c>
      <c r="J550" s="568" t="s">
        <v>1567</v>
      </c>
      <c r="K550" s="568" t="s">
        <v>1568</v>
      </c>
      <c r="L550" s="571">
        <v>5812.86</v>
      </c>
      <c r="M550" s="571">
        <v>5812.86</v>
      </c>
      <c r="N550" s="568">
        <v>1</v>
      </c>
      <c r="O550" s="572">
        <v>1</v>
      </c>
      <c r="P550" s="571"/>
      <c r="Q550" s="573">
        <v>0</v>
      </c>
      <c r="R550" s="568"/>
      <c r="S550" s="573">
        <v>0</v>
      </c>
      <c r="T550" s="572"/>
      <c r="U550" s="574">
        <v>0</v>
      </c>
    </row>
    <row r="551" spans="1:21" ht="14.45" customHeight="1" x14ac:dyDescent="0.2">
      <c r="A551" s="567">
        <v>29</v>
      </c>
      <c r="B551" s="568" t="s">
        <v>636</v>
      </c>
      <c r="C551" s="568" t="s">
        <v>640</v>
      </c>
      <c r="D551" s="569" t="s">
        <v>1708</v>
      </c>
      <c r="E551" s="570" t="s">
        <v>645</v>
      </c>
      <c r="F551" s="568" t="s">
        <v>637</v>
      </c>
      <c r="G551" s="568" t="s">
        <v>675</v>
      </c>
      <c r="H551" s="568" t="s">
        <v>271</v>
      </c>
      <c r="I551" s="568" t="s">
        <v>676</v>
      </c>
      <c r="J551" s="568" t="s">
        <v>677</v>
      </c>
      <c r="K551" s="568" t="s">
        <v>678</v>
      </c>
      <c r="L551" s="571">
        <v>99.94</v>
      </c>
      <c r="M551" s="571">
        <v>199.88</v>
      </c>
      <c r="N551" s="568">
        <v>2</v>
      </c>
      <c r="O551" s="572">
        <v>1.5</v>
      </c>
      <c r="P551" s="571">
        <v>99.94</v>
      </c>
      <c r="Q551" s="573">
        <v>0.5</v>
      </c>
      <c r="R551" s="568">
        <v>1</v>
      </c>
      <c r="S551" s="573">
        <v>0.5</v>
      </c>
      <c r="T551" s="572">
        <v>1</v>
      </c>
      <c r="U551" s="574">
        <v>0.66666666666666663</v>
      </c>
    </row>
    <row r="552" spans="1:21" ht="14.45" customHeight="1" x14ac:dyDescent="0.2">
      <c r="A552" s="567">
        <v>29</v>
      </c>
      <c r="B552" s="568" t="s">
        <v>636</v>
      </c>
      <c r="C552" s="568" t="s">
        <v>640</v>
      </c>
      <c r="D552" s="569" t="s">
        <v>1708</v>
      </c>
      <c r="E552" s="570" t="s">
        <v>645</v>
      </c>
      <c r="F552" s="568" t="s">
        <v>637</v>
      </c>
      <c r="G552" s="568" t="s">
        <v>675</v>
      </c>
      <c r="H552" s="568" t="s">
        <v>271</v>
      </c>
      <c r="I552" s="568" t="s">
        <v>1570</v>
      </c>
      <c r="J552" s="568" t="s">
        <v>677</v>
      </c>
      <c r="K552" s="568" t="s">
        <v>1571</v>
      </c>
      <c r="L552" s="571">
        <v>299.83999999999997</v>
      </c>
      <c r="M552" s="571">
        <v>299.83999999999997</v>
      </c>
      <c r="N552" s="568">
        <v>1</v>
      </c>
      <c r="O552" s="572">
        <v>0.5</v>
      </c>
      <c r="P552" s="571">
        <v>299.83999999999997</v>
      </c>
      <c r="Q552" s="573">
        <v>1</v>
      </c>
      <c r="R552" s="568">
        <v>1</v>
      </c>
      <c r="S552" s="573">
        <v>1</v>
      </c>
      <c r="T552" s="572">
        <v>0.5</v>
      </c>
      <c r="U552" s="574">
        <v>1</v>
      </c>
    </row>
    <row r="553" spans="1:21" ht="14.45" customHeight="1" x14ac:dyDescent="0.2">
      <c r="A553" s="567">
        <v>29</v>
      </c>
      <c r="B553" s="568" t="s">
        <v>636</v>
      </c>
      <c r="C553" s="568" t="s">
        <v>640</v>
      </c>
      <c r="D553" s="569" t="s">
        <v>1708</v>
      </c>
      <c r="E553" s="570" t="s">
        <v>645</v>
      </c>
      <c r="F553" s="568" t="s">
        <v>637</v>
      </c>
      <c r="G553" s="568" t="s">
        <v>675</v>
      </c>
      <c r="H553" s="568" t="s">
        <v>271</v>
      </c>
      <c r="I553" s="568" t="s">
        <v>1074</v>
      </c>
      <c r="J553" s="568" t="s">
        <v>680</v>
      </c>
      <c r="K553" s="568" t="s">
        <v>1075</v>
      </c>
      <c r="L553" s="571">
        <v>50.32</v>
      </c>
      <c r="M553" s="571">
        <v>50.32</v>
      </c>
      <c r="N553" s="568">
        <v>1</v>
      </c>
      <c r="O553" s="572">
        <v>1</v>
      </c>
      <c r="P553" s="571"/>
      <c r="Q553" s="573">
        <v>0</v>
      </c>
      <c r="R553" s="568"/>
      <c r="S553" s="573">
        <v>0</v>
      </c>
      <c r="T553" s="572"/>
      <c r="U553" s="574">
        <v>0</v>
      </c>
    </row>
    <row r="554" spans="1:21" ht="14.45" customHeight="1" x14ac:dyDescent="0.2">
      <c r="A554" s="567">
        <v>29</v>
      </c>
      <c r="B554" s="568" t="s">
        <v>636</v>
      </c>
      <c r="C554" s="568" t="s">
        <v>640</v>
      </c>
      <c r="D554" s="569" t="s">
        <v>1708</v>
      </c>
      <c r="E554" s="570" t="s">
        <v>645</v>
      </c>
      <c r="F554" s="568" t="s">
        <v>637</v>
      </c>
      <c r="G554" s="568" t="s">
        <v>675</v>
      </c>
      <c r="H554" s="568" t="s">
        <v>271</v>
      </c>
      <c r="I554" s="568" t="s">
        <v>798</v>
      </c>
      <c r="J554" s="568" t="s">
        <v>680</v>
      </c>
      <c r="K554" s="568" t="s">
        <v>1076</v>
      </c>
      <c r="L554" s="571">
        <v>50.32</v>
      </c>
      <c r="M554" s="571">
        <v>100.64</v>
      </c>
      <c r="N554" s="568">
        <v>2</v>
      </c>
      <c r="O554" s="572">
        <v>1.5</v>
      </c>
      <c r="P554" s="571">
        <v>50.32</v>
      </c>
      <c r="Q554" s="573">
        <v>0.5</v>
      </c>
      <c r="R554" s="568">
        <v>1</v>
      </c>
      <c r="S554" s="573">
        <v>0.5</v>
      </c>
      <c r="T554" s="572">
        <v>0.5</v>
      </c>
      <c r="U554" s="574">
        <v>0.33333333333333331</v>
      </c>
    </row>
    <row r="555" spans="1:21" ht="14.45" customHeight="1" x14ac:dyDescent="0.2">
      <c r="A555" s="567">
        <v>29</v>
      </c>
      <c r="B555" s="568" t="s">
        <v>636</v>
      </c>
      <c r="C555" s="568" t="s">
        <v>640</v>
      </c>
      <c r="D555" s="569" t="s">
        <v>1708</v>
      </c>
      <c r="E555" s="570" t="s">
        <v>645</v>
      </c>
      <c r="F555" s="568" t="s">
        <v>637</v>
      </c>
      <c r="G555" s="568" t="s">
        <v>682</v>
      </c>
      <c r="H555" s="568" t="s">
        <v>536</v>
      </c>
      <c r="I555" s="568" t="s">
        <v>683</v>
      </c>
      <c r="J555" s="568" t="s">
        <v>684</v>
      </c>
      <c r="K555" s="568" t="s">
        <v>685</v>
      </c>
      <c r="L555" s="571">
        <v>154.36000000000001</v>
      </c>
      <c r="M555" s="571">
        <v>6637.4800000000014</v>
      </c>
      <c r="N555" s="568">
        <v>43</v>
      </c>
      <c r="O555" s="572">
        <v>33.5</v>
      </c>
      <c r="P555" s="571">
        <v>4630.8000000000011</v>
      </c>
      <c r="Q555" s="573">
        <v>0.69767441860465118</v>
      </c>
      <c r="R555" s="568">
        <v>30</v>
      </c>
      <c r="S555" s="573">
        <v>0.69767441860465118</v>
      </c>
      <c r="T555" s="572">
        <v>24</v>
      </c>
      <c r="U555" s="574">
        <v>0.71641791044776115</v>
      </c>
    </row>
    <row r="556" spans="1:21" ht="14.45" customHeight="1" x14ac:dyDescent="0.2">
      <c r="A556" s="567">
        <v>29</v>
      </c>
      <c r="B556" s="568" t="s">
        <v>636</v>
      </c>
      <c r="C556" s="568" t="s">
        <v>640</v>
      </c>
      <c r="D556" s="569" t="s">
        <v>1708</v>
      </c>
      <c r="E556" s="570" t="s">
        <v>645</v>
      </c>
      <c r="F556" s="568" t="s">
        <v>637</v>
      </c>
      <c r="G556" s="568" t="s">
        <v>682</v>
      </c>
      <c r="H556" s="568" t="s">
        <v>536</v>
      </c>
      <c r="I556" s="568" t="s">
        <v>1081</v>
      </c>
      <c r="J556" s="568" t="s">
        <v>1082</v>
      </c>
      <c r="K556" s="568" t="s">
        <v>1083</v>
      </c>
      <c r="L556" s="571">
        <v>149.52000000000001</v>
      </c>
      <c r="M556" s="571">
        <v>149.52000000000001</v>
      </c>
      <c r="N556" s="568">
        <v>1</v>
      </c>
      <c r="O556" s="572">
        <v>1</v>
      </c>
      <c r="P556" s="571"/>
      <c r="Q556" s="573">
        <v>0</v>
      </c>
      <c r="R556" s="568"/>
      <c r="S556" s="573">
        <v>0</v>
      </c>
      <c r="T556" s="572"/>
      <c r="U556" s="574">
        <v>0</v>
      </c>
    </row>
    <row r="557" spans="1:21" ht="14.45" customHeight="1" x14ac:dyDescent="0.2">
      <c r="A557" s="567">
        <v>29</v>
      </c>
      <c r="B557" s="568" t="s">
        <v>636</v>
      </c>
      <c r="C557" s="568" t="s">
        <v>640</v>
      </c>
      <c r="D557" s="569" t="s">
        <v>1708</v>
      </c>
      <c r="E557" s="570" t="s">
        <v>645</v>
      </c>
      <c r="F557" s="568" t="s">
        <v>637</v>
      </c>
      <c r="G557" s="568" t="s">
        <v>682</v>
      </c>
      <c r="H557" s="568" t="s">
        <v>271</v>
      </c>
      <c r="I557" s="568" t="s">
        <v>1572</v>
      </c>
      <c r="J557" s="568" t="s">
        <v>1573</v>
      </c>
      <c r="K557" s="568" t="s">
        <v>1574</v>
      </c>
      <c r="L557" s="571">
        <v>154.36000000000001</v>
      </c>
      <c r="M557" s="571">
        <v>154.36000000000001</v>
      </c>
      <c r="N557" s="568">
        <v>1</v>
      </c>
      <c r="O557" s="572">
        <v>1</v>
      </c>
      <c r="P557" s="571">
        <v>154.36000000000001</v>
      </c>
      <c r="Q557" s="573">
        <v>1</v>
      </c>
      <c r="R557" s="568">
        <v>1</v>
      </c>
      <c r="S557" s="573">
        <v>1</v>
      </c>
      <c r="T557" s="572">
        <v>1</v>
      </c>
      <c r="U557" s="574">
        <v>1</v>
      </c>
    </row>
    <row r="558" spans="1:21" ht="14.45" customHeight="1" x14ac:dyDescent="0.2">
      <c r="A558" s="567">
        <v>29</v>
      </c>
      <c r="B558" s="568" t="s">
        <v>636</v>
      </c>
      <c r="C558" s="568" t="s">
        <v>640</v>
      </c>
      <c r="D558" s="569" t="s">
        <v>1708</v>
      </c>
      <c r="E558" s="570" t="s">
        <v>645</v>
      </c>
      <c r="F558" s="568" t="s">
        <v>637</v>
      </c>
      <c r="G558" s="568" t="s">
        <v>1090</v>
      </c>
      <c r="H558" s="568" t="s">
        <v>271</v>
      </c>
      <c r="I558" s="568" t="s">
        <v>1415</v>
      </c>
      <c r="J558" s="568" t="s">
        <v>1092</v>
      </c>
      <c r="K558" s="568" t="s">
        <v>1416</v>
      </c>
      <c r="L558" s="571">
        <v>0</v>
      </c>
      <c r="M558" s="571">
        <v>0</v>
      </c>
      <c r="N558" s="568">
        <v>23</v>
      </c>
      <c r="O558" s="572">
        <v>14.5</v>
      </c>
      <c r="P558" s="571">
        <v>0</v>
      </c>
      <c r="Q558" s="573"/>
      <c r="R558" s="568">
        <v>15</v>
      </c>
      <c r="S558" s="573">
        <v>0.65217391304347827</v>
      </c>
      <c r="T558" s="572">
        <v>9.5</v>
      </c>
      <c r="U558" s="574">
        <v>0.65517241379310343</v>
      </c>
    </row>
    <row r="559" spans="1:21" ht="14.45" customHeight="1" x14ac:dyDescent="0.2">
      <c r="A559" s="567">
        <v>29</v>
      </c>
      <c r="B559" s="568" t="s">
        <v>636</v>
      </c>
      <c r="C559" s="568" t="s">
        <v>640</v>
      </c>
      <c r="D559" s="569" t="s">
        <v>1708</v>
      </c>
      <c r="E559" s="570" t="s">
        <v>645</v>
      </c>
      <c r="F559" s="568" t="s">
        <v>637</v>
      </c>
      <c r="G559" s="568" t="s">
        <v>1090</v>
      </c>
      <c r="H559" s="568" t="s">
        <v>271</v>
      </c>
      <c r="I559" s="568" t="s">
        <v>1091</v>
      </c>
      <c r="J559" s="568" t="s">
        <v>1092</v>
      </c>
      <c r="K559" s="568" t="s">
        <v>1093</v>
      </c>
      <c r="L559" s="571">
        <v>0</v>
      </c>
      <c r="M559" s="571">
        <v>0</v>
      </c>
      <c r="N559" s="568">
        <v>8</v>
      </c>
      <c r="O559" s="572">
        <v>5</v>
      </c>
      <c r="P559" s="571">
        <v>0</v>
      </c>
      <c r="Q559" s="573"/>
      <c r="R559" s="568">
        <v>6</v>
      </c>
      <c r="S559" s="573">
        <v>0.75</v>
      </c>
      <c r="T559" s="572">
        <v>4</v>
      </c>
      <c r="U559" s="574">
        <v>0.8</v>
      </c>
    </row>
    <row r="560" spans="1:21" ht="14.45" customHeight="1" x14ac:dyDescent="0.2">
      <c r="A560" s="567">
        <v>29</v>
      </c>
      <c r="B560" s="568" t="s">
        <v>636</v>
      </c>
      <c r="C560" s="568" t="s">
        <v>640</v>
      </c>
      <c r="D560" s="569" t="s">
        <v>1708</v>
      </c>
      <c r="E560" s="570" t="s">
        <v>645</v>
      </c>
      <c r="F560" s="568" t="s">
        <v>637</v>
      </c>
      <c r="G560" s="568" t="s">
        <v>853</v>
      </c>
      <c r="H560" s="568" t="s">
        <v>271</v>
      </c>
      <c r="I560" s="568" t="s">
        <v>854</v>
      </c>
      <c r="J560" s="568" t="s">
        <v>855</v>
      </c>
      <c r="K560" s="568" t="s">
        <v>856</v>
      </c>
      <c r="L560" s="571">
        <v>248.55</v>
      </c>
      <c r="M560" s="571">
        <v>745.65000000000009</v>
      </c>
      <c r="N560" s="568">
        <v>3</v>
      </c>
      <c r="O560" s="572">
        <v>3</v>
      </c>
      <c r="P560" s="571">
        <v>497.1</v>
      </c>
      <c r="Q560" s="573">
        <v>0.66666666666666663</v>
      </c>
      <c r="R560" s="568">
        <v>2</v>
      </c>
      <c r="S560" s="573">
        <v>0.66666666666666663</v>
      </c>
      <c r="T560" s="572">
        <v>2</v>
      </c>
      <c r="U560" s="574">
        <v>0.66666666666666663</v>
      </c>
    </row>
    <row r="561" spans="1:21" ht="14.45" customHeight="1" x14ac:dyDescent="0.2">
      <c r="A561" s="567">
        <v>29</v>
      </c>
      <c r="B561" s="568" t="s">
        <v>636</v>
      </c>
      <c r="C561" s="568" t="s">
        <v>640</v>
      </c>
      <c r="D561" s="569" t="s">
        <v>1708</v>
      </c>
      <c r="E561" s="570" t="s">
        <v>645</v>
      </c>
      <c r="F561" s="568" t="s">
        <v>637</v>
      </c>
      <c r="G561" s="568" t="s">
        <v>692</v>
      </c>
      <c r="H561" s="568" t="s">
        <v>271</v>
      </c>
      <c r="I561" s="568" t="s">
        <v>1307</v>
      </c>
      <c r="J561" s="568" t="s">
        <v>593</v>
      </c>
      <c r="K561" s="568" t="s">
        <v>1308</v>
      </c>
      <c r="L561" s="571">
        <v>88.93</v>
      </c>
      <c r="M561" s="571">
        <v>177.86</v>
      </c>
      <c r="N561" s="568">
        <v>2</v>
      </c>
      <c r="O561" s="572">
        <v>1.5</v>
      </c>
      <c r="P561" s="571">
        <v>88.93</v>
      </c>
      <c r="Q561" s="573">
        <v>0.5</v>
      </c>
      <c r="R561" s="568">
        <v>1</v>
      </c>
      <c r="S561" s="573">
        <v>0.5</v>
      </c>
      <c r="T561" s="572">
        <v>0.5</v>
      </c>
      <c r="U561" s="574">
        <v>0.33333333333333331</v>
      </c>
    </row>
    <row r="562" spans="1:21" ht="14.45" customHeight="1" x14ac:dyDescent="0.2">
      <c r="A562" s="567">
        <v>29</v>
      </c>
      <c r="B562" s="568" t="s">
        <v>636</v>
      </c>
      <c r="C562" s="568" t="s">
        <v>640</v>
      </c>
      <c r="D562" s="569" t="s">
        <v>1708</v>
      </c>
      <c r="E562" s="570" t="s">
        <v>645</v>
      </c>
      <c r="F562" s="568" t="s">
        <v>637</v>
      </c>
      <c r="G562" s="568" t="s">
        <v>692</v>
      </c>
      <c r="H562" s="568" t="s">
        <v>271</v>
      </c>
      <c r="I562" s="568" t="s">
        <v>693</v>
      </c>
      <c r="J562" s="568" t="s">
        <v>593</v>
      </c>
      <c r="K562" s="568" t="s">
        <v>694</v>
      </c>
      <c r="L562" s="571">
        <v>299.24</v>
      </c>
      <c r="M562" s="571">
        <v>897.72</v>
      </c>
      <c r="N562" s="568">
        <v>3</v>
      </c>
      <c r="O562" s="572">
        <v>3</v>
      </c>
      <c r="P562" s="571">
        <v>897.72</v>
      </c>
      <c r="Q562" s="573">
        <v>1</v>
      </c>
      <c r="R562" s="568">
        <v>3</v>
      </c>
      <c r="S562" s="573">
        <v>1</v>
      </c>
      <c r="T562" s="572">
        <v>3</v>
      </c>
      <c r="U562" s="574">
        <v>1</v>
      </c>
    </row>
    <row r="563" spans="1:21" ht="14.45" customHeight="1" x14ac:dyDescent="0.2">
      <c r="A563" s="567">
        <v>29</v>
      </c>
      <c r="B563" s="568" t="s">
        <v>636</v>
      </c>
      <c r="C563" s="568" t="s">
        <v>640</v>
      </c>
      <c r="D563" s="569" t="s">
        <v>1708</v>
      </c>
      <c r="E563" s="570" t="s">
        <v>645</v>
      </c>
      <c r="F563" s="568" t="s">
        <v>637</v>
      </c>
      <c r="G563" s="568" t="s">
        <v>692</v>
      </c>
      <c r="H563" s="568" t="s">
        <v>271</v>
      </c>
      <c r="I563" s="568" t="s">
        <v>693</v>
      </c>
      <c r="J563" s="568" t="s">
        <v>593</v>
      </c>
      <c r="K563" s="568" t="s">
        <v>694</v>
      </c>
      <c r="L563" s="571">
        <v>266.77</v>
      </c>
      <c r="M563" s="571">
        <v>4268.32</v>
      </c>
      <c r="N563" s="568">
        <v>16</v>
      </c>
      <c r="O563" s="572">
        <v>15.5</v>
      </c>
      <c r="P563" s="571">
        <v>2667.7</v>
      </c>
      <c r="Q563" s="573">
        <v>0.625</v>
      </c>
      <c r="R563" s="568">
        <v>10</v>
      </c>
      <c r="S563" s="573">
        <v>0.625</v>
      </c>
      <c r="T563" s="572">
        <v>9.5</v>
      </c>
      <c r="U563" s="574">
        <v>0.61290322580645162</v>
      </c>
    </row>
    <row r="564" spans="1:21" ht="14.45" customHeight="1" x14ac:dyDescent="0.2">
      <c r="A564" s="567">
        <v>29</v>
      </c>
      <c r="B564" s="568" t="s">
        <v>636</v>
      </c>
      <c r="C564" s="568" t="s">
        <v>640</v>
      </c>
      <c r="D564" s="569" t="s">
        <v>1708</v>
      </c>
      <c r="E564" s="570" t="s">
        <v>645</v>
      </c>
      <c r="F564" s="568" t="s">
        <v>637</v>
      </c>
      <c r="G564" s="568" t="s">
        <v>1101</v>
      </c>
      <c r="H564" s="568" t="s">
        <v>271</v>
      </c>
      <c r="I564" s="568" t="s">
        <v>1102</v>
      </c>
      <c r="J564" s="568" t="s">
        <v>1103</v>
      </c>
      <c r="K564" s="568" t="s">
        <v>1104</v>
      </c>
      <c r="L564" s="571">
        <v>121.92</v>
      </c>
      <c r="M564" s="571">
        <v>1219.2</v>
      </c>
      <c r="N564" s="568">
        <v>10</v>
      </c>
      <c r="O564" s="572">
        <v>5</v>
      </c>
      <c r="P564" s="571">
        <v>487.68</v>
      </c>
      <c r="Q564" s="573">
        <v>0.39999999999999997</v>
      </c>
      <c r="R564" s="568">
        <v>4</v>
      </c>
      <c r="S564" s="573">
        <v>0.4</v>
      </c>
      <c r="T564" s="572">
        <v>2</v>
      </c>
      <c r="U564" s="574">
        <v>0.4</v>
      </c>
    </row>
    <row r="565" spans="1:21" ht="14.45" customHeight="1" x14ac:dyDescent="0.2">
      <c r="A565" s="567">
        <v>29</v>
      </c>
      <c r="B565" s="568" t="s">
        <v>636</v>
      </c>
      <c r="C565" s="568" t="s">
        <v>640</v>
      </c>
      <c r="D565" s="569" t="s">
        <v>1708</v>
      </c>
      <c r="E565" s="570" t="s">
        <v>645</v>
      </c>
      <c r="F565" s="568" t="s">
        <v>637</v>
      </c>
      <c r="G565" s="568" t="s">
        <v>1101</v>
      </c>
      <c r="H565" s="568" t="s">
        <v>271</v>
      </c>
      <c r="I565" s="568" t="s">
        <v>1102</v>
      </c>
      <c r="J565" s="568" t="s">
        <v>1103</v>
      </c>
      <c r="K565" s="568" t="s">
        <v>1104</v>
      </c>
      <c r="L565" s="571">
        <v>107.27</v>
      </c>
      <c r="M565" s="571">
        <v>643.62</v>
      </c>
      <c r="N565" s="568">
        <v>6</v>
      </c>
      <c r="O565" s="572">
        <v>2</v>
      </c>
      <c r="P565" s="571"/>
      <c r="Q565" s="573">
        <v>0</v>
      </c>
      <c r="R565" s="568"/>
      <c r="S565" s="573">
        <v>0</v>
      </c>
      <c r="T565" s="572"/>
      <c r="U565" s="574">
        <v>0</v>
      </c>
    </row>
    <row r="566" spans="1:21" ht="14.45" customHeight="1" x14ac:dyDescent="0.2">
      <c r="A566" s="567">
        <v>29</v>
      </c>
      <c r="B566" s="568" t="s">
        <v>636</v>
      </c>
      <c r="C566" s="568" t="s">
        <v>640</v>
      </c>
      <c r="D566" s="569" t="s">
        <v>1708</v>
      </c>
      <c r="E566" s="570" t="s">
        <v>645</v>
      </c>
      <c r="F566" s="568" t="s">
        <v>637</v>
      </c>
      <c r="G566" s="568" t="s">
        <v>1101</v>
      </c>
      <c r="H566" s="568" t="s">
        <v>271</v>
      </c>
      <c r="I566" s="568" t="s">
        <v>1180</v>
      </c>
      <c r="J566" s="568" t="s">
        <v>1103</v>
      </c>
      <c r="K566" s="568" t="s">
        <v>1104</v>
      </c>
      <c r="L566" s="571">
        <v>121.92</v>
      </c>
      <c r="M566" s="571">
        <v>243.84</v>
      </c>
      <c r="N566" s="568">
        <v>2</v>
      </c>
      <c r="O566" s="572">
        <v>1</v>
      </c>
      <c r="P566" s="571">
        <v>243.84</v>
      </c>
      <c r="Q566" s="573">
        <v>1</v>
      </c>
      <c r="R566" s="568">
        <v>2</v>
      </c>
      <c r="S566" s="573">
        <v>1</v>
      </c>
      <c r="T566" s="572">
        <v>1</v>
      </c>
      <c r="U566" s="574">
        <v>1</v>
      </c>
    </row>
    <row r="567" spans="1:21" ht="14.45" customHeight="1" x14ac:dyDescent="0.2">
      <c r="A567" s="567">
        <v>29</v>
      </c>
      <c r="B567" s="568" t="s">
        <v>636</v>
      </c>
      <c r="C567" s="568" t="s">
        <v>640</v>
      </c>
      <c r="D567" s="569" t="s">
        <v>1708</v>
      </c>
      <c r="E567" s="570" t="s">
        <v>645</v>
      </c>
      <c r="F567" s="568" t="s">
        <v>638</v>
      </c>
      <c r="G567" s="568" t="s">
        <v>695</v>
      </c>
      <c r="H567" s="568" t="s">
        <v>271</v>
      </c>
      <c r="I567" s="568" t="s">
        <v>1105</v>
      </c>
      <c r="J567" s="568" t="s">
        <v>799</v>
      </c>
      <c r="K567" s="568"/>
      <c r="L567" s="571">
        <v>0</v>
      </c>
      <c r="M567" s="571">
        <v>0</v>
      </c>
      <c r="N567" s="568">
        <v>11</v>
      </c>
      <c r="O567" s="572">
        <v>11</v>
      </c>
      <c r="P567" s="571">
        <v>0</v>
      </c>
      <c r="Q567" s="573"/>
      <c r="R567" s="568">
        <v>11</v>
      </c>
      <c r="S567" s="573">
        <v>1</v>
      </c>
      <c r="T567" s="572">
        <v>11</v>
      </c>
      <c r="U567" s="574">
        <v>1</v>
      </c>
    </row>
    <row r="568" spans="1:21" ht="14.45" customHeight="1" x14ac:dyDescent="0.2">
      <c r="A568" s="567">
        <v>29</v>
      </c>
      <c r="B568" s="568" t="s">
        <v>636</v>
      </c>
      <c r="C568" s="568" t="s">
        <v>640</v>
      </c>
      <c r="D568" s="569" t="s">
        <v>1708</v>
      </c>
      <c r="E568" s="570" t="s">
        <v>645</v>
      </c>
      <c r="F568" s="568" t="s">
        <v>639</v>
      </c>
      <c r="G568" s="568" t="s">
        <v>695</v>
      </c>
      <c r="H568" s="568" t="s">
        <v>271</v>
      </c>
      <c r="I568" s="568" t="s">
        <v>1575</v>
      </c>
      <c r="J568" s="568" t="s">
        <v>1576</v>
      </c>
      <c r="K568" s="568" t="s">
        <v>1577</v>
      </c>
      <c r="L568" s="571">
        <v>0</v>
      </c>
      <c r="M568" s="571">
        <v>0</v>
      </c>
      <c r="N568" s="568">
        <v>1</v>
      </c>
      <c r="O568" s="572">
        <v>1</v>
      </c>
      <c r="P568" s="571"/>
      <c r="Q568" s="573"/>
      <c r="R568" s="568"/>
      <c r="S568" s="573">
        <v>0</v>
      </c>
      <c r="T568" s="572"/>
      <c r="U568" s="574">
        <v>0</v>
      </c>
    </row>
    <row r="569" spans="1:21" ht="14.45" customHeight="1" x14ac:dyDescent="0.2">
      <c r="A569" s="567">
        <v>29</v>
      </c>
      <c r="B569" s="568" t="s">
        <v>636</v>
      </c>
      <c r="C569" s="568" t="s">
        <v>640</v>
      </c>
      <c r="D569" s="569" t="s">
        <v>1708</v>
      </c>
      <c r="E569" s="570" t="s">
        <v>645</v>
      </c>
      <c r="F569" s="568" t="s">
        <v>639</v>
      </c>
      <c r="G569" s="568" t="s">
        <v>695</v>
      </c>
      <c r="H569" s="568" t="s">
        <v>271</v>
      </c>
      <c r="I569" s="568" t="s">
        <v>699</v>
      </c>
      <c r="J569" s="568" t="s">
        <v>700</v>
      </c>
      <c r="K569" s="568" t="s">
        <v>701</v>
      </c>
      <c r="L569" s="571">
        <v>410.41</v>
      </c>
      <c r="M569" s="571">
        <v>13953.939999999997</v>
      </c>
      <c r="N569" s="568">
        <v>34</v>
      </c>
      <c r="O569" s="572">
        <v>34</v>
      </c>
      <c r="P569" s="571">
        <v>12312.299999999997</v>
      </c>
      <c r="Q569" s="573">
        <v>0.88235294117647056</v>
      </c>
      <c r="R569" s="568">
        <v>30</v>
      </c>
      <c r="S569" s="573">
        <v>0.88235294117647056</v>
      </c>
      <c r="T569" s="572">
        <v>30</v>
      </c>
      <c r="U569" s="574">
        <v>0.88235294117647056</v>
      </c>
    </row>
    <row r="570" spans="1:21" ht="14.45" customHeight="1" x14ac:dyDescent="0.2">
      <c r="A570" s="567">
        <v>29</v>
      </c>
      <c r="B570" s="568" t="s">
        <v>636</v>
      </c>
      <c r="C570" s="568" t="s">
        <v>640</v>
      </c>
      <c r="D570" s="569" t="s">
        <v>1708</v>
      </c>
      <c r="E570" s="570" t="s">
        <v>645</v>
      </c>
      <c r="F570" s="568" t="s">
        <v>639</v>
      </c>
      <c r="G570" s="568" t="s">
        <v>695</v>
      </c>
      <c r="H570" s="568" t="s">
        <v>271</v>
      </c>
      <c r="I570" s="568" t="s">
        <v>1315</v>
      </c>
      <c r="J570" s="568" t="s">
        <v>1145</v>
      </c>
      <c r="K570" s="568" t="s">
        <v>1316</v>
      </c>
      <c r="L570" s="571">
        <v>449.65</v>
      </c>
      <c r="M570" s="571">
        <v>449.65</v>
      </c>
      <c r="N570" s="568">
        <v>1</v>
      </c>
      <c r="O570" s="572">
        <v>1</v>
      </c>
      <c r="P570" s="571">
        <v>449.65</v>
      </c>
      <c r="Q570" s="573">
        <v>1</v>
      </c>
      <c r="R570" s="568">
        <v>1</v>
      </c>
      <c r="S570" s="573">
        <v>1</v>
      </c>
      <c r="T570" s="572">
        <v>1</v>
      </c>
      <c r="U570" s="574">
        <v>1</v>
      </c>
    </row>
    <row r="571" spans="1:21" ht="14.45" customHeight="1" x14ac:dyDescent="0.2">
      <c r="A571" s="567">
        <v>29</v>
      </c>
      <c r="B571" s="568" t="s">
        <v>636</v>
      </c>
      <c r="C571" s="568" t="s">
        <v>640</v>
      </c>
      <c r="D571" s="569" t="s">
        <v>1708</v>
      </c>
      <c r="E571" s="570" t="s">
        <v>645</v>
      </c>
      <c r="F571" s="568" t="s">
        <v>639</v>
      </c>
      <c r="G571" s="568" t="s">
        <v>695</v>
      </c>
      <c r="H571" s="568" t="s">
        <v>271</v>
      </c>
      <c r="I571" s="568" t="s">
        <v>1578</v>
      </c>
      <c r="J571" s="568" t="s">
        <v>1579</v>
      </c>
      <c r="K571" s="568" t="s">
        <v>1580</v>
      </c>
      <c r="L571" s="571">
        <v>133.43</v>
      </c>
      <c r="M571" s="571">
        <v>533.72</v>
      </c>
      <c r="N571" s="568">
        <v>4</v>
      </c>
      <c r="O571" s="572">
        <v>1</v>
      </c>
      <c r="P571" s="571"/>
      <c r="Q571" s="573">
        <v>0</v>
      </c>
      <c r="R571" s="568"/>
      <c r="S571" s="573">
        <v>0</v>
      </c>
      <c r="T571" s="572"/>
      <c r="U571" s="574">
        <v>0</v>
      </c>
    </row>
    <row r="572" spans="1:21" ht="14.45" customHeight="1" x14ac:dyDescent="0.2">
      <c r="A572" s="567">
        <v>29</v>
      </c>
      <c r="B572" s="568" t="s">
        <v>636</v>
      </c>
      <c r="C572" s="568" t="s">
        <v>640</v>
      </c>
      <c r="D572" s="569" t="s">
        <v>1708</v>
      </c>
      <c r="E572" s="570" t="s">
        <v>645</v>
      </c>
      <c r="F572" s="568" t="s">
        <v>639</v>
      </c>
      <c r="G572" s="568" t="s">
        <v>695</v>
      </c>
      <c r="H572" s="568" t="s">
        <v>271</v>
      </c>
      <c r="I572" s="568" t="s">
        <v>1581</v>
      </c>
      <c r="J572" s="568" t="s">
        <v>1582</v>
      </c>
      <c r="K572" s="568" t="s">
        <v>1583</v>
      </c>
      <c r="L572" s="571">
        <v>2029.75</v>
      </c>
      <c r="M572" s="571">
        <v>2029.75</v>
      </c>
      <c r="N572" s="568">
        <v>1</v>
      </c>
      <c r="O572" s="572">
        <v>1</v>
      </c>
      <c r="P572" s="571"/>
      <c r="Q572" s="573">
        <v>0</v>
      </c>
      <c r="R572" s="568"/>
      <c r="S572" s="573">
        <v>0</v>
      </c>
      <c r="T572" s="572"/>
      <c r="U572" s="574">
        <v>0</v>
      </c>
    </row>
    <row r="573" spans="1:21" ht="14.45" customHeight="1" x14ac:dyDescent="0.2">
      <c r="A573" s="567">
        <v>29</v>
      </c>
      <c r="B573" s="568" t="s">
        <v>636</v>
      </c>
      <c r="C573" s="568" t="s">
        <v>640</v>
      </c>
      <c r="D573" s="569" t="s">
        <v>1708</v>
      </c>
      <c r="E573" s="570" t="s">
        <v>645</v>
      </c>
      <c r="F573" s="568" t="s">
        <v>639</v>
      </c>
      <c r="G573" s="568" t="s">
        <v>695</v>
      </c>
      <c r="H573" s="568" t="s">
        <v>271</v>
      </c>
      <c r="I573" s="568" t="s">
        <v>702</v>
      </c>
      <c r="J573" s="568" t="s">
        <v>703</v>
      </c>
      <c r="K573" s="568" t="s">
        <v>704</v>
      </c>
      <c r="L573" s="571">
        <v>1018.15</v>
      </c>
      <c r="M573" s="571">
        <v>2036.3</v>
      </c>
      <c r="N573" s="568">
        <v>2</v>
      </c>
      <c r="O573" s="572">
        <v>2</v>
      </c>
      <c r="P573" s="571">
        <v>2036.3</v>
      </c>
      <c r="Q573" s="573">
        <v>1</v>
      </c>
      <c r="R573" s="568">
        <v>2</v>
      </c>
      <c r="S573" s="573">
        <v>1</v>
      </c>
      <c r="T573" s="572">
        <v>2</v>
      </c>
      <c r="U573" s="574">
        <v>1</v>
      </c>
    </row>
    <row r="574" spans="1:21" ht="14.45" customHeight="1" x14ac:dyDescent="0.2">
      <c r="A574" s="567">
        <v>29</v>
      </c>
      <c r="B574" s="568" t="s">
        <v>636</v>
      </c>
      <c r="C574" s="568" t="s">
        <v>640</v>
      </c>
      <c r="D574" s="569" t="s">
        <v>1708</v>
      </c>
      <c r="E574" s="570" t="s">
        <v>645</v>
      </c>
      <c r="F574" s="568" t="s">
        <v>639</v>
      </c>
      <c r="G574" s="568" t="s">
        <v>695</v>
      </c>
      <c r="H574" s="568" t="s">
        <v>271</v>
      </c>
      <c r="I574" s="568" t="s">
        <v>1109</v>
      </c>
      <c r="J574" s="568" t="s">
        <v>1110</v>
      </c>
      <c r="K574" s="568" t="s">
        <v>1111</v>
      </c>
      <c r="L574" s="571">
        <v>389.82</v>
      </c>
      <c r="M574" s="571">
        <v>779.64</v>
      </c>
      <c r="N574" s="568">
        <v>2</v>
      </c>
      <c r="O574" s="572">
        <v>2</v>
      </c>
      <c r="P574" s="571">
        <v>389.82</v>
      </c>
      <c r="Q574" s="573">
        <v>0.5</v>
      </c>
      <c r="R574" s="568">
        <v>1</v>
      </c>
      <c r="S574" s="573">
        <v>0.5</v>
      </c>
      <c r="T574" s="572">
        <v>1</v>
      </c>
      <c r="U574" s="574">
        <v>0.5</v>
      </c>
    </row>
    <row r="575" spans="1:21" ht="14.45" customHeight="1" x14ac:dyDescent="0.2">
      <c r="A575" s="567">
        <v>29</v>
      </c>
      <c r="B575" s="568" t="s">
        <v>636</v>
      </c>
      <c r="C575" s="568" t="s">
        <v>640</v>
      </c>
      <c r="D575" s="569" t="s">
        <v>1708</v>
      </c>
      <c r="E575" s="570" t="s">
        <v>645</v>
      </c>
      <c r="F575" s="568" t="s">
        <v>639</v>
      </c>
      <c r="G575" s="568" t="s">
        <v>695</v>
      </c>
      <c r="H575" s="568" t="s">
        <v>271</v>
      </c>
      <c r="I575" s="568" t="s">
        <v>863</v>
      </c>
      <c r="J575" s="568" t="s">
        <v>864</v>
      </c>
      <c r="K575" s="568" t="s">
        <v>865</v>
      </c>
      <c r="L575" s="571">
        <v>389.82</v>
      </c>
      <c r="M575" s="571">
        <v>389.82</v>
      </c>
      <c r="N575" s="568">
        <v>1</v>
      </c>
      <c r="O575" s="572">
        <v>1</v>
      </c>
      <c r="P575" s="571">
        <v>389.82</v>
      </c>
      <c r="Q575" s="573">
        <v>1</v>
      </c>
      <c r="R575" s="568">
        <v>1</v>
      </c>
      <c r="S575" s="573">
        <v>1</v>
      </c>
      <c r="T575" s="572">
        <v>1</v>
      </c>
      <c r="U575" s="574">
        <v>1</v>
      </c>
    </row>
    <row r="576" spans="1:21" ht="14.45" customHeight="1" x14ac:dyDescent="0.2">
      <c r="A576" s="567">
        <v>29</v>
      </c>
      <c r="B576" s="568" t="s">
        <v>636</v>
      </c>
      <c r="C576" s="568" t="s">
        <v>640</v>
      </c>
      <c r="D576" s="569" t="s">
        <v>1708</v>
      </c>
      <c r="E576" s="570" t="s">
        <v>645</v>
      </c>
      <c r="F576" s="568" t="s">
        <v>639</v>
      </c>
      <c r="G576" s="568" t="s">
        <v>695</v>
      </c>
      <c r="H576" s="568" t="s">
        <v>271</v>
      </c>
      <c r="I576" s="568" t="s">
        <v>705</v>
      </c>
      <c r="J576" s="568" t="s">
        <v>706</v>
      </c>
      <c r="K576" s="568" t="s">
        <v>707</v>
      </c>
      <c r="L576" s="571">
        <v>99.99</v>
      </c>
      <c r="M576" s="571">
        <v>3499.6499999999996</v>
      </c>
      <c r="N576" s="568">
        <v>35</v>
      </c>
      <c r="O576" s="572">
        <v>16</v>
      </c>
      <c r="P576" s="571">
        <v>2399.7599999999998</v>
      </c>
      <c r="Q576" s="573">
        <v>0.68571428571428572</v>
      </c>
      <c r="R576" s="568">
        <v>24</v>
      </c>
      <c r="S576" s="573">
        <v>0.68571428571428572</v>
      </c>
      <c r="T576" s="572">
        <v>10</v>
      </c>
      <c r="U576" s="574">
        <v>0.625</v>
      </c>
    </row>
    <row r="577" spans="1:21" ht="14.45" customHeight="1" x14ac:dyDescent="0.2">
      <c r="A577" s="567">
        <v>29</v>
      </c>
      <c r="B577" s="568" t="s">
        <v>636</v>
      </c>
      <c r="C577" s="568" t="s">
        <v>640</v>
      </c>
      <c r="D577" s="569" t="s">
        <v>1708</v>
      </c>
      <c r="E577" s="570" t="s">
        <v>645</v>
      </c>
      <c r="F577" s="568" t="s">
        <v>639</v>
      </c>
      <c r="G577" s="568" t="s">
        <v>695</v>
      </c>
      <c r="H577" s="568" t="s">
        <v>271</v>
      </c>
      <c r="I577" s="568" t="s">
        <v>1584</v>
      </c>
      <c r="J577" s="568" t="s">
        <v>1585</v>
      </c>
      <c r="K577" s="568" t="s">
        <v>1586</v>
      </c>
      <c r="L577" s="571">
        <v>600</v>
      </c>
      <c r="M577" s="571">
        <v>1800</v>
      </c>
      <c r="N577" s="568">
        <v>3</v>
      </c>
      <c r="O577" s="572">
        <v>2</v>
      </c>
      <c r="P577" s="571">
        <v>600</v>
      </c>
      <c r="Q577" s="573">
        <v>0.33333333333333331</v>
      </c>
      <c r="R577" s="568">
        <v>1</v>
      </c>
      <c r="S577" s="573">
        <v>0.33333333333333331</v>
      </c>
      <c r="T577" s="572">
        <v>1</v>
      </c>
      <c r="U577" s="574">
        <v>0.5</v>
      </c>
    </row>
    <row r="578" spans="1:21" ht="14.45" customHeight="1" x14ac:dyDescent="0.2">
      <c r="A578" s="567">
        <v>29</v>
      </c>
      <c r="B578" s="568" t="s">
        <v>636</v>
      </c>
      <c r="C578" s="568" t="s">
        <v>640</v>
      </c>
      <c r="D578" s="569" t="s">
        <v>1708</v>
      </c>
      <c r="E578" s="570" t="s">
        <v>645</v>
      </c>
      <c r="F578" s="568" t="s">
        <v>639</v>
      </c>
      <c r="G578" s="568" t="s">
        <v>695</v>
      </c>
      <c r="H578" s="568" t="s">
        <v>271</v>
      </c>
      <c r="I578" s="568" t="s">
        <v>708</v>
      </c>
      <c r="J578" s="568" t="s">
        <v>709</v>
      </c>
      <c r="K578" s="568" t="s">
        <v>710</v>
      </c>
      <c r="L578" s="571">
        <v>180.39</v>
      </c>
      <c r="M578" s="571">
        <v>180.39</v>
      </c>
      <c r="N578" s="568">
        <v>1</v>
      </c>
      <c r="O578" s="572">
        <v>1</v>
      </c>
      <c r="P578" s="571"/>
      <c r="Q578" s="573">
        <v>0</v>
      </c>
      <c r="R578" s="568"/>
      <c r="S578" s="573">
        <v>0</v>
      </c>
      <c r="T578" s="572"/>
      <c r="U578" s="574">
        <v>0</v>
      </c>
    </row>
    <row r="579" spans="1:21" ht="14.45" customHeight="1" x14ac:dyDescent="0.2">
      <c r="A579" s="567">
        <v>29</v>
      </c>
      <c r="B579" s="568" t="s">
        <v>636</v>
      </c>
      <c r="C579" s="568" t="s">
        <v>640</v>
      </c>
      <c r="D579" s="569" t="s">
        <v>1708</v>
      </c>
      <c r="E579" s="570" t="s">
        <v>645</v>
      </c>
      <c r="F579" s="568" t="s">
        <v>639</v>
      </c>
      <c r="G579" s="568" t="s">
        <v>695</v>
      </c>
      <c r="H579" s="568" t="s">
        <v>271</v>
      </c>
      <c r="I579" s="568" t="s">
        <v>1112</v>
      </c>
      <c r="J579" s="568" t="s">
        <v>715</v>
      </c>
      <c r="K579" s="568" t="s">
        <v>1113</v>
      </c>
      <c r="L579" s="571">
        <v>60.23</v>
      </c>
      <c r="M579" s="571">
        <v>60.23</v>
      </c>
      <c r="N579" s="568">
        <v>1</v>
      </c>
      <c r="O579" s="572">
        <v>1</v>
      </c>
      <c r="P579" s="571">
        <v>60.23</v>
      </c>
      <c r="Q579" s="573">
        <v>1</v>
      </c>
      <c r="R579" s="568">
        <v>1</v>
      </c>
      <c r="S579" s="573">
        <v>1</v>
      </c>
      <c r="T579" s="572">
        <v>1</v>
      </c>
      <c r="U579" s="574">
        <v>1</v>
      </c>
    </row>
    <row r="580" spans="1:21" ht="14.45" customHeight="1" x14ac:dyDescent="0.2">
      <c r="A580" s="567">
        <v>29</v>
      </c>
      <c r="B580" s="568" t="s">
        <v>636</v>
      </c>
      <c r="C580" s="568" t="s">
        <v>640</v>
      </c>
      <c r="D580" s="569" t="s">
        <v>1708</v>
      </c>
      <c r="E580" s="570" t="s">
        <v>645</v>
      </c>
      <c r="F580" s="568" t="s">
        <v>639</v>
      </c>
      <c r="G580" s="568" t="s">
        <v>695</v>
      </c>
      <c r="H580" s="568" t="s">
        <v>271</v>
      </c>
      <c r="I580" s="568" t="s">
        <v>1587</v>
      </c>
      <c r="J580" s="568" t="s">
        <v>1588</v>
      </c>
      <c r="K580" s="568" t="s">
        <v>1589</v>
      </c>
      <c r="L580" s="571">
        <v>52.2</v>
      </c>
      <c r="M580" s="571">
        <v>52.2</v>
      </c>
      <c r="N580" s="568">
        <v>1</v>
      </c>
      <c r="O580" s="572">
        <v>1</v>
      </c>
      <c r="P580" s="571">
        <v>52.2</v>
      </c>
      <c r="Q580" s="573">
        <v>1</v>
      </c>
      <c r="R580" s="568">
        <v>1</v>
      </c>
      <c r="S580" s="573">
        <v>1</v>
      </c>
      <c r="T580" s="572">
        <v>1</v>
      </c>
      <c r="U580" s="574">
        <v>1</v>
      </c>
    </row>
    <row r="581" spans="1:21" ht="14.45" customHeight="1" x14ac:dyDescent="0.2">
      <c r="A581" s="567">
        <v>29</v>
      </c>
      <c r="B581" s="568" t="s">
        <v>636</v>
      </c>
      <c r="C581" s="568" t="s">
        <v>640</v>
      </c>
      <c r="D581" s="569" t="s">
        <v>1708</v>
      </c>
      <c r="E581" s="570" t="s">
        <v>645</v>
      </c>
      <c r="F581" s="568" t="s">
        <v>639</v>
      </c>
      <c r="G581" s="568" t="s">
        <v>695</v>
      </c>
      <c r="H581" s="568" t="s">
        <v>271</v>
      </c>
      <c r="I581" s="568" t="s">
        <v>1590</v>
      </c>
      <c r="J581" s="568" t="s">
        <v>736</v>
      </c>
      <c r="K581" s="568" t="s">
        <v>1591</v>
      </c>
      <c r="L581" s="571">
        <v>328.32</v>
      </c>
      <c r="M581" s="571">
        <v>328.32</v>
      </c>
      <c r="N581" s="568">
        <v>1</v>
      </c>
      <c r="O581" s="572">
        <v>1</v>
      </c>
      <c r="P581" s="571">
        <v>328.32</v>
      </c>
      <c r="Q581" s="573">
        <v>1</v>
      </c>
      <c r="R581" s="568">
        <v>1</v>
      </c>
      <c r="S581" s="573">
        <v>1</v>
      </c>
      <c r="T581" s="572">
        <v>1</v>
      </c>
      <c r="U581" s="574">
        <v>1</v>
      </c>
    </row>
    <row r="582" spans="1:21" ht="14.45" customHeight="1" x14ac:dyDescent="0.2">
      <c r="A582" s="567">
        <v>29</v>
      </c>
      <c r="B582" s="568" t="s">
        <v>636</v>
      </c>
      <c r="C582" s="568" t="s">
        <v>640</v>
      </c>
      <c r="D582" s="569" t="s">
        <v>1708</v>
      </c>
      <c r="E582" s="570" t="s">
        <v>645</v>
      </c>
      <c r="F582" s="568" t="s">
        <v>639</v>
      </c>
      <c r="G582" s="568" t="s">
        <v>695</v>
      </c>
      <c r="H582" s="568" t="s">
        <v>271</v>
      </c>
      <c r="I582" s="568" t="s">
        <v>871</v>
      </c>
      <c r="J582" s="568" t="s">
        <v>872</v>
      </c>
      <c r="K582" s="568" t="s">
        <v>873</v>
      </c>
      <c r="L582" s="571">
        <v>99.76</v>
      </c>
      <c r="M582" s="571">
        <v>99.76</v>
      </c>
      <c r="N582" s="568">
        <v>1</v>
      </c>
      <c r="O582" s="572">
        <v>1</v>
      </c>
      <c r="P582" s="571">
        <v>99.76</v>
      </c>
      <c r="Q582" s="573">
        <v>1</v>
      </c>
      <c r="R582" s="568">
        <v>1</v>
      </c>
      <c r="S582" s="573">
        <v>1</v>
      </c>
      <c r="T582" s="572">
        <v>1</v>
      </c>
      <c r="U582" s="574">
        <v>1</v>
      </c>
    </row>
    <row r="583" spans="1:21" ht="14.45" customHeight="1" x14ac:dyDescent="0.2">
      <c r="A583" s="567">
        <v>29</v>
      </c>
      <c r="B583" s="568" t="s">
        <v>636</v>
      </c>
      <c r="C583" s="568" t="s">
        <v>640</v>
      </c>
      <c r="D583" s="569" t="s">
        <v>1708</v>
      </c>
      <c r="E583" s="570" t="s">
        <v>645</v>
      </c>
      <c r="F583" s="568" t="s">
        <v>639</v>
      </c>
      <c r="G583" s="568" t="s">
        <v>695</v>
      </c>
      <c r="H583" s="568" t="s">
        <v>271</v>
      </c>
      <c r="I583" s="568" t="s">
        <v>714</v>
      </c>
      <c r="J583" s="568" t="s">
        <v>715</v>
      </c>
      <c r="K583" s="568" t="s">
        <v>716</v>
      </c>
      <c r="L583" s="571">
        <v>51.97</v>
      </c>
      <c r="M583" s="571">
        <v>51.97</v>
      </c>
      <c r="N583" s="568">
        <v>1</v>
      </c>
      <c r="O583" s="572">
        <v>1</v>
      </c>
      <c r="P583" s="571">
        <v>51.97</v>
      </c>
      <c r="Q583" s="573">
        <v>1</v>
      </c>
      <c r="R583" s="568">
        <v>1</v>
      </c>
      <c r="S583" s="573">
        <v>1</v>
      </c>
      <c r="T583" s="572">
        <v>1</v>
      </c>
      <c r="U583" s="574">
        <v>1</v>
      </c>
    </row>
    <row r="584" spans="1:21" ht="14.45" customHeight="1" x14ac:dyDescent="0.2">
      <c r="A584" s="567">
        <v>29</v>
      </c>
      <c r="B584" s="568" t="s">
        <v>636</v>
      </c>
      <c r="C584" s="568" t="s">
        <v>640</v>
      </c>
      <c r="D584" s="569" t="s">
        <v>1708</v>
      </c>
      <c r="E584" s="570" t="s">
        <v>645</v>
      </c>
      <c r="F584" s="568" t="s">
        <v>639</v>
      </c>
      <c r="G584" s="568" t="s">
        <v>695</v>
      </c>
      <c r="H584" s="568" t="s">
        <v>271</v>
      </c>
      <c r="I584" s="568" t="s">
        <v>1592</v>
      </c>
      <c r="J584" s="568" t="s">
        <v>1593</v>
      </c>
      <c r="K584" s="568" t="s">
        <v>1594</v>
      </c>
      <c r="L584" s="571">
        <v>2029.75</v>
      </c>
      <c r="M584" s="571">
        <v>2029.75</v>
      </c>
      <c r="N584" s="568">
        <v>1</v>
      </c>
      <c r="O584" s="572">
        <v>1</v>
      </c>
      <c r="P584" s="571"/>
      <c r="Q584" s="573">
        <v>0</v>
      </c>
      <c r="R584" s="568"/>
      <c r="S584" s="573">
        <v>0</v>
      </c>
      <c r="T584" s="572"/>
      <c r="U584" s="574">
        <v>0</v>
      </c>
    </row>
    <row r="585" spans="1:21" ht="14.45" customHeight="1" x14ac:dyDescent="0.2">
      <c r="A585" s="567">
        <v>29</v>
      </c>
      <c r="B585" s="568" t="s">
        <v>636</v>
      </c>
      <c r="C585" s="568" t="s">
        <v>640</v>
      </c>
      <c r="D585" s="569" t="s">
        <v>1708</v>
      </c>
      <c r="E585" s="570" t="s">
        <v>645</v>
      </c>
      <c r="F585" s="568" t="s">
        <v>639</v>
      </c>
      <c r="G585" s="568" t="s">
        <v>695</v>
      </c>
      <c r="H585" s="568" t="s">
        <v>271</v>
      </c>
      <c r="I585" s="568" t="s">
        <v>1183</v>
      </c>
      <c r="J585" s="568" t="s">
        <v>1184</v>
      </c>
      <c r="K585" s="568" t="s">
        <v>1185</v>
      </c>
      <c r="L585" s="571">
        <v>180.55</v>
      </c>
      <c r="M585" s="571">
        <v>361.1</v>
      </c>
      <c r="N585" s="568">
        <v>2</v>
      </c>
      <c r="O585" s="572">
        <v>1</v>
      </c>
      <c r="P585" s="571">
        <v>361.1</v>
      </c>
      <c r="Q585" s="573">
        <v>1</v>
      </c>
      <c r="R585" s="568">
        <v>2</v>
      </c>
      <c r="S585" s="573">
        <v>1</v>
      </c>
      <c r="T585" s="572">
        <v>1</v>
      </c>
      <c r="U585" s="574">
        <v>1</v>
      </c>
    </row>
    <row r="586" spans="1:21" ht="14.45" customHeight="1" x14ac:dyDescent="0.2">
      <c r="A586" s="567">
        <v>29</v>
      </c>
      <c r="B586" s="568" t="s">
        <v>636</v>
      </c>
      <c r="C586" s="568" t="s">
        <v>640</v>
      </c>
      <c r="D586" s="569" t="s">
        <v>1708</v>
      </c>
      <c r="E586" s="570" t="s">
        <v>645</v>
      </c>
      <c r="F586" s="568" t="s">
        <v>639</v>
      </c>
      <c r="G586" s="568" t="s">
        <v>695</v>
      </c>
      <c r="H586" s="568" t="s">
        <v>271</v>
      </c>
      <c r="I586" s="568" t="s">
        <v>1202</v>
      </c>
      <c r="J586" s="568" t="s">
        <v>706</v>
      </c>
      <c r="K586" s="568" t="s">
        <v>1203</v>
      </c>
      <c r="L586" s="571">
        <v>25.01</v>
      </c>
      <c r="M586" s="571">
        <v>25.01</v>
      </c>
      <c r="N586" s="568">
        <v>1</v>
      </c>
      <c r="O586" s="572">
        <v>1</v>
      </c>
      <c r="P586" s="571">
        <v>25.01</v>
      </c>
      <c r="Q586" s="573">
        <v>1</v>
      </c>
      <c r="R586" s="568">
        <v>1</v>
      </c>
      <c r="S586" s="573">
        <v>1</v>
      </c>
      <c r="T586" s="572">
        <v>1</v>
      </c>
      <c r="U586" s="574">
        <v>1</v>
      </c>
    </row>
    <row r="587" spans="1:21" ht="14.45" customHeight="1" x14ac:dyDescent="0.2">
      <c r="A587" s="567">
        <v>29</v>
      </c>
      <c r="B587" s="568" t="s">
        <v>636</v>
      </c>
      <c r="C587" s="568" t="s">
        <v>640</v>
      </c>
      <c r="D587" s="569" t="s">
        <v>1708</v>
      </c>
      <c r="E587" s="570" t="s">
        <v>645</v>
      </c>
      <c r="F587" s="568" t="s">
        <v>639</v>
      </c>
      <c r="G587" s="568" t="s">
        <v>695</v>
      </c>
      <c r="H587" s="568" t="s">
        <v>271</v>
      </c>
      <c r="I587" s="568" t="s">
        <v>1204</v>
      </c>
      <c r="J587" s="568" t="s">
        <v>724</v>
      </c>
      <c r="K587" s="568" t="s">
        <v>1205</v>
      </c>
      <c r="L587" s="571">
        <v>1343.2</v>
      </c>
      <c r="M587" s="571">
        <v>6716</v>
      </c>
      <c r="N587" s="568">
        <v>5</v>
      </c>
      <c r="O587" s="572">
        <v>2</v>
      </c>
      <c r="P587" s="571">
        <v>6716</v>
      </c>
      <c r="Q587" s="573">
        <v>1</v>
      </c>
      <c r="R587" s="568">
        <v>5</v>
      </c>
      <c r="S587" s="573">
        <v>1</v>
      </c>
      <c r="T587" s="572">
        <v>2</v>
      </c>
      <c r="U587" s="574">
        <v>1</v>
      </c>
    </row>
    <row r="588" spans="1:21" ht="14.45" customHeight="1" x14ac:dyDescent="0.2">
      <c r="A588" s="567">
        <v>29</v>
      </c>
      <c r="B588" s="568" t="s">
        <v>636</v>
      </c>
      <c r="C588" s="568" t="s">
        <v>640</v>
      </c>
      <c r="D588" s="569" t="s">
        <v>1708</v>
      </c>
      <c r="E588" s="570" t="s">
        <v>645</v>
      </c>
      <c r="F588" s="568" t="s">
        <v>639</v>
      </c>
      <c r="G588" s="568" t="s">
        <v>695</v>
      </c>
      <c r="H588" s="568" t="s">
        <v>271</v>
      </c>
      <c r="I588" s="568" t="s">
        <v>1419</v>
      </c>
      <c r="J588" s="568" t="s">
        <v>724</v>
      </c>
      <c r="K588" s="568" t="s">
        <v>1420</v>
      </c>
      <c r="L588" s="571">
        <v>2361.09</v>
      </c>
      <c r="M588" s="571">
        <v>2361.09</v>
      </c>
      <c r="N588" s="568">
        <v>1</v>
      </c>
      <c r="O588" s="572">
        <v>1</v>
      </c>
      <c r="P588" s="571"/>
      <c r="Q588" s="573">
        <v>0</v>
      </c>
      <c r="R588" s="568"/>
      <c r="S588" s="573">
        <v>0</v>
      </c>
      <c r="T588" s="572"/>
      <c r="U588" s="574">
        <v>0</v>
      </c>
    </row>
    <row r="589" spans="1:21" ht="14.45" customHeight="1" x14ac:dyDescent="0.2">
      <c r="A589" s="567">
        <v>29</v>
      </c>
      <c r="B589" s="568" t="s">
        <v>636</v>
      </c>
      <c r="C589" s="568" t="s">
        <v>640</v>
      </c>
      <c r="D589" s="569" t="s">
        <v>1708</v>
      </c>
      <c r="E589" s="570" t="s">
        <v>645</v>
      </c>
      <c r="F589" s="568" t="s">
        <v>639</v>
      </c>
      <c r="G589" s="568" t="s">
        <v>695</v>
      </c>
      <c r="H589" s="568" t="s">
        <v>271</v>
      </c>
      <c r="I589" s="568" t="s">
        <v>1595</v>
      </c>
      <c r="J589" s="568" t="s">
        <v>1596</v>
      </c>
      <c r="K589" s="568" t="s">
        <v>1597</v>
      </c>
      <c r="L589" s="571">
        <v>991</v>
      </c>
      <c r="M589" s="571">
        <v>991</v>
      </c>
      <c r="N589" s="568">
        <v>1</v>
      </c>
      <c r="O589" s="572">
        <v>1</v>
      </c>
      <c r="P589" s="571">
        <v>991</v>
      </c>
      <c r="Q589" s="573">
        <v>1</v>
      </c>
      <c r="R589" s="568">
        <v>1</v>
      </c>
      <c r="S589" s="573">
        <v>1</v>
      </c>
      <c r="T589" s="572">
        <v>1</v>
      </c>
      <c r="U589" s="574">
        <v>1</v>
      </c>
    </row>
    <row r="590" spans="1:21" ht="14.45" customHeight="1" x14ac:dyDescent="0.2">
      <c r="A590" s="567">
        <v>29</v>
      </c>
      <c r="B590" s="568" t="s">
        <v>636</v>
      </c>
      <c r="C590" s="568" t="s">
        <v>640</v>
      </c>
      <c r="D590" s="569" t="s">
        <v>1708</v>
      </c>
      <c r="E590" s="570" t="s">
        <v>645</v>
      </c>
      <c r="F590" s="568" t="s">
        <v>639</v>
      </c>
      <c r="G590" s="568" t="s">
        <v>695</v>
      </c>
      <c r="H590" s="568" t="s">
        <v>271</v>
      </c>
      <c r="I590" s="568" t="s">
        <v>877</v>
      </c>
      <c r="J590" s="568" t="s">
        <v>878</v>
      </c>
      <c r="K590" s="568" t="s">
        <v>879</v>
      </c>
      <c r="L590" s="571">
        <v>246.47</v>
      </c>
      <c r="M590" s="571">
        <v>246.47</v>
      </c>
      <c r="N590" s="568">
        <v>1</v>
      </c>
      <c r="O590" s="572">
        <v>1</v>
      </c>
      <c r="P590" s="571"/>
      <c r="Q590" s="573">
        <v>0</v>
      </c>
      <c r="R590" s="568"/>
      <c r="S590" s="573">
        <v>0</v>
      </c>
      <c r="T590" s="572"/>
      <c r="U590" s="574">
        <v>0</v>
      </c>
    </row>
    <row r="591" spans="1:21" ht="14.45" customHeight="1" x14ac:dyDescent="0.2">
      <c r="A591" s="567">
        <v>29</v>
      </c>
      <c r="B591" s="568" t="s">
        <v>636</v>
      </c>
      <c r="C591" s="568" t="s">
        <v>640</v>
      </c>
      <c r="D591" s="569" t="s">
        <v>1708</v>
      </c>
      <c r="E591" s="570" t="s">
        <v>645</v>
      </c>
      <c r="F591" s="568" t="s">
        <v>639</v>
      </c>
      <c r="G591" s="568" t="s">
        <v>695</v>
      </c>
      <c r="H591" s="568" t="s">
        <v>271</v>
      </c>
      <c r="I591" s="568" t="s">
        <v>717</v>
      </c>
      <c r="J591" s="568" t="s">
        <v>718</v>
      </c>
      <c r="K591" s="568" t="s">
        <v>719</v>
      </c>
      <c r="L591" s="571">
        <v>46.89</v>
      </c>
      <c r="M591" s="571">
        <v>46.89</v>
      </c>
      <c r="N591" s="568">
        <v>1</v>
      </c>
      <c r="O591" s="572">
        <v>1</v>
      </c>
      <c r="P591" s="571">
        <v>46.89</v>
      </c>
      <c r="Q591" s="573">
        <v>1</v>
      </c>
      <c r="R591" s="568">
        <v>1</v>
      </c>
      <c r="S591" s="573">
        <v>1</v>
      </c>
      <c r="T591" s="572">
        <v>1</v>
      </c>
      <c r="U591" s="574">
        <v>1</v>
      </c>
    </row>
    <row r="592" spans="1:21" ht="14.45" customHeight="1" x14ac:dyDescent="0.2">
      <c r="A592" s="567">
        <v>29</v>
      </c>
      <c r="B592" s="568" t="s">
        <v>636</v>
      </c>
      <c r="C592" s="568" t="s">
        <v>640</v>
      </c>
      <c r="D592" s="569" t="s">
        <v>1708</v>
      </c>
      <c r="E592" s="570" t="s">
        <v>645</v>
      </c>
      <c r="F592" s="568" t="s">
        <v>639</v>
      </c>
      <c r="G592" s="568" t="s">
        <v>695</v>
      </c>
      <c r="H592" s="568" t="s">
        <v>271</v>
      </c>
      <c r="I592" s="568" t="s">
        <v>1598</v>
      </c>
      <c r="J592" s="568" t="s">
        <v>1599</v>
      </c>
      <c r="K592" s="568" t="s">
        <v>1600</v>
      </c>
      <c r="L592" s="571">
        <v>359.95</v>
      </c>
      <c r="M592" s="571">
        <v>359.95</v>
      </c>
      <c r="N592" s="568">
        <v>1</v>
      </c>
      <c r="O592" s="572">
        <v>1</v>
      </c>
      <c r="P592" s="571"/>
      <c r="Q592" s="573">
        <v>0</v>
      </c>
      <c r="R592" s="568"/>
      <c r="S592" s="573">
        <v>0</v>
      </c>
      <c r="T592" s="572"/>
      <c r="U592" s="574">
        <v>0</v>
      </c>
    </row>
    <row r="593" spans="1:21" ht="14.45" customHeight="1" x14ac:dyDescent="0.2">
      <c r="A593" s="567">
        <v>29</v>
      </c>
      <c r="B593" s="568" t="s">
        <v>636</v>
      </c>
      <c r="C593" s="568" t="s">
        <v>640</v>
      </c>
      <c r="D593" s="569" t="s">
        <v>1708</v>
      </c>
      <c r="E593" s="570" t="s">
        <v>645</v>
      </c>
      <c r="F593" s="568" t="s">
        <v>639</v>
      </c>
      <c r="G593" s="568" t="s">
        <v>695</v>
      </c>
      <c r="H593" s="568" t="s">
        <v>271</v>
      </c>
      <c r="I593" s="568" t="s">
        <v>1601</v>
      </c>
      <c r="J593" s="568" t="s">
        <v>1602</v>
      </c>
      <c r="K593" s="568" t="s">
        <v>1603</v>
      </c>
      <c r="L593" s="571">
        <v>588</v>
      </c>
      <c r="M593" s="571">
        <v>588</v>
      </c>
      <c r="N593" s="568">
        <v>1</v>
      </c>
      <c r="O593" s="572">
        <v>1</v>
      </c>
      <c r="P593" s="571">
        <v>588</v>
      </c>
      <c r="Q593" s="573">
        <v>1</v>
      </c>
      <c r="R593" s="568">
        <v>1</v>
      </c>
      <c r="S593" s="573">
        <v>1</v>
      </c>
      <c r="T593" s="572">
        <v>1</v>
      </c>
      <c r="U593" s="574">
        <v>1</v>
      </c>
    </row>
    <row r="594" spans="1:21" ht="14.45" customHeight="1" x14ac:dyDescent="0.2">
      <c r="A594" s="567">
        <v>29</v>
      </c>
      <c r="B594" s="568" t="s">
        <v>636</v>
      </c>
      <c r="C594" s="568" t="s">
        <v>640</v>
      </c>
      <c r="D594" s="569" t="s">
        <v>1708</v>
      </c>
      <c r="E594" s="570" t="s">
        <v>645</v>
      </c>
      <c r="F594" s="568" t="s">
        <v>639</v>
      </c>
      <c r="G594" s="568" t="s">
        <v>695</v>
      </c>
      <c r="H594" s="568" t="s">
        <v>271</v>
      </c>
      <c r="I594" s="568" t="s">
        <v>726</v>
      </c>
      <c r="J594" s="568" t="s">
        <v>727</v>
      </c>
      <c r="K594" s="568" t="s">
        <v>728</v>
      </c>
      <c r="L594" s="571">
        <v>178</v>
      </c>
      <c r="M594" s="571">
        <v>890</v>
      </c>
      <c r="N594" s="568">
        <v>5</v>
      </c>
      <c r="O594" s="572">
        <v>2</v>
      </c>
      <c r="P594" s="571">
        <v>890</v>
      </c>
      <c r="Q594" s="573">
        <v>1</v>
      </c>
      <c r="R594" s="568">
        <v>5</v>
      </c>
      <c r="S594" s="573">
        <v>1</v>
      </c>
      <c r="T594" s="572">
        <v>2</v>
      </c>
      <c r="U594" s="574">
        <v>1</v>
      </c>
    </row>
    <row r="595" spans="1:21" ht="14.45" customHeight="1" x14ac:dyDescent="0.2">
      <c r="A595" s="567">
        <v>29</v>
      </c>
      <c r="B595" s="568" t="s">
        <v>636</v>
      </c>
      <c r="C595" s="568" t="s">
        <v>640</v>
      </c>
      <c r="D595" s="569" t="s">
        <v>1708</v>
      </c>
      <c r="E595" s="570" t="s">
        <v>645</v>
      </c>
      <c r="F595" s="568" t="s">
        <v>639</v>
      </c>
      <c r="G595" s="568" t="s">
        <v>695</v>
      </c>
      <c r="H595" s="568" t="s">
        <v>271</v>
      </c>
      <c r="I595" s="568" t="s">
        <v>1139</v>
      </c>
      <c r="J595" s="568" t="s">
        <v>703</v>
      </c>
      <c r="K595" s="568" t="s">
        <v>1140</v>
      </c>
      <c r="L595" s="571">
        <v>2624.87</v>
      </c>
      <c r="M595" s="571">
        <v>7874.61</v>
      </c>
      <c r="N595" s="568">
        <v>3</v>
      </c>
      <c r="O595" s="572">
        <v>1</v>
      </c>
      <c r="P595" s="571">
        <v>7874.61</v>
      </c>
      <c r="Q595" s="573">
        <v>1</v>
      </c>
      <c r="R595" s="568">
        <v>3</v>
      </c>
      <c r="S595" s="573">
        <v>1</v>
      </c>
      <c r="T595" s="572">
        <v>1</v>
      </c>
      <c r="U595" s="574">
        <v>1</v>
      </c>
    </row>
    <row r="596" spans="1:21" ht="14.45" customHeight="1" x14ac:dyDescent="0.2">
      <c r="A596" s="567">
        <v>29</v>
      </c>
      <c r="B596" s="568" t="s">
        <v>636</v>
      </c>
      <c r="C596" s="568" t="s">
        <v>640</v>
      </c>
      <c r="D596" s="569" t="s">
        <v>1708</v>
      </c>
      <c r="E596" s="570" t="s">
        <v>645</v>
      </c>
      <c r="F596" s="568" t="s">
        <v>639</v>
      </c>
      <c r="G596" s="568" t="s">
        <v>695</v>
      </c>
      <c r="H596" s="568" t="s">
        <v>271</v>
      </c>
      <c r="I596" s="568" t="s">
        <v>1427</v>
      </c>
      <c r="J596" s="568" t="s">
        <v>1428</v>
      </c>
      <c r="K596" s="568" t="s">
        <v>1429</v>
      </c>
      <c r="L596" s="571">
        <v>389.82</v>
      </c>
      <c r="M596" s="571">
        <v>389.82</v>
      </c>
      <c r="N596" s="568">
        <v>1</v>
      </c>
      <c r="O596" s="572">
        <v>1</v>
      </c>
      <c r="P596" s="571">
        <v>389.82</v>
      </c>
      <c r="Q596" s="573">
        <v>1</v>
      </c>
      <c r="R596" s="568">
        <v>1</v>
      </c>
      <c r="S596" s="573">
        <v>1</v>
      </c>
      <c r="T596" s="572">
        <v>1</v>
      </c>
      <c r="U596" s="574">
        <v>1</v>
      </c>
    </row>
    <row r="597" spans="1:21" ht="14.45" customHeight="1" x14ac:dyDescent="0.2">
      <c r="A597" s="567">
        <v>29</v>
      </c>
      <c r="B597" s="568" t="s">
        <v>636</v>
      </c>
      <c r="C597" s="568" t="s">
        <v>640</v>
      </c>
      <c r="D597" s="569" t="s">
        <v>1708</v>
      </c>
      <c r="E597" s="570" t="s">
        <v>645</v>
      </c>
      <c r="F597" s="568" t="s">
        <v>639</v>
      </c>
      <c r="G597" s="568" t="s">
        <v>695</v>
      </c>
      <c r="H597" s="568" t="s">
        <v>271</v>
      </c>
      <c r="I597" s="568" t="s">
        <v>1604</v>
      </c>
      <c r="J597" s="568" t="s">
        <v>1605</v>
      </c>
      <c r="K597" s="568" t="s">
        <v>1606</v>
      </c>
      <c r="L597" s="571">
        <v>631</v>
      </c>
      <c r="M597" s="571">
        <v>1262</v>
      </c>
      <c r="N597" s="568">
        <v>2</v>
      </c>
      <c r="O597" s="572">
        <v>1</v>
      </c>
      <c r="P597" s="571">
        <v>1262</v>
      </c>
      <c r="Q597" s="573">
        <v>1</v>
      </c>
      <c r="R597" s="568">
        <v>2</v>
      </c>
      <c r="S597" s="573">
        <v>1</v>
      </c>
      <c r="T597" s="572">
        <v>1</v>
      </c>
      <c r="U597" s="574">
        <v>1</v>
      </c>
    </row>
    <row r="598" spans="1:21" ht="14.45" customHeight="1" x14ac:dyDescent="0.2">
      <c r="A598" s="567">
        <v>29</v>
      </c>
      <c r="B598" s="568" t="s">
        <v>636</v>
      </c>
      <c r="C598" s="568" t="s">
        <v>640</v>
      </c>
      <c r="D598" s="569" t="s">
        <v>1708</v>
      </c>
      <c r="E598" s="570" t="s">
        <v>645</v>
      </c>
      <c r="F598" s="568" t="s">
        <v>639</v>
      </c>
      <c r="G598" s="568" t="s">
        <v>695</v>
      </c>
      <c r="H598" s="568" t="s">
        <v>271</v>
      </c>
      <c r="I598" s="568" t="s">
        <v>883</v>
      </c>
      <c r="J598" s="568" t="s">
        <v>884</v>
      </c>
      <c r="K598" s="568" t="s">
        <v>885</v>
      </c>
      <c r="L598" s="571">
        <v>349.6</v>
      </c>
      <c r="M598" s="571">
        <v>699.2</v>
      </c>
      <c r="N598" s="568">
        <v>2</v>
      </c>
      <c r="O598" s="572">
        <v>2</v>
      </c>
      <c r="P598" s="571">
        <v>349.6</v>
      </c>
      <c r="Q598" s="573">
        <v>0.5</v>
      </c>
      <c r="R598" s="568">
        <v>1</v>
      </c>
      <c r="S598" s="573">
        <v>0.5</v>
      </c>
      <c r="T598" s="572">
        <v>1</v>
      </c>
      <c r="U598" s="574">
        <v>0.5</v>
      </c>
    </row>
    <row r="599" spans="1:21" ht="14.45" customHeight="1" x14ac:dyDescent="0.2">
      <c r="A599" s="567">
        <v>29</v>
      </c>
      <c r="B599" s="568" t="s">
        <v>636</v>
      </c>
      <c r="C599" s="568" t="s">
        <v>640</v>
      </c>
      <c r="D599" s="569" t="s">
        <v>1708</v>
      </c>
      <c r="E599" s="570" t="s">
        <v>645</v>
      </c>
      <c r="F599" s="568" t="s">
        <v>639</v>
      </c>
      <c r="G599" s="568" t="s">
        <v>695</v>
      </c>
      <c r="H599" s="568" t="s">
        <v>271</v>
      </c>
      <c r="I599" s="568" t="s">
        <v>729</v>
      </c>
      <c r="J599" s="568" t="s">
        <v>730</v>
      </c>
      <c r="K599" s="568" t="s">
        <v>731</v>
      </c>
      <c r="L599" s="571">
        <v>245.11</v>
      </c>
      <c r="M599" s="571">
        <v>490.22</v>
      </c>
      <c r="N599" s="568">
        <v>2</v>
      </c>
      <c r="O599" s="572">
        <v>2</v>
      </c>
      <c r="P599" s="571">
        <v>245.11</v>
      </c>
      <c r="Q599" s="573">
        <v>0.5</v>
      </c>
      <c r="R599" s="568">
        <v>1</v>
      </c>
      <c r="S599" s="573">
        <v>0.5</v>
      </c>
      <c r="T599" s="572">
        <v>1</v>
      </c>
      <c r="U599" s="574">
        <v>0.5</v>
      </c>
    </row>
    <row r="600" spans="1:21" ht="14.45" customHeight="1" x14ac:dyDescent="0.2">
      <c r="A600" s="567">
        <v>29</v>
      </c>
      <c r="B600" s="568" t="s">
        <v>636</v>
      </c>
      <c r="C600" s="568" t="s">
        <v>640</v>
      </c>
      <c r="D600" s="569" t="s">
        <v>1708</v>
      </c>
      <c r="E600" s="570" t="s">
        <v>645</v>
      </c>
      <c r="F600" s="568" t="s">
        <v>639</v>
      </c>
      <c r="G600" s="568" t="s">
        <v>695</v>
      </c>
      <c r="H600" s="568" t="s">
        <v>271</v>
      </c>
      <c r="I600" s="568" t="s">
        <v>1607</v>
      </c>
      <c r="J600" s="568" t="s">
        <v>1608</v>
      </c>
      <c r="K600" s="568" t="s">
        <v>1609</v>
      </c>
      <c r="L600" s="571">
        <v>249.55</v>
      </c>
      <c r="M600" s="571">
        <v>499.1</v>
      </c>
      <c r="N600" s="568">
        <v>2</v>
      </c>
      <c r="O600" s="572">
        <v>1</v>
      </c>
      <c r="P600" s="571"/>
      <c r="Q600" s="573">
        <v>0</v>
      </c>
      <c r="R600" s="568"/>
      <c r="S600" s="573">
        <v>0</v>
      </c>
      <c r="T600" s="572"/>
      <c r="U600" s="574">
        <v>0</v>
      </c>
    </row>
    <row r="601" spans="1:21" ht="14.45" customHeight="1" x14ac:dyDescent="0.2">
      <c r="A601" s="567">
        <v>29</v>
      </c>
      <c r="B601" s="568" t="s">
        <v>636</v>
      </c>
      <c r="C601" s="568" t="s">
        <v>640</v>
      </c>
      <c r="D601" s="569" t="s">
        <v>1708</v>
      </c>
      <c r="E601" s="570" t="s">
        <v>648</v>
      </c>
      <c r="F601" s="568" t="s">
        <v>637</v>
      </c>
      <c r="G601" s="568" t="s">
        <v>1610</v>
      </c>
      <c r="H601" s="568" t="s">
        <v>271</v>
      </c>
      <c r="I601" s="568" t="s">
        <v>1611</v>
      </c>
      <c r="J601" s="568" t="s">
        <v>1612</v>
      </c>
      <c r="K601" s="568" t="s">
        <v>1613</v>
      </c>
      <c r="L601" s="571">
        <v>179.68</v>
      </c>
      <c r="M601" s="571">
        <v>179.68</v>
      </c>
      <c r="N601" s="568">
        <v>1</v>
      </c>
      <c r="O601" s="572">
        <v>1</v>
      </c>
      <c r="P601" s="571">
        <v>179.68</v>
      </c>
      <c r="Q601" s="573">
        <v>1</v>
      </c>
      <c r="R601" s="568">
        <v>1</v>
      </c>
      <c r="S601" s="573">
        <v>1</v>
      </c>
      <c r="T601" s="572">
        <v>1</v>
      </c>
      <c r="U601" s="574">
        <v>1</v>
      </c>
    </row>
    <row r="602" spans="1:21" ht="14.45" customHeight="1" x14ac:dyDescent="0.2">
      <c r="A602" s="567">
        <v>29</v>
      </c>
      <c r="B602" s="568" t="s">
        <v>636</v>
      </c>
      <c r="C602" s="568" t="s">
        <v>640</v>
      </c>
      <c r="D602" s="569" t="s">
        <v>1708</v>
      </c>
      <c r="E602" s="570" t="s">
        <v>648</v>
      </c>
      <c r="F602" s="568" t="s">
        <v>637</v>
      </c>
      <c r="G602" s="568" t="s">
        <v>1614</v>
      </c>
      <c r="H602" s="568" t="s">
        <v>271</v>
      </c>
      <c r="I602" s="568" t="s">
        <v>1615</v>
      </c>
      <c r="J602" s="568" t="s">
        <v>1616</v>
      </c>
      <c r="K602" s="568" t="s">
        <v>1617</v>
      </c>
      <c r="L602" s="571">
        <v>590.26</v>
      </c>
      <c r="M602" s="571">
        <v>1180.52</v>
      </c>
      <c r="N602" s="568">
        <v>2</v>
      </c>
      <c r="O602" s="572">
        <v>1</v>
      </c>
      <c r="P602" s="571">
        <v>1180.52</v>
      </c>
      <c r="Q602" s="573">
        <v>1</v>
      </c>
      <c r="R602" s="568">
        <v>2</v>
      </c>
      <c r="S602" s="573">
        <v>1</v>
      </c>
      <c r="T602" s="572">
        <v>1</v>
      </c>
      <c r="U602" s="574">
        <v>1</v>
      </c>
    </row>
    <row r="603" spans="1:21" ht="14.45" customHeight="1" x14ac:dyDescent="0.2">
      <c r="A603" s="567">
        <v>29</v>
      </c>
      <c r="B603" s="568" t="s">
        <v>636</v>
      </c>
      <c r="C603" s="568" t="s">
        <v>640</v>
      </c>
      <c r="D603" s="569" t="s">
        <v>1708</v>
      </c>
      <c r="E603" s="570" t="s">
        <v>648</v>
      </c>
      <c r="F603" s="568" t="s">
        <v>637</v>
      </c>
      <c r="G603" s="568" t="s">
        <v>893</v>
      </c>
      <c r="H603" s="568" t="s">
        <v>536</v>
      </c>
      <c r="I603" s="568" t="s">
        <v>1345</v>
      </c>
      <c r="J603" s="568" t="s">
        <v>1346</v>
      </c>
      <c r="K603" s="568" t="s">
        <v>1347</v>
      </c>
      <c r="L603" s="571">
        <v>119.7</v>
      </c>
      <c r="M603" s="571">
        <v>119.7</v>
      </c>
      <c r="N603" s="568">
        <v>1</v>
      </c>
      <c r="O603" s="572">
        <v>1</v>
      </c>
      <c r="P603" s="571">
        <v>119.7</v>
      </c>
      <c r="Q603" s="573">
        <v>1</v>
      </c>
      <c r="R603" s="568">
        <v>1</v>
      </c>
      <c r="S603" s="573">
        <v>1</v>
      </c>
      <c r="T603" s="572">
        <v>1</v>
      </c>
      <c r="U603" s="574">
        <v>1</v>
      </c>
    </row>
    <row r="604" spans="1:21" ht="14.45" customHeight="1" x14ac:dyDescent="0.2">
      <c r="A604" s="567">
        <v>29</v>
      </c>
      <c r="B604" s="568" t="s">
        <v>636</v>
      </c>
      <c r="C604" s="568" t="s">
        <v>640</v>
      </c>
      <c r="D604" s="569" t="s">
        <v>1708</v>
      </c>
      <c r="E604" s="570" t="s">
        <v>648</v>
      </c>
      <c r="F604" s="568" t="s">
        <v>637</v>
      </c>
      <c r="G604" s="568" t="s">
        <v>742</v>
      </c>
      <c r="H604" s="568" t="s">
        <v>271</v>
      </c>
      <c r="I604" s="568" t="s">
        <v>743</v>
      </c>
      <c r="J604" s="568" t="s">
        <v>744</v>
      </c>
      <c r="K604" s="568" t="s">
        <v>745</v>
      </c>
      <c r="L604" s="571">
        <v>525.95000000000005</v>
      </c>
      <c r="M604" s="571">
        <v>525.95000000000005</v>
      </c>
      <c r="N604" s="568">
        <v>1</v>
      </c>
      <c r="O604" s="572">
        <v>1</v>
      </c>
      <c r="P604" s="571">
        <v>525.95000000000005</v>
      </c>
      <c r="Q604" s="573">
        <v>1</v>
      </c>
      <c r="R604" s="568">
        <v>1</v>
      </c>
      <c r="S604" s="573">
        <v>1</v>
      </c>
      <c r="T604" s="572">
        <v>1</v>
      </c>
      <c r="U604" s="574">
        <v>1</v>
      </c>
    </row>
    <row r="605" spans="1:21" ht="14.45" customHeight="1" x14ac:dyDescent="0.2">
      <c r="A605" s="567">
        <v>29</v>
      </c>
      <c r="B605" s="568" t="s">
        <v>636</v>
      </c>
      <c r="C605" s="568" t="s">
        <v>640</v>
      </c>
      <c r="D605" s="569" t="s">
        <v>1708</v>
      </c>
      <c r="E605" s="570" t="s">
        <v>648</v>
      </c>
      <c r="F605" s="568" t="s">
        <v>637</v>
      </c>
      <c r="G605" s="568" t="s">
        <v>907</v>
      </c>
      <c r="H605" s="568" t="s">
        <v>271</v>
      </c>
      <c r="I605" s="568" t="s">
        <v>908</v>
      </c>
      <c r="J605" s="568" t="s">
        <v>909</v>
      </c>
      <c r="K605" s="568" t="s">
        <v>910</v>
      </c>
      <c r="L605" s="571">
        <v>0</v>
      </c>
      <c r="M605" s="571">
        <v>0</v>
      </c>
      <c r="N605" s="568">
        <v>1</v>
      </c>
      <c r="O605" s="572">
        <v>0.5</v>
      </c>
      <c r="P605" s="571">
        <v>0</v>
      </c>
      <c r="Q605" s="573"/>
      <c r="R605" s="568">
        <v>1</v>
      </c>
      <c r="S605" s="573">
        <v>1</v>
      </c>
      <c r="T605" s="572">
        <v>0.5</v>
      </c>
      <c r="U605" s="574">
        <v>1</v>
      </c>
    </row>
    <row r="606" spans="1:21" ht="14.45" customHeight="1" x14ac:dyDescent="0.2">
      <c r="A606" s="567">
        <v>29</v>
      </c>
      <c r="B606" s="568" t="s">
        <v>636</v>
      </c>
      <c r="C606" s="568" t="s">
        <v>640</v>
      </c>
      <c r="D606" s="569" t="s">
        <v>1708</v>
      </c>
      <c r="E606" s="570" t="s">
        <v>648</v>
      </c>
      <c r="F606" s="568" t="s">
        <v>637</v>
      </c>
      <c r="G606" s="568" t="s">
        <v>750</v>
      </c>
      <c r="H606" s="568" t="s">
        <v>271</v>
      </c>
      <c r="I606" s="568" t="s">
        <v>1618</v>
      </c>
      <c r="J606" s="568" t="s">
        <v>1195</v>
      </c>
      <c r="K606" s="568" t="s">
        <v>916</v>
      </c>
      <c r="L606" s="571">
        <v>134.44999999999999</v>
      </c>
      <c r="M606" s="571">
        <v>134.44999999999999</v>
      </c>
      <c r="N606" s="568">
        <v>1</v>
      </c>
      <c r="O606" s="572">
        <v>1</v>
      </c>
      <c r="P606" s="571">
        <v>134.44999999999999</v>
      </c>
      <c r="Q606" s="573">
        <v>1</v>
      </c>
      <c r="R606" s="568">
        <v>1</v>
      </c>
      <c r="S606" s="573">
        <v>1</v>
      </c>
      <c r="T606" s="572">
        <v>1</v>
      </c>
      <c r="U606" s="574">
        <v>1</v>
      </c>
    </row>
    <row r="607" spans="1:21" ht="14.45" customHeight="1" x14ac:dyDescent="0.2">
      <c r="A607" s="567">
        <v>29</v>
      </c>
      <c r="B607" s="568" t="s">
        <v>636</v>
      </c>
      <c r="C607" s="568" t="s">
        <v>640</v>
      </c>
      <c r="D607" s="569" t="s">
        <v>1708</v>
      </c>
      <c r="E607" s="570" t="s">
        <v>648</v>
      </c>
      <c r="F607" s="568" t="s">
        <v>637</v>
      </c>
      <c r="G607" s="568" t="s">
        <v>750</v>
      </c>
      <c r="H607" s="568" t="s">
        <v>271</v>
      </c>
      <c r="I607" s="568" t="s">
        <v>1231</v>
      </c>
      <c r="J607" s="568" t="s">
        <v>752</v>
      </c>
      <c r="K607" s="568" t="s">
        <v>1232</v>
      </c>
      <c r="L607" s="571">
        <v>153.65</v>
      </c>
      <c r="M607" s="571">
        <v>153.65</v>
      </c>
      <c r="N607" s="568">
        <v>1</v>
      </c>
      <c r="O607" s="572">
        <v>1</v>
      </c>
      <c r="P607" s="571">
        <v>153.65</v>
      </c>
      <c r="Q607" s="573">
        <v>1</v>
      </c>
      <c r="R607" s="568">
        <v>1</v>
      </c>
      <c r="S607" s="573">
        <v>1</v>
      </c>
      <c r="T607" s="572">
        <v>1</v>
      </c>
      <c r="U607" s="574">
        <v>1</v>
      </c>
    </row>
    <row r="608" spans="1:21" ht="14.45" customHeight="1" x14ac:dyDescent="0.2">
      <c r="A608" s="567">
        <v>29</v>
      </c>
      <c r="B608" s="568" t="s">
        <v>636</v>
      </c>
      <c r="C608" s="568" t="s">
        <v>640</v>
      </c>
      <c r="D608" s="569" t="s">
        <v>1708</v>
      </c>
      <c r="E608" s="570" t="s">
        <v>648</v>
      </c>
      <c r="F608" s="568" t="s">
        <v>637</v>
      </c>
      <c r="G608" s="568" t="s">
        <v>750</v>
      </c>
      <c r="H608" s="568" t="s">
        <v>271</v>
      </c>
      <c r="I608" s="568" t="s">
        <v>915</v>
      </c>
      <c r="J608" s="568" t="s">
        <v>752</v>
      </c>
      <c r="K608" s="568" t="s">
        <v>916</v>
      </c>
      <c r="L608" s="571">
        <v>134.44999999999999</v>
      </c>
      <c r="M608" s="571">
        <v>134.44999999999999</v>
      </c>
      <c r="N608" s="568">
        <v>1</v>
      </c>
      <c r="O608" s="572">
        <v>1</v>
      </c>
      <c r="P608" s="571">
        <v>134.44999999999999</v>
      </c>
      <c r="Q608" s="573">
        <v>1</v>
      </c>
      <c r="R608" s="568">
        <v>1</v>
      </c>
      <c r="S608" s="573">
        <v>1</v>
      </c>
      <c r="T608" s="572">
        <v>1</v>
      </c>
      <c r="U608" s="574">
        <v>1</v>
      </c>
    </row>
    <row r="609" spans="1:21" ht="14.45" customHeight="1" x14ac:dyDescent="0.2">
      <c r="A609" s="567">
        <v>29</v>
      </c>
      <c r="B609" s="568" t="s">
        <v>636</v>
      </c>
      <c r="C609" s="568" t="s">
        <v>640</v>
      </c>
      <c r="D609" s="569" t="s">
        <v>1708</v>
      </c>
      <c r="E609" s="570" t="s">
        <v>648</v>
      </c>
      <c r="F609" s="568" t="s">
        <v>637</v>
      </c>
      <c r="G609" s="568" t="s">
        <v>750</v>
      </c>
      <c r="H609" s="568" t="s">
        <v>271</v>
      </c>
      <c r="I609" s="568" t="s">
        <v>1619</v>
      </c>
      <c r="J609" s="568" t="s">
        <v>1195</v>
      </c>
      <c r="K609" s="568" t="s">
        <v>916</v>
      </c>
      <c r="L609" s="571">
        <v>134.44999999999999</v>
      </c>
      <c r="M609" s="571">
        <v>134.44999999999999</v>
      </c>
      <c r="N609" s="568">
        <v>1</v>
      </c>
      <c r="O609" s="572">
        <v>1</v>
      </c>
      <c r="P609" s="571">
        <v>134.44999999999999</v>
      </c>
      <c r="Q609" s="573">
        <v>1</v>
      </c>
      <c r="R609" s="568">
        <v>1</v>
      </c>
      <c r="S609" s="573">
        <v>1</v>
      </c>
      <c r="T609" s="572">
        <v>1</v>
      </c>
      <c r="U609" s="574">
        <v>1</v>
      </c>
    </row>
    <row r="610" spans="1:21" ht="14.45" customHeight="1" x14ac:dyDescent="0.2">
      <c r="A610" s="567">
        <v>29</v>
      </c>
      <c r="B610" s="568" t="s">
        <v>636</v>
      </c>
      <c r="C610" s="568" t="s">
        <v>640</v>
      </c>
      <c r="D610" s="569" t="s">
        <v>1708</v>
      </c>
      <c r="E610" s="570" t="s">
        <v>648</v>
      </c>
      <c r="F610" s="568" t="s">
        <v>637</v>
      </c>
      <c r="G610" s="568" t="s">
        <v>758</v>
      </c>
      <c r="H610" s="568" t="s">
        <v>271</v>
      </c>
      <c r="I610" s="568" t="s">
        <v>921</v>
      </c>
      <c r="J610" s="568" t="s">
        <v>922</v>
      </c>
      <c r="K610" s="568" t="s">
        <v>753</v>
      </c>
      <c r="L610" s="571">
        <v>78.33</v>
      </c>
      <c r="M610" s="571">
        <v>78.33</v>
      </c>
      <c r="N610" s="568">
        <v>1</v>
      </c>
      <c r="O610" s="572">
        <v>1</v>
      </c>
      <c r="P610" s="571">
        <v>78.33</v>
      </c>
      <c r="Q610" s="573">
        <v>1</v>
      </c>
      <c r="R610" s="568">
        <v>1</v>
      </c>
      <c r="S610" s="573">
        <v>1</v>
      </c>
      <c r="T610" s="572">
        <v>1</v>
      </c>
      <c r="U610" s="574">
        <v>1</v>
      </c>
    </row>
    <row r="611" spans="1:21" ht="14.45" customHeight="1" x14ac:dyDescent="0.2">
      <c r="A611" s="567">
        <v>29</v>
      </c>
      <c r="B611" s="568" t="s">
        <v>636</v>
      </c>
      <c r="C611" s="568" t="s">
        <v>640</v>
      </c>
      <c r="D611" s="569" t="s">
        <v>1708</v>
      </c>
      <c r="E611" s="570" t="s">
        <v>648</v>
      </c>
      <c r="F611" s="568" t="s">
        <v>637</v>
      </c>
      <c r="G611" s="568" t="s">
        <v>655</v>
      </c>
      <c r="H611" s="568" t="s">
        <v>271</v>
      </c>
      <c r="I611" s="568" t="s">
        <v>656</v>
      </c>
      <c r="J611" s="568" t="s">
        <v>657</v>
      </c>
      <c r="K611" s="568" t="s">
        <v>658</v>
      </c>
      <c r="L611" s="571">
        <v>35.25</v>
      </c>
      <c r="M611" s="571">
        <v>176.25</v>
      </c>
      <c r="N611" s="568">
        <v>5</v>
      </c>
      <c r="O611" s="572">
        <v>5</v>
      </c>
      <c r="P611" s="571">
        <v>141</v>
      </c>
      <c r="Q611" s="573">
        <v>0.8</v>
      </c>
      <c r="R611" s="568">
        <v>4</v>
      </c>
      <c r="S611" s="573">
        <v>0.8</v>
      </c>
      <c r="T611" s="572">
        <v>4</v>
      </c>
      <c r="U611" s="574">
        <v>0.8</v>
      </c>
    </row>
    <row r="612" spans="1:21" ht="14.45" customHeight="1" x14ac:dyDescent="0.2">
      <c r="A612" s="567">
        <v>29</v>
      </c>
      <c r="B612" s="568" t="s">
        <v>636</v>
      </c>
      <c r="C612" s="568" t="s">
        <v>640</v>
      </c>
      <c r="D612" s="569" t="s">
        <v>1708</v>
      </c>
      <c r="E612" s="570" t="s">
        <v>648</v>
      </c>
      <c r="F612" s="568" t="s">
        <v>637</v>
      </c>
      <c r="G612" s="568" t="s">
        <v>655</v>
      </c>
      <c r="H612" s="568" t="s">
        <v>271</v>
      </c>
      <c r="I612" s="568" t="s">
        <v>928</v>
      </c>
      <c r="J612" s="568" t="s">
        <v>929</v>
      </c>
      <c r="K612" s="568" t="s">
        <v>930</v>
      </c>
      <c r="L612" s="571">
        <v>117.47</v>
      </c>
      <c r="M612" s="571">
        <v>117.47</v>
      </c>
      <c r="N612" s="568">
        <v>1</v>
      </c>
      <c r="O612" s="572">
        <v>0.5</v>
      </c>
      <c r="P612" s="571"/>
      <c r="Q612" s="573">
        <v>0</v>
      </c>
      <c r="R612" s="568"/>
      <c r="S612" s="573">
        <v>0</v>
      </c>
      <c r="T612" s="572"/>
      <c r="U612" s="574">
        <v>0</v>
      </c>
    </row>
    <row r="613" spans="1:21" ht="14.45" customHeight="1" x14ac:dyDescent="0.2">
      <c r="A613" s="567">
        <v>29</v>
      </c>
      <c r="B613" s="568" t="s">
        <v>636</v>
      </c>
      <c r="C613" s="568" t="s">
        <v>640</v>
      </c>
      <c r="D613" s="569" t="s">
        <v>1708</v>
      </c>
      <c r="E613" s="570" t="s">
        <v>648</v>
      </c>
      <c r="F613" s="568" t="s">
        <v>637</v>
      </c>
      <c r="G613" s="568" t="s">
        <v>931</v>
      </c>
      <c r="H613" s="568" t="s">
        <v>271</v>
      </c>
      <c r="I613" s="568" t="s">
        <v>932</v>
      </c>
      <c r="J613" s="568" t="s">
        <v>933</v>
      </c>
      <c r="K613" s="568" t="s">
        <v>934</v>
      </c>
      <c r="L613" s="571">
        <v>182.22</v>
      </c>
      <c r="M613" s="571">
        <v>182.22</v>
      </c>
      <c r="N613" s="568">
        <v>1</v>
      </c>
      <c r="O613" s="572">
        <v>0.5</v>
      </c>
      <c r="P613" s="571">
        <v>182.22</v>
      </c>
      <c r="Q613" s="573">
        <v>1</v>
      </c>
      <c r="R613" s="568">
        <v>1</v>
      </c>
      <c r="S613" s="573">
        <v>1</v>
      </c>
      <c r="T613" s="572">
        <v>0.5</v>
      </c>
      <c r="U613" s="574">
        <v>1</v>
      </c>
    </row>
    <row r="614" spans="1:21" ht="14.45" customHeight="1" x14ac:dyDescent="0.2">
      <c r="A614" s="567">
        <v>29</v>
      </c>
      <c r="B614" s="568" t="s">
        <v>636</v>
      </c>
      <c r="C614" s="568" t="s">
        <v>640</v>
      </c>
      <c r="D614" s="569" t="s">
        <v>1708</v>
      </c>
      <c r="E614" s="570" t="s">
        <v>648</v>
      </c>
      <c r="F614" s="568" t="s">
        <v>637</v>
      </c>
      <c r="G614" s="568" t="s">
        <v>931</v>
      </c>
      <c r="H614" s="568" t="s">
        <v>271</v>
      </c>
      <c r="I614" s="568" t="s">
        <v>1620</v>
      </c>
      <c r="J614" s="568" t="s">
        <v>933</v>
      </c>
      <c r="K614" s="568" t="s">
        <v>1467</v>
      </c>
      <c r="L614" s="571">
        <v>91.11</v>
      </c>
      <c r="M614" s="571">
        <v>91.11</v>
      </c>
      <c r="N614" s="568">
        <v>1</v>
      </c>
      <c r="O614" s="572">
        <v>0.5</v>
      </c>
      <c r="P614" s="571">
        <v>91.11</v>
      </c>
      <c r="Q614" s="573">
        <v>1</v>
      </c>
      <c r="R614" s="568">
        <v>1</v>
      </c>
      <c r="S614" s="573">
        <v>1</v>
      </c>
      <c r="T614" s="572">
        <v>0.5</v>
      </c>
      <c r="U614" s="574">
        <v>1</v>
      </c>
    </row>
    <row r="615" spans="1:21" ht="14.45" customHeight="1" x14ac:dyDescent="0.2">
      <c r="A615" s="567">
        <v>29</v>
      </c>
      <c r="B615" s="568" t="s">
        <v>636</v>
      </c>
      <c r="C615" s="568" t="s">
        <v>640</v>
      </c>
      <c r="D615" s="569" t="s">
        <v>1708</v>
      </c>
      <c r="E615" s="570" t="s">
        <v>648</v>
      </c>
      <c r="F615" s="568" t="s">
        <v>637</v>
      </c>
      <c r="G615" s="568" t="s">
        <v>1621</v>
      </c>
      <c r="H615" s="568" t="s">
        <v>271</v>
      </c>
      <c r="I615" s="568" t="s">
        <v>1622</v>
      </c>
      <c r="J615" s="568" t="s">
        <v>1623</v>
      </c>
      <c r="K615" s="568" t="s">
        <v>1624</v>
      </c>
      <c r="L615" s="571">
        <v>736.33</v>
      </c>
      <c r="M615" s="571">
        <v>736.33</v>
      </c>
      <c r="N615" s="568">
        <v>1</v>
      </c>
      <c r="O615" s="572">
        <v>0.5</v>
      </c>
      <c r="P615" s="571">
        <v>736.33</v>
      </c>
      <c r="Q615" s="573">
        <v>1</v>
      </c>
      <c r="R615" s="568">
        <v>1</v>
      </c>
      <c r="S615" s="573">
        <v>1</v>
      </c>
      <c r="T615" s="572">
        <v>0.5</v>
      </c>
      <c r="U615" s="574">
        <v>1</v>
      </c>
    </row>
    <row r="616" spans="1:21" ht="14.45" customHeight="1" x14ac:dyDescent="0.2">
      <c r="A616" s="567">
        <v>29</v>
      </c>
      <c r="B616" s="568" t="s">
        <v>636</v>
      </c>
      <c r="C616" s="568" t="s">
        <v>640</v>
      </c>
      <c r="D616" s="569" t="s">
        <v>1708</v>
      </c>
      <c r="E616" s="570" t="s">
        <v>648</v>
      </c>
      <c r="F616" s="568" t="s">
        <v>637</v>
      </c>
      <c r="G616" s="568" t="s">
        <v>1621</v>
      </c>
      <c r="H616" s="568" t="s">
        <v>271</v>
      </c>
      <c r="I616" s="568" t="s">
        <v>1625</v>
      </c>
      <c r="J616" s="568" t="s">
        <v>1623</v>
      </c>
      <c r="K616" s="568" t="s">
        <v>1626</v>
      </c>
      <c r="L616" s="571">
        <v>1840.81</v>
      </c>
      <c r="M616" s="571">
        <v>1840.81</v>
      </c>
      <c r="N616" s="568">
        <v>1</v>
      </c>
      <c r="O616" s="572">
        <v>1</v>
      </c>
      <c r="P616" s="571">
        <v>1840.81</v>
      </c>
      <c r="Q616" s="573">
        <v>1</v>
      </c>
      <c r="R616" s="568">
        <v>1</v>
      </c>
      <c r="S616" s="573">
        <v>1</v>
      </c>
      <c r="T616" s="572">
        <v>1</v>
      </c>
      <c r="U616" s="574">
        <v>1</v>
      </c>
    </row>
    <row r="617" spans="1:21" ht="14.45" customHeight="1" x14ac:dyDescent="0.2">
      <c r="A617" s="567">
        <v>29</v>
      </c>
      <c r="B617" s="568" t="s">
        <v>636</v>
      </c>
      <c r="C617" s="568" t="s">
        <v>640</v>
      </c>
      <c r="D617" s="569" t="s">
        <v>1708</v>
      </c>
      <c r="E617" s="570" t="s">
        <v>648</v>
      </c>
      <c r="F617" s="568" t="s">
        <v>637</v>
      </c>
      <c r="G617" s="568" t="s">
        <v>935</v>
      </c>
      <c r="H617" s="568" t="s">
        <v>271</v>
      </c>
      <c r="I617" s="568" t="s">
        <v>1627</v>
      </c>
      <c r="J617" s="568" t="s">
        <v>937</v>
      </c>
      <c r="K617" s="568" t="s">
        <v>1628</v>
      </c>
      <c r="L617" s="571">
        <v>477.5</v>
      </c>
      <c r="M617" s="571">
        <v>955</v>
      </c>
      <c r="N617" s="568">
        <v>2</v>
      </c>
      <c r="O617" s="572">
        <v>1</v>
      </c>
      <c r="P617" s="571">
        <v>955</v>
      </c>
      <c r="Q617" s="573">
        <v>1</v>
      </c>
      <c r="R617" s="568">
        <v>2</v>
      </c>
      <c r="S617" s="573">
        <v>1</v>
      </c>
      <c r="T617" s="572">
        <v>1</v>
      </c>
      <c r="U617" s="574">
        <v>1</v>
      </c>
    </row>
    <row r="618" spans="1:21" ht="14.45" customHeight="1" x14ac:dyDescent="0.2">
      <c r="A618" s="567">
        <v>29</v>
      </c>
      <c r="B618" s="568" t="s">
        <v>636</v>
      </c>
      <c r="C618" s="568" t="s">
        <v>640</v>
      </c>
      <c r="D618" s="569" t="s">
        <v>1708</v>
      </c>
      <c r="E618" s="570" t="s">
        <v>648</v>
      </c>
      <c r="F618" s="568" t="s">
        <v>637</v>
      </c>
      <c r="G618" s="568" t="s">
        <v>1370</v>
      </c>
      <c r="H618" s="568" t="s">
        <v>271</v>
      </c>
      <c r="I618" s="568" t="s">
        <v>1371</v>
      </c>
      <c r="J618" s="568" t="s">
        <v>1372</v>
      </c>
      <c r="K618" s="568" t="s">
        <v>1373</v>
      </c>
      <c r="L618" s="571">
        <v>0</v>
      </c>
      <c r="M618" s="571">
        <v>0</v>
      </c>
      <c r="N618" s="568">
        <v>1</v>
      </c>
      <c r="O618" s="572">
        <v>0.5</v>
      </c>
      <c r="P618" s="571">
        <v>0</v>
      </c>
      <c r="Q618" s="573"/>
      <c r="R618" s="568">
        <v>1</v>
      </c>
      <c r="S618" s="573">
        <v>1</v>
      </c>
      <c r="T618" s="572">
        <v>0.5</v>
      </c>
      <c r="U618" s="574">
        <v>1</v>
      </c>
    </row>
    <row r="619" spans="1:21" ht="14.45" customHeight="1" x14ac:dyDescent="0.2">
      <c r="A619" s="567">
        <v>29</v>
      </c>
      <c r="B619" s="568" t="s">
        <v>636</v>
      </c>
      <c r="C619" s="568" t="s">
        <v>640</v>
      </c>
      <c r="D619" s="569" t="s">
        <v>1708</v>
      </c>
      <c r="E619" s="570" t="s">
        <v>648</v>
      </c>
      <c r="F619" s="568" t="s">
        <v>637</v>
      </c>
      <c r="G619" s="568" t="s">
        <v>782</v>
      </c>
      <c r="H619" s="568" t="s">
        <v>271</v>
      </c>
      <c r="I619" s="568" t="s">
        <v>1629</v>
      </c>
      <c r="J619" s="568" t="s">
        <v>1630</v>
      </c>
      <c r="K619" s="568" t="s">
        <v>1631</v>
      </c>
      <c r="L619" s="571">
        <v>119.37</v>
      </c>
      <c r="M619" s="571">
        <v>119.37</v>
      </c>
      <c r="N619" s="568">
        <v>1</v>
      </c>
      <c r="O619" s="572">
        <v>1</v>
      </c>
      <c r="P619" s="571"/>
      <c r="Q619" s="573">
        <v>0</v>
      </c>
      <c r="R619" s="568"/>
      <c r="S619" s="573">
        <v>0</v>
      </c>
      <c r="T619" s="572"/>
      <c r="U619" s="574">
        <v>0</v>
      </c>
    </row>
    <row r="620" spans="1:21" ht="14.45" customHeight="1" x14ac:dyDescent="0.2">
      <c r="A620" s="567">
        <v>29</v>
      </c>
      <c r="B620" s="568" t="s">
        <v>636</v>
      </c>
      <c r="C620" s="568" t="s">
        <v>640</v>
      </c>
      <c r="D620" s="569" t="s">
        <v>1708</v>
      </c>
      <c r="E620" s="570" t="s">
        <v>648</v>
      </c>
      <c r="F620" s="568" t="s">
        <v>637</v>
      </c>
      <c r="G620" s="568" t="s">
        <v>790</v>
      </c>
      <c r="H620" s="568" t="s">
        <v>271</v>
      </c>
      <c r="I620" s="568" t="s">
        <v>791</v>
      </c>
      <c r="J620" s="568" t="s">
        <v>792</v>
      </c>
      <c r="K620" s="568" t="s">
        <v>793</v>
      </c>
      <c r="L620" s="571">
        <v>91.78</v>
      </c>
      <c r="M620" s="571">
        <v>91.78</v>
      </c>
      <c r="N620" s="568">
        <v>1</v>
      </c>
      <c r="O620" s="572">
        <v>1</v>
      </c>
      <c r="P620" s="571">
        <v>91.78</v>
      </c>
      <c r="Q620" s="573">
        <v>1</v>
      </c>
      <c r="R620" s="568">
        <v>1</v>
      </c>
      <c r="S620" s="573">
        <v>1</v>
      </c>
      <c r="T620" s="572">
        <v>1</v>
      </c>
      <c r="U620" s="574">
        <v>1</v>
      </c>
    </row>
    <row r="621" spans="1:21" ht="14.45" customHeight="1" x14ac:dyDescent="0.2">
      <c r="A621" s="567">
        <v>29</v>
      </c>
      <c r="B621" s="568" t="s">
        <v>636</v>
      </c>
      <c r="C621" s="568" t="s">
        <v>640</v>
      </c>
      <c r="D621" s="569" t="s">
        <v>1708</v>
      </c>
      <c r="E621" s="570" t="s">
        <v>648</v>
      </c>
      <c r="F621" s="568" t="s">
        <v>637</v>
      </c>
      <c r="G621" s="568" t="s">
        <v>1632</v>
      </c>
      <c r="H621" s="568" t="s">
        <v>271</v>
      </c>
      <c r="I621" s="568" t="s">
        <v>1633</v>
      </c>
      <c r="J621" s="568" t="s">
        <v>1634</v>
      </c>
      <c r="K621" s="568" t="s">
        <v>1635</v>
      </c>
      <c r="L621" s="571">
        <v>211.06</v>
      </c>
      <c r="M621" s="571">
        <v>211.06</v>
      </c>
      <c r="N621" s="568">
        <v>1</v>
      </c>
      <c r="O621" s="572">
        <v>0.5</v>
      </c>
      <c r="P621" s="571">
        <v>211.06</v>
      </c>
      <c r="Q621" s="573">
        <v>1</v>
      </c>
      <c r="R621" s="568">
        <v>1</v>
      </c>
      <c r="S621" s="573">
        <v>1</v>
      </c>
      <c r="T621" s="572">
        <v>0.5</v>
      </c>
      <c r="U621" s="574">
        <v>1</v>
      </c>
    </row>
    <row r="622" spans="1:21" ht="14.45" customHeight="1" x14ac:dyDescent="0.2">
      <c r="A622" s="567">
        <v>29</v>
      </c>
      <c r="B622" s="568" t="s">
        <v>636</v>
      </c>
      <c r="C622" s="568" t="s">
        <v>640</v>
      </c>
      <c r="D622" s="569" t="s">
        <v>1708</v>
      </c>
      <c r="E622" s="570" t="s">
        <v>648</v>
      </c>
      <c r="F622" s="568" t="s">
        <v>637</v>
      </c>
      <c r="G622" s="568" t="s">
        <v>800</v>
      </c>
      <c r="H622" s="568" t="s">
        <v>271</v>
      </c>
      <c r="I622" s="568" t="s">
        <v>801</v>
      </c>
      <c r="J622" s="568" t="s">
        <v>591</v>
      </c>
      <c r="K622" s="568" t="s">
        <v>802</v>
      </c>
      <c r="L622" s="571">
        <v>42.14</v>
      </c>
      <c r="M622" s="571">
        <v>42.14</v>
      </c>
      <c r="N622" s="568">
        <v>1</v>
      </c>
      <c r="O622" s="572">
        <v>1</v>
      </c>
      <c r="P622" s="571">
        <v>42.14</v>
      </c>
      <c r="Q622" s="573">
        <v>1</v>
      </c>
      <c r="R622" s="568">
        <v>1</v>
      </c>
      <c r="S622" s="573">
        <v>1</v>
      </c>
      <c r="T622" s="572">
        <v>1</v>
      </c>
      <c r="U622" s="574">
        <v>1</v>
      </c>
    </row>
    <row r="623" spans="1:21" ht="14.45" customHeight="1" x14ac:dyDescent="0.2">
      <c r="A623" s="567">
        <v>29</v>
      </c>
      <c r="B623" s="568" t="s">
        <v>636</v>
      </c>
      <c r="C623" s="568" t="s">
        <v>640</v>
      </c>
      <c r="D623" s="569" t="s">
        <v>1708</v>
      </c>
      <c r="E623" s="570" t="s">
        <v>648</v>
      </c>
      <c r="F623" s="568" t="s">
        <v>637</v>
      </c>
      <c r="G623" s="568" t="s">
        <v>964</v>
      </c>
      <c r="H623" s="568" t="s">
        <v>271</v>
      </c>
      <c r="I623" s="568" t="s">
        <v>965</v>
      </c>
      <c r="J623" s="568" t="s">
        <v>966</v>
      </c>
      <c r="K623" s="568" t="s">
        <v>967</v>
      </c>
      <c r="L623" s="571">
        <v>25.53</v>
      </c>
      <c r="M623" s="571">
        <v>25.53</v>
      </c>
      <c r="N623" s="568">
        <v>1</v>
      </c>
      <c r="O623" s="572">
        <v>1</v>
      </c>
      <c r="P623" s="571"/>
      <c r="Q623" s="573">
        <v>0</v>
      </c>
      <c r="R623" s="568"/>
      <c r="S623" s="573">
        <v>0</v>
      </c>
      <c r="T623" s="572"/>
      <c r="U623" s="574">
        <v>0</v>
      </c>
    </row>
    <row r="624" spans="1:21" ht="14.45" customHeight="1" x14ac:dyDescent="0.2">
      <c r="A624" s="567">
        <v>29</v>
      </c>
      <c r="B624" s="568" t="s">
        <v>636</v>
      </c>
      <c r="C624" s="568" t="s">
        <v>640</v>
      </c>
      <c r="D624" s="569" t="s">
        <v>1708</v>
      </c>
      <c r="E624" s="570" t="s">
        <v>648</v>
      </c>
      <c r="F624" s="568" t="s">
        <v>637</v>
      </c>
      <c r="G624" s="568" t="s">
        <v>976</v>
      </c>
      <c r="H624" s="568" t="s">
        <v>271</v>
      </c>
      <c r="I624" s="568" t="s">
        <v>977</v>
      </c>
      <c r="J624" s="568" t="s">
        <v>978</v>
      </c>
      <c r="K624" s="568" t="s">
        <v>979</v>
      </c>
      <c r="L624" s="571">
        <v>83.79</v>
      </c>
      <c r="M624" s="571">
        <v>83.79</v>
      </c>
      <c r="N624" s="568">
        <v>1</v>
      </c>
      <c r="O624" s="572">
        <v>0.5</v>
      </c>
      <c r="P624" s="571">
        <v>83.79</v>
      </c>
      <c r="Q624" s="573">
        <v>1</v>
      </c>
      <c r="R624" s="568">
        <v>1</v>
      </c>
      <c r="S624" s="573">
        <v>1</v>
      </c>
      <c r="T624" s="572">
        <v>0.5</v>
      </c>
      <c r="U624" s="574">
        <v>1</v>
      </c>
    </row>
    <row r="625" spans="1:21" ht="14.45" customHeight="1" x14ac:dyDescent="0.2">
      <c r="A625" s="567">
        <v>29</v>
      </c>
      <c r="B625" s="568" t="s">
        <v>636</v>
      </c>
      <c r="C625" s="568" t="s">
        <v>640</v>
      </c>
      <c r="D625" s="569" t="s">
        <v>1708</v>
      </c>
      <c r="E625" s="570" t="s">
        <v>648</v>
      </c>
      <c r="F625" s="568" t="s">
        <v>637</v>
      </c>
      <c r="G625" s="568" t="s">
        <v>808</v>
      </c>
      <c r="H625" s="568" t="s">
        <v>271</v>
      </c>
      <c r="I625" s="568" t="s">
        <v>809</v>
      </c>
      <c r="J625" s="568" t="s">
        <v>810</v>
      </c>
      <c r="K625" s="568" t="s">
        <v>811</v>
      </c>
      <c r="L625" s="571">
        <v>132.97999999999999</v>
      </c>
      <c r="M625" s="571">
        <v>664.9</v>
      </c>
      <c r="N625" s="568">
        <v>5</v>
      </c>
      <c r="O625" s="572">
        <v>4</v>
      </c>
      <c r="P625" s="571">
        <v>531.91999999999996</v>
      </c>
      <c r="Q625" s="573">
        <v>0.79999999999999993</v>
      </c>
      <c r="R625" s="568">
        <v>4</v>
      </c>
      <c r="S625" s="573">
        <v>0.8</v>
      </c>
      <c r="T625" s="572">
        <v>3</v>
      </c>
      <c r="U625" s="574">
        <v>0.75</v>
      </c>
    </row>
    <row r="626" spans="1:21" ht="14.45" customHeight="1" x14ac:dyDescent="0.2">
      <c r="A626" s="567">
        <v>29</v>
      </c>
      <c r="B626" s="568" t="s">
        <v>636</v>
      </c>
      <c r="C626" s="568" t="s">
        <v>640</v>
      </c>
      <c r="D626" s="569" t="s">
        <v>1708</v>
      </c>
      <c r="E626" s="570" t="s">
        <v>648</v>
      </c>
      <c r="F626" s="568" t="s">
        <v>637</v>
      </c>
      <c r="G626" s="568" t="s">
        <v>808</v>
      </c>
      <c r="H626" s="568" t="s">
        <v>271</v>
      </c>
      <c r="I626" s="568" t="s">
        <v>1196</v>
      </c>
      <c r="J626" s="568" t="s">
        <v>810</v>
      </c>
      <c r="K626" s="568" t="s">
        <v>1197</v>
      </c>
      <c r="L626" s="571">
        <v>77.52</v>
      </c>
      <c r="M626" s="571">
        <v>77.52</v>
      </c>
      <c r="N626" s="568">
        <v>1</v>
      </c>
      <c r="O626" s="572">
        <v>1</v>
      </c>
      <c r="P626" s="571"/>
      <c r="Q626" s="573">
        <v>0</v>
      </c>
      <c r="R626" s="568"/>
      <c r="S626" s="573">
        <v>0</v>
      </c>
      <c r="T626" s="572"/>
      <c r="U626" s="574">
        <v>0</v>
      </c>
    </row>
    <row r="627" spans="1:21" ht="14.45" customHeight="1" x14ac:dyDescent="0.2">
      <c r="A627" s="567">
        <v>29</v>
      </c>
      <c r="B627" s="568" t="s">
        <v>636</v>
      </c>
      <c r="C627" s="568" t="s">
        <v>640</v>
      </c>
      <c r="D627" s="569" t="s">
        <v>1708</v>
      </c>
      <c r="E627" s="570" t="s">
        <v>648</v>
      </c>
      <c r="F627" s="568" t="s">
        <v>637</v>
      </c>
      <c r="G627" s="568" t="s">
        <v>659</v>
      </c>
      <c r="H627" s="568" t="s">
        <v>271</v>
      </c>
      <c r="I627" s="568" t="s">
        <v>660</v>
      </c>
      <c r="J627" s="568" t="s">
        <v>595</v>
      </c>
      <c r="K627" s="568" t="s">
        <v>661</v>
      </c>
      <c r="L627" s="571">
        <v>61.97</v>
      </c>
      <c r="M627" s="571">
        <v>1239.4000000000001</v>
      </c>
      <c r="N627" s="568">
        <v>20</v>
      </c>
      <c r="O627" s="572">
        <v>18</v>
      </c>
      <c r="P627" s="571">
        <v>681.67000000000007</v>
      </c>
      <c r="Q627" s="573">
        <v>0.55000000000000004</v>
      </c>
      <c r="R627" s="568">
        <v>11</v>
      </c>
      <c r="S627" s="573">
        <v>0.55000000000000004</v>
      </c>
      <c r="T627" s="572">
        <v>10</v>
      </c>
      <c r="U627" s="574">
        <v>0.55555555555555558</v>
      </c>
    </row>
    <row r="628" spans="1:21" ht="14.45" customHeight="1" x14ac:dyDescent="0.2">
      <c r="A628" s="567">
        <v>29</v>
      </c>
      <c r="B628" s="568" t="s">
        <v>636</v>
      </c>
      <c r="C628" s="568" t="s">
        <v>640</v>
      </c>
      <c r="D628" s="569" t="s">
        <v>1708</v>
      </c>
      <c r="E628" s="570" t="s">
        <v>648</v>
      </c>
      <c r="F628" s="568" t="s">
        <v>637</v>
      </c>
      <c r="G628" s="568" t="s">
        <v>984</v>
      </c>
      <c r="H628" s="568" t="s">
        <v>271</v>
      </c>
      <c r="I628" s="568" t="s">
        <v>985</v>
      </c>
      <c r="J628" s="568" t="s">
        <v>986</v>
      </c>
      <c r="K628" s="568" t="s">
        <v>987</v>
      </c>
      <c r="L628" s="571">
        <v>73.09</v>
      </c>
      <c r="M628" s="571">
        <v>292.36</v>
      </c>
      <c r="N628" s="568">
        <v>4</v>
      </c>
      <c r="O628" s="572">
        <v>3</v>
      </c>
      <c r="P628" s="571">
        <v>292.36</v>
      </c>
      <c r="Q628" s="573">
        <v>1</v>
      </c>
      <c r="R628" s="568">
        <v>4</v>
      </c>
      <c r="S628" s="573">
        <v>1</v>
      </c>
      <c r="T628" s="572">
        <v>3</v>
      </c>
      <c r="U628" s="574">
        <v>1</v>
      </c>
    </row>
    <row r="629" spans="1:21" ht="14.45" customHeight="1" x14ac:dyDescent="0.2">
      <c r="A629" s="567">
        <v>29</v>
      </c>
      <c r="B629" s="568" t="s">
        <v>636</v>
      </c>
      <c r="C629" s="568" t="s">
        <v>640</v>
      </c>
      <c r="D629" s="569" t="s">
        <v>1708</v>
      </c>
      <c r="E629" s="570" t="s">
        <v>648</v>
      </c>
      <c r="F629" s="568" t="s">
        <v>637</v>
      </c>
      <c r="G629" s="568" t="s">
        <v>988</v>
      </c>
      <c r="H629" s="568" t="s">
        <v>271</v>
      </c>
      <c r="I629" s="568" t="s">
        <v>989</v>
      </c>
      <c r="J629" s="568" t="s">
        <v>990</v>
      </c>
      <c r="K629" s="568" t="s">
        <v>991</v>
      </c>
      <c r="L629" s="571">
        <v>31.65</v>
      </c>
      <c r="M629" s="571">
        <v>31.65</v>
      </c>
      <c r="N629" s="568">
        <v>1</v>
      </c>
      <c r="O629" s="572">
        <v>0.5</v>
      </c>
      <c r="P629" s="571"/>
      <c r="Q629" s="573">
        <v>0</v>
      </c>
      <c r="R629" s="568"/>
      <c r="S629" s="573">
        <v>0</v>
      </c>
      <c r="T629" s="572"/>
      <c r="U629" s="574">
        <v>0</v>
      </c>
    </row>
    <row r="630" spans="1:21" ht="14.45" customHeight="1" x14ac:dyDescent="0.2">
      <c r="A630" s="567">
        <v>29</v>
      </c>
      <c r="B630" s="568" t="s">
        <v>636</v>
      </c>
      <c r="C630" s="568" t="s">
        <v>640</v>
      </c>
      <c r="D630" s="569" t="s">
        <v>1708</v>
      </c>
      <c r="E630" s="570" t="s">
        <v>648</v>
      </c>
      <c r="F630" s="568" t="s">
        <v>637</v>
      </c>
      <c r="G630" s="568" t="s">
        <v>988</v>
      </c>
      <c r="H630" s="568" t="s">
        <v>271</v>
      </c>
      <c r="I630" s="568" t="s">
        <v>1388</v>
      </c>
      <c r="J630" s="568" t="s">
        <v>990</v>
      </c>
      <c r="K630" s="568" t="s">
        <v>1387</v>
      </c>
      <c r="L630" s="571">
        <v>10.55</v>
      </c>
      <c r="M630" s="571">
        <v>10.55</v>
      </c>
      <c r="N630" s="568">
        <v>1</v>
      </c>
      <c r="O630" s="572">
        <v>0.5</v>
      </c>
      <c r="P630" s="571">
        <v>10.55</v>
      </c>
      <c r="Q630" s="573">
        <v>1</v>
      </c>
      <c r="R630" s="568">
        <v>1</v>
      </c>
      <c r="S630" s="573">
        <v>1</v>
      </c>
      <c r="T630" s="572">
        <v>0.5</v>
      </c>
      <c r="U630" s="574">
        <v>1</v>
      </c>
    </row>
    <row r="631" spans="1:21" ht="14.45" customHeight="1" x14ac:dyDescent="0.2">
      <c r="A631" s="567">
        <v>29</v>
      </c>
      <c r="B631" s="568" t="s">
        <v>636</v>
      </c>
      <c r="C631" s="568" t="s">
        <v>640</v>
      </c>
      <c r="D631" s="569" t="s">
        <v>1708</v>
      </c>
      <c r="E631" s="570" t="s">
        <v>648</v>
      </c>
      <c r="F631" s="568" t="s">
        <v>637</v>
      </c>
      <c r="G631" s="568" t="s">
        <v>988</v>
      </c>
      <c r="H631" s="568" t="s">
        <v>271</v>
      </c>
      <c r="I631" s="568" t="s">
        <v>1636</v>
      </c>
      <c r="J631" s="568" t="s">
        <v>990</v>
      </c>
      <c r="K631" s="568" t="s">
        <v>991</v>
      </c>
      <c r="L631" s="571">
        <v>31.65</v>
      </c>
      <c r="M631" s="571">
        <v>31.65</v>
      </c>
      <c r="N631" s="568">
        <v>1</v>
      </c>
      <c r="O631" s="572">
        <v>0.5</v>
      </c>
      <c r="P631" s="571">
        <v>31.65</v>
      </c>
      <c r="Q631" s="573">
        <v>1</v>
      </c>
      <c r="R631" s="568">
        <v>1</v>
      </c>
      <c r="S631" s="573">
        <v>1</v>
      </c>
      <c r="T631" s="572">
        <v>0.5</v>
      </c>
      <c r="U631" s="574">
        <v>1</v>
      </c>
    </row>
    <row r="632" spans="1:21" ht="14.45" customHeight="1" x14ac:dyDescent="0.2">
      <c r="A632" s="567">
        <v>29</v>
      </c>
      <c r="B632" s="568" t="s">
        <v>636</v>
      </c>
      <c r="C632" s="568" t="s">
        <v>640</v>
      </c>
      <c r="D632" s="569" t="s">
        <v>1708</v>
      </c>
      <c r="E632" s="570" t="s">
        <v>648</v>
      </c>
      <c r="F632" s="568" t="s">
        <v>637</v>
      </c>
      <c r="G632" s="568" t="s">
        <v>662</v>
      </c>
      <c r="H632" s="568" t="s">
        <v>536</v>
      </c>
      <c r="I632" s="568" t="s">
        <v>621</v>
      </c>
      <c r="J632" s="568" t="s">
        <v>537</v>
      </c>
      <c r="K632" s="568" t="s">
        <v>622</v>
      </c>
      <c r="L632" s="571">
        <v>16.8</v>
      </c>
      <c r="M632" s="571">
        <v>100.8</v>
      </c>
      <c r="N632" s="568">
        <v>6</v>
      </c>
      <c r="O632" s="572">
        <v>6</v>
      </c>
      <c r="P632" s="571">
        <v>100.8</v>
      </c>
      <c r="Q632" s="573">
        <v>1</v>
      </c>
      <c r="R632" s="568">
        <v>6</v>
      </c>
      <c r="S632" s="573">
        <v>1</v>
      </c>
      <c r="T632" s="572">
        <v>6</v>
      </c>
      <c r="U632" s="574">
        <v>1</v>
      </c>
    </row>
    <row r="633" spans="1:21" ht="14.45" customHeight="1" x14ac:dyDescent="0.2">
      <c r="A633" s="567">
        <v>29</v>
      </c>
      <c r="B633" s="568" t="s">
        <v>636</v>
      </c>
      <c r="C633" s="568" t="s">
        <v>640</v>
      </c>
      <c r="D633" s="569" t="s">
        <v>1708</v>
      </c>
      <c r="E633" s="570" t="s">
        <v>648</v>
      </c>
      <c r="F633" s="568" t="s">
        <v>637</v>
      </c>
      <c r="G633" s="568" t="s">
        <v>663</v>
      </c>
      <c r="H633" s="568" t="s">
        <v>536</v>
      </c>
      <c r="I633" s="568" t="s">
        <v>1018</v>
      </c>
      <c r="J633" s="568" t="s">
        <v>665</v>
      </c>
      <c r="K633" s="568" t="s">
        <v>1019</v>
      </c>
      <c r="L633" s="571">
        <v>368.16</v>
      </c>
      <c r="M633" s="571">
        <v>11044.8</v>
      </c>
      <c r="N633" s="568">
        <v>30</v>
      </c>
      <c r="O633" s="572">
        <v>24.5</v>
      </c>
      <c r="P633" s="571">
        <v>8467.6799999999985</v>
      </c>
      <c r="Q633" s="573">
        <v>0.76666666666666661</v>
      </c>
      <c r="R633" s="568">
        <v>23</v>
      </c>
      <c r="S633" s="573">
        <v>0.76666666666666672</v>
      </c>
      <c r="T633" s="572">
        <v>18.5</v>
      </c>
      <c r="U633" s="574">
        <v>0.75510204081632648</v>
      </c>
    </row>
    <row r="634" spans="1:21" ht="14.45" customHeight="1" x14ac:dyDescent="0.2">
      <c r="A634" s="567">
        <v>29</v>
      </c>
      <c r="B634" s="568" t="s">
        <v>636</v>
      </c>
      <c r="C634" s="568" t="s">
        <v>640</v>
      </c>
      <c r="D634" s="569" t="s">
        <v>1708</v>
      </c>
      <c r="E634" s="570" t="s">
        <v>648</v>
      </c>
      <c r="F634" s="568" t="s">
        <v>637</v>
      </c>
      <c r="G634" s="568" t="s">
        <v>663</v>
      </c>
      <c r="H634" s="568" t="s">
        <v>536</v>
      </c>
      <c r="I634" s="568" t="s">
        <v>664</v>
      </c>
      <c r="J634" s="568" t="s">
        <v>665</v>
      </c>
      <c r="K634" s="568" t="s">
        <v>666</v>
      </c>
      <c r="L634" s="571">
        <v>736.33</v>
      </c>
      <c r="M634" s="571">
        <v>8835.9600000000009</v>
      </c>
      <c r="N634" s="568">
        <v>12</v>
      </c>
      <c r="O634" s="572">
        <v>10</v>
      </c>
      <c r="P634" s="571">
        <v>5890.64</v>
      </c>
      <c r="Q634" s="573">
        <v>0.66666666666666663</v>
      </c>
      <c r="R634" s="568">
        <v>8</v>
      </c>
      <c r="S634" s="573">
        <v>0.66666666666666663</v>
      </c>
      <c r="T634" s="572">
        <v>6.5</v>
      </c>
      <c r="U634" s="574">
        <v>0.65</v>
      </c>
    </row>
    <row r="635" spans="1:21" ht="14.45" customHeight="1" x14ac:dyDescent="0.2">
      <c r="A635" s="567">
        <v>29</v>
      </c>
      <c r="B635" s="568" t="s">
        <v>636</v>
      </c>
      <c r="C635" s="568" t="s">
        <v>640</v>
      </c>
      <c r="D635" s="569" t="s">
        <v>1708</v>
      </c>
      <c r="E635" s="570" t="s">
        <v>648</v>
      </c>
      <c r="F635" s="568" t="s">
        <v>637</v>
      </c>
      <c r="G635" s="568" t="s">
        <v>663</v>
      </c>
      <c r="H635" s="568" t="s">
        <v>536</v>
      </c>
      <c r="I635" s="568" t="s">
        <v>1020</v>
      </c>
      <c r="J635" s="568" t="s">
        <v>665</v>
      </c>
      <c r="K635" s="568" t="s">
        <v>1021</v>
      </c>
      <c r="L635" s="571">
        <v>490.89</v>
      </c>
      <c r="M635" s="571">
        <v>16199.369999999995</v>
      </c>
      <c r="N635" s="568">
        <v>33</v>
      </c>
      <c r="O635" s="572">
        <v>29.5</v>
      </c>
      <c r="P635" s="571">
        <v>12763.139999999996</v>
      </c>
      <c r="Q635" s="573">
        <v>0.78787878787878785</v>
      </c>
      <c r="R635" s="568">
        <v>26</v>
      </c>
      <c r="S635" s="573">
        <v>0.78787878787878785</v>
      </c>
      <c r="T635" s="572">
        <v>23</v>
      </c>
      <c r="U635" s="574">
        <v>0.77966101694915257</v>
      </c>
    </row>
    <row r="636" spans="1:21" ht="14.45" customHeight="1" x14ac:dyDescent="0.2">
      <c r="A636" s="567">
        <v>29</v>
      </c>
      <c r="B636" s="568" t="s">
        <v>636</v>
      </c>
      <c r="C636" s="568" t="s">
        <v>640</v>
      </c>
      <c r="D636" s="569" t="s">
        <v>1708</v>
      </c>
      <c r="E636" s="570" t="s">
        <v>648</v>
      </c>
      <c r="F636" s="568" t="s">
        <v>637</v>
      </c>
      <c r="G636" s="568" t="s">
        <v>663</v>
      </c>
      <c r="H636" s="568" t="s">
        <v>536</v>
      </c>
      <c r="I636" s="568" t="s">
        <v>1637</v>
      </c>
      <c r="J636" s="568" t="s">
        <v>1394</v>
      </c>
      <c r="K636" s="568" t="s">
        <v>1638</v>
      </c>
      <c r="L636" s="571">
        <v>1847.49</v>
      </c>
      <c r="M636" s="571">
        <v>3694.98</v>
      </c>
      <c r="N636" s="568">
        <v>2</v>
      </c>
      <c r="O636" s="572">
        <v>1.5</v>
      </c>
      <c r="P636" s="571">
        <v>3694.98</v>
      </c>
      <c r="Q636" s="573">
        <v>1</v>
      </c>
      <c r="R636" s="568">
        <v>2</v>
      </c>
      <c r="S636" s="573">
        <v>1</v>
      </c>
      <c r="T636" s="572">
        <v>1.5</v>
      </c>
      <c r="U636" s="574">
        <v>1</v>
      </c>
    </row>
    <row r="637" spans="1:21" ht="14.45" customHeight="1" x14ac:dyDescent="0.2">
      <c r="A637" s="567">
        <v>29</v>
      </c>
      <c r="B637" s="568" t="s">
        <v>636</v>
      </c>
      <c r="C637" s="568" t="s">
        <v>640</v>
      </c>
      <c r="D637" s="569" t="s">
        <v>1708</v>
      </c>
      <c r="E637" s="570" t="s">
        <v>648</v>
      </c>
      <c r="F637" s="568" t="s">
        <v>637</v>
      </c>
      <c r="G637" s="568" t="s">
        <v>667</v>
      </c>
      <c r="H637" s="568" t="s">
        <v>271</v>
      </c>
      <c r="I637" s="568" t="s">
        <v>668</v>
      </c>
      <c r="J637" s="568" t="s">
        <v>523</v>
      </c>
      <c r="K637" s="568" t="s">
        <v>669</v>
      </c>
      <c r="L637" s="571">
        <v>35.25</v>
      </c>
      <c r="M637" s="571">
        <v>35.25</v>
      </c>
      <c r="N637" s="568">
        <v>1</v>
      </c>
      <c r="O637" s="572">
        <v>1</v>
      </c>
      <c r="P637" s="571">
        <v>35.25</v>
      </c>
      <c r="Q637" s="573">
        <v>1</v>
      </c>
      <c r="R637" s="568">
        <v>1</v>
      </c>
      <c r="S637" s="573">
        <v>1</v>
      </c>
      <c r="T637" s="572">
        <v>1</v>
      </c>
      <c r="U637" s="574">
        <v>1</v>
      </c>
    </row>
    <row r="638" spans="1:21" ht="14.45" customHeight="1" x14ac:dyDescent="0.2">
      <c r="A638" s="567">
        <v>29</v>
      </c>
      <c r="B638" s="568" t="s">
        <v>636</v>
      </c>
      <c r="C638" s="568" t="s">
        <v>640</v>
      </c>
      <c r="D638" s="569" t="s">
        <v>1708</v>
      </c>
      <c r="E638" s="570" t="s">
        <v>648</v>
      </c>
      <c r="F638" s="568" t="s">
        <v>637</v>
      </c>
      <c r="G638" s="568" t="s">
        <v>667</v>
      </c>
      <c r="H638" s="568" t="s">
        <v>271</v>
      </c>
      <c r="I638" s="568" t="s">
        <v>820</v>
      </c>
      <c r="J638" s="568" t="s">
        <v>523</v>
      </c>
      <c r="K638" s="568" t="s">
        <v>821</v>
      </c>
      <c r="L638" s="571">
        <v>35.25</v>
      </c>
      <c r="M638" s="571">
        <v>35.25</v>
      </c>
      <c r="N638" s="568">
        <v>1</v>
      </c>
      <c r="O638" s="572">
        <v>1</v>
      </c>
      <c r="P638" s="571">
        <v>35.25</v>
      </c>
      <c r="Q638" s="573">
        <v>1</v>
      </c>
      <c r="R638" s="568">
        <v>1</v>
      </c>
      <c r="S638" s="573">
        <v>1</v>
      </c>
      <c r="T638" s="572">
        <v>1</v>
      </c>
      <c r="U638" s="574">
        <v>1</v>
      </c>
    </row>
    <row r="639" spans="1:21" ht="14.45" customHeight="1" x14ac:dyDescent="0.2">
      <c r="A639" s="567">
        <v>29</v>
      </c>
      <c r="B639" s="568" t="s">
        <v>636</v>
      </c>
      <c r="C639" s="568" t="s">
        <v>640</v>
      </c>
      <c r="D639" s="569" t="s">
        <v>1708</v>
      </c>
      <c r="E639" s="570" t="s">
        <v>648</v>
      </c>
      <c r="F639" s="568" t="s">
        <v>637</v>
      </c>
      <c r="G639" s="568" t="s">
        <v>1028</v>
      </c>
      <c r="H639" s="568" t="s">
        <v>271</v>
      </c>
      <c r="I639" s="568" t="s">
        <v>1639</v>
      </c>
      <c r="J639" s="568" t="s">
        <v>1399</v>
      </c>
      <c r="K639" s="568" t="s">
        <v>1640</v>
      </c>
      <c r="L639" s="571">
        <v>173.31</v>
      </c>
      <c r="M639" s="571">
        <v>346.62</v>
      </c>
      <c r="N639" s="568">
        <v>2</v>
      </c>
      <c r="O639" s="572">
        <v>1.5</v>
      </c>
      <c r="P639" s="571">
        <v>346.62</v>
      </c>
      <c r="Q639" s="573">
        <v>1</v>
      </c>
      <c r="R639" s="568">
        <v>2</v>
      </c>
      <c r="S639" s="573">
        <v>1</v>
      </c>
      <c r="T639" s="572">
        <v>1.5</v>
      </c>
      <c r="U639" s="574">
        <v>1</v>
      </c>
    </row>
    <row r="640" spans="1:21" ht="14.45" customHeight="1" x14ac:dyDescent="0.2">
      <c r="A640" s="567">
        <v>29</v>
      </c>
      <c r="B640" s="568" t="s">
        <v>636</v>
      </c>
      <c r="C640" s="568" t="s">
        <v>640</v>
      </c>
      <c r="D640" s="569" t="s">
        <v>1708</v>
      </c>
      <c r="E640" s="570" t="s">
        <v>648</v>
      </c>
      <c r="F640" s="568" t="s">
        <v>637</v>
      </c>
      <c r="G640" s="568" t="s">
        <v>1028</v>
      </c>
      <c r="H640" s="568" t="s">
        <v>271</v>
      </c>
      <c r="I640" s="568" t="s">
        <v>1029</v>
      </c>
      <c r="J640" s="568" t="s">
        <v>1030</v>
      </c>
      <c r="K640" s="568" t="s">
        <v>1031</v>
      </c>
      <c r="L640" s="571">
        <v>173.31</v>
      </c>
      <c r="M640" s="571">
        <v>173.31</v>
      </c>
      <c r="N640" s="568">
        <v>1</v>
      </c>
      <c r="O640" s="572">
        <v>0.5</v>
      </c>
      <c r="P640" s="571"/>
      <c r="Q640" s="573">
        <v>0</v>
      </c>
      <c r="R640" s="568"/>
      <c r="S640" s="573">
        <v>0</v>
      </c>
      <c r="T640" s="572"/>
      <c r="U640" s="574">
        <v>0</v>
      </c>
    </row>
    <row r="641" spans="1:21" ht="14.45" customHeight="1" x14ac:dyDescent="0.2">
      <c r="A641" s="567">
        <v>29</v>
      </c>
      <c r="B641" s="568" t="s">
        <v>636</v>
      </c>
      <c r="C641" s="568" t="s">
        <v>640</v>
      </c>
      <c r="D641" s="569" t="s">
        <v>1708</v>
      </c>
      <c r="E641" s="570" t="s">
        <v>648</v>
      </c>
      <c r="F641" s="568" t="s">
        <v>637</v>
      </c>
      <c r="G641" s="568" t="s">
        <v>1028</v>
      </c>
      <c r="H641" s="568" t="s">
        <v>271</v>
      </c>
      <c r="I641" s="568" t="s">
        <v>1641</v>
      </c>
      <c r="J641" s="568" t="s">
        <v>1642</v>
      </c>
      <c r="K641" s="568" t="s">
        <v>1031</v>
      </c>
      <c r="L641" s="571">
        <v>173.31</v>
      </c>
      <c r="M641" s="571">
        <v>173.31</v>
      </c>
      <c r="N641" s="568">
        <v>1</v>
      </c>
      <c r="O641" s="572">
        <v>0.5</v>
      </c>
      <c r="P641" s="571">
        <v>173.31</v>
      </c>
      <c r="Q641" s="573">
        <v>1</v>
      </c>
      <c r="R641" s="568">
        <v>1</v>
      </c>
      <c r="S641" s="573">
        <v>1</v>
      </c>
      <c r="T641" s="572">
        <v>0.5</v>
      </c>
      <c r="U641" s="574">
        <v>1</v>
      </c>
    </row>
    <row r="642" spans="1:21" ht="14.45" customHeight="1" x14ac:dyDescent="0.2">
      <c r="A642" s="567">
        <v>29</v>
      </c>
      <c r="B642" s="568" t="s">
        <v>636</v>
      </c>
      <c r="C642" s="568" t="s">
        <v>640</v>
      </c>
      <c r="D642" s="569" t="s">
        <v>1708</v>
      </c>
      <c r="E642" s="570" t="s">
        <v>648</v>
      </c>
      <c r="F642" s="568" t="s">
        <v>637</v>
      </c>
      <c r="G642" s="568" t="s">
        <v>835</v>
      </c>
      <c r="H642" s="568" t="s">
        <v>271</v>
      </c>
      <c r="I642" s="568" t="s">
        <v>836</v>
      </c>
      <c r="J642" s="568" t="s">
        <v>837</v>
      </c>
      <c r="K642" s="568" t="s">
        <v>838</v>
      </c>
      <c r="L642" s="571">
        <v>127.91</v>
      </c>
      <c r="M642" s="571">
        <v>127.91</v>
      </c>
      <c r="N642" s="568">
        <v>1</v>
      </c>
      <c r="O642" s="572">
        <v>1</v>
      </c>
      <c r="P642" s="571"/>
      <c r="Q642" s="573">
        <v>0</v>
      </c>
      <c r="R642" s="568"/>
      <c r="S642" s="573">
        <v>0</v>
      </c>
      <c r="T642" s="572"/>
      <c r="U642" s="574">
        <v>0</v>
      </c>
    </row>
    <row r="643" spans="1:21" ht="14.45" customHeight="1" x14ac:dyDescent="0.2">
      <c r="A643" s="567">
        <v>29</v>
      </c>
      <c r="B643" s="568" t="s">
        <v>636</v>
      </c>
      <c r="C643" s="568" t="s">
        <v>640</v>
      </c>
      <c r="D643" s="569" t="s">
        <v>1708</v>
      </c>
      <c r="E643" s="570" t="s">
        <v>648</v>
      </c>
      <c r="F643" s="568" t="s">
        <v>637</v>
      </c>
      <c r="G643" s="568" t="s">
        <v>1643</v>
      </c>
      <c r="H643" s="568" t="s">
        <v>271</v>
      </c>
      <c r="I643" s="568" t="s">
        <v>1644</v>
      </c>
      <c r="J643" s="568" t="s">
        <v>1645</v>
      </c>
      <c r="K643" s="568" t="s">
        <v>1646</v>
      </c>
      <c r="L643" s="571">
        <v>500.74</v>
      </c>
      <c r="M643" s="571">
        <v>500.74</v>
      </c>
      <c r="N643" s="568">
        <v>1</v>
      </c>
      <c r="O643" s="572">
        <v>0.5</v>
      </c>
      <c r="P643" s="571">
        <v>500.74</v>
      </c>
      <c r="Q643" s="573">
        <v>1</v>
      </c>
      <c r="R643" s="568">
        <v>1</v>
      </c>
      <c r="S643" s="573">
        <v>1</v>
      </c>
      <c r="T643" s="572">
        <v>0.5</v>
      </c>
      <c r="U643" s="574">
        <v>1</v>
      </c>
    </row>
    <row r="644" spans="1:21" ht="14.45" customHeight="1" x14ac:dyDescent="0.2">
      <c r="A644" s="567">
        <v>29</v>
      </c>
      <c r="B644" s="568" t="s">
        <v>636</v>
      </c>
      <c r="C644" s="568" t="s">
        <v>640</v>
      </c>
      <c r="D644" s="569" t="s">
        <v>1708</v>
      </c>
      <c r="E644" s="570" t="s">
        <v>648</v>
      </c>
      <c r="F644" s="568" t="s">
        <v>637</v>
      </c>
      <c r="G644" s="568" t="s">
        <v>1045</v>
      </c>
      <c r="H644" s="568" t="s">
        <v>271</v>
      </c>
      <c r="I644" s="568" t="s">
        <v>1647</v>
      </c>
      <c r="J644" s="568" t="s">
        <v>1047</v>
      </c>
      <c r="K644" s="568" t="s">
        <v>1648</v>
      </c>
      <c r="L644" s="571">
        <v>73.09</v>
      </c>
      <c r="M644" s="571">
        <v>73.09</v>
      </c>
      <c r="N644" s="568">
        <v>1</v>
      </c>
      <c r="O644" s="572">
        <v>1</v>
      </c>
      <c r="P644" s="571">
        <v>73.09</v>
      </c>
      <c r="Q644" s="573">
        <v>1</v>
      </c>
      <c r="R644" s="568">
        <v>1</v>
      </c>
      <c r="S644" s="573">
        <v>1</v>
      </c>
      <c r="T644" s="572">
        <v>1</v>
      </c>
      <c r="U644" s="574">
        <v>1</v>
      </c>
    </row>
    <row r="645" spans="1:21" ht="14.45" customHeight="1" x14ac:dyDescent="0.2">
      <c r="A645" s="567">
        <v>29</v>
      </c>
      <c r="B645" s="568" t="s">
        <v>636</v>
      </c>
      <c r="C645" s="568" t="s">
        <v>640</v>
      </c>
      <c r="D645" s="569" t="s">
        <v>1708</v>
      </c>
      <c r="E645" s="570" t="s">
        <v>648</v>
      </c>
      <c r="F645" s="568" t="s">
        <v>637</v>
      </c>
      <c r="G645" s="568" t="s">
        <v>674</v>
      </c>
      <c r="H645" s="568" t="s">
        <v>536</v>
      </c>
      <c r="I645" s="568" t="s">
        <v>624</v>
      </c>
      <c r="J645" s="568" t="s">
        <v>577</v>
      </c>
      <c r="K645" s="568" t="s">
        <v>578</v>
      </c>
      <c r="L645" s="571">
        <v>0</v>
      </c>
      <c r="M645" s="571">
        <v>0</v>
      </c>
      <c r="N645" s="568">
        <v>44</v>
      </c>
      <c r="O645" s="572">
        <v>35.5</v>
      </c>
      <c r="P645" s="571">
        <v>0</v>
      </c>
      <c r="Q645" s="573"/>
      <c r="R645" s="568">
        <v>36</v>
      </c>
      <c r="S645" s="573">
        <v>0.81818181818181823</v>
      </c>
      <c r="T645" s="572">
        <v>29</v>
      </c>
      <c r="U645" s="574">
        <v>0.81690140845070425</v>
      </c>
    </row>
    <row r="646" spans="1:21" ht="14.45" customHeight="1" x14ac:dyDescent="0.2">
      <c r="A646" s="567">
        <v>29</v>
      </c>
      <c r="B646" s="568" t="s">
        <v>636</v>
      </c>
      <c r="C646" s="568" t="s">
        <v>640</v>
      </c>
      <c r="D646" s="569" t="s">
        <v>1708</v>
      </c>
      <c r="E646" s="570" t="s">
        <v>648</v>
      </c>
      <c r="F646" s="568" t="s">
        <v>637</v>
      </c>
      <c r="G646" s="568" t="s">
        <v>1280</v>
      </c>
      <c r="H646" s="568" t="s">
        <v>271</v>
      </c>
      <c r="I646" s="568" t="s">
        <v>1543</v>
      </c>
      <c r="J646" s="568" t="s">
        <v>1282</v>
      </c>
      <c r="K646" s="568" t="s">
        <v>1544</v>
      </c>
      <c r="L646" s="571">
        <v>237.31</v>
      </c>
      <c r="M646" s="571">
        <v>474.62</v>
      </c>
      <c r="N646" s="568">
        <v>2</v>
      </c>
      <c r="O646" s="572">
        <v>1</v>
      </c>
      <c r="P646" s="571">
        <v>474.62</v>
      </c>
      <c r="Q646" s="573">
        <v>1</v>
      </c>
      <c r="R646" s="568">
        <v>2</v>
      </c>
      <c r="S646" s="573">
        <v>1</v>
      </c>
      <c r="T646" s="572">
        <v>1</v>
      </c>
      <c r="U646" s="574">
        <v>1</v>
      </c>
    </row>
    <row r="647" spans="1:21" ht="14.45" customHeight="1" x14ac:dyDescent="0.2">
      <c r="A647" s="567">
        <v>29</v>
      </c>
      <c r="B647" s="568" t="s">
        <v>636</v>
      </c>
      <c r="C647" s="568" t="s">
        <v>640</v>
      </c>
      <c r="D647" s="569" t="s">
        <v>1708</v>
      </c>
      <c r="E647" s="570" t="s">
        <v>648</v>
      </c>
      <c r="F647" s="568" t="s">
        <v>637</v>
      </c>
      <c r="G647" s="568" t="s">
        <v>1288</v>
      </c>
      <c r="H647" s="568" t="s">
        <v>271</v>
      </c>
      <c r="I647" s="568" t="s">
        <v>1649</v>
      </c>
      <c r="J647" s="568" t="s">
        <v>1290</v>
      </c>
      <c r="K647" s="568" t="s">
        <v>1650</v>
      </c>
      <c r="L647" s="571">
        <v>57.85</v>
      </c>
      <c r="M647" s="571">
        <v>57.85</v>
      </c>
      <c r="N647" s="568">
        <v>1</v>
      </c>
      <c r="O647" s="572">
        <v>0.5</v>
      </c>
      <c r="P647" s="571"/>
      <c r="Q647" s="573">
        <v>0</v>
      </c>
      <c r="R647" s="568"/>
      <c r="S647" s="573">
        <v>0</v>
      </c>
      <c r="T647" s="572"/>
      <c r="U647" s="574">
        <v>0</v>
      </c>
    </row>
    <row r="648" spans="1:21" ht="14.45" customHeight="1" x14ac:dyDescent="0.2">
      <c r="A648" s="567">
        <v>29</v>
      </c>
      <c r="B648" s="568" t="s">
        <v>636</v>
      </c>
      <c r="C648" s="568" t="s">
        <v>640</v>
      </c>
      <c r="D648" s="569" t="s">
        <v>1708</v>
      </c>
      <c r="E648" s="570" t="s">
        <v>648</v>
      </c>
      <c r="F648" s="568" t="s">
        <v>637</v>
      </c>
      <c r="G648" s="568" t="s">
        <v>1292</v>
      </c>
      <c r="H648" s="568" t="s">
        <v>271</v>
      </c>
      <c r="I648" s="568" t="s">
        <v>1651</v>
      </c>
      <c r="J648" s="568" t="s">
        <v>1652</v>
      </c>
      <c r="K648" s="568" t="s">
        <v>1653</v>
      </c>
      <c r="L648" s="571">
        <v>33.4</v>
      </c>
      <c r="M648" s="571">
        <v>66.8</v>
      </c>
      <c r="N648" s="568">
        <v>2</v>
      </c>
      <c r="O648" s="572">
        <v>2</v>
      </c>
      <c r="P648" s="571">
        <v>33.4</v>
      </c>
      <c r="Q648" s="573">
        <v>0.5</v>
      </c>
      <c r="R648" s="568">
        <v>1</v>
      </c>
      <c r="S648" s="573">
        <v>0.5</v>
      </c>
      <c r="T648" s="572">
        <v>1</v>
      </c>
      <c r="U648" s="574">
        <v>0.5</v>
      </c>
    </row>
    <row r="649" spans="1:21" ht="14.45" customHeight="1" x14ac:dyDescent="0.2">
      <c r="A649" s="567">
        <v>29</v>
      </c>
      <c r="B649" s="568" t="s">
        <v>636</v>
      </c>
      <c r="C649" s="568" t="s">
        <v>640</v>
      </c>
      <c r="D649" s="569" t="s">
        <v>1708</v>
      </c>
      <c r="E649" s="570" t="s">
        <v>648</v>
      </c>
      <c r="F649" s="568" t="s">
        <v>637</v>
      </c>
      <c r="G649" s="568" t="s">
        <v>1067</v>
      </c>
      <c r="H649" s="568" t="s">
        <v>271</v>
      </c>
      <c r="I649" s="568" t="s">
        <v>1068</v>
      </c>
      <c r="J649" s="568" t="s">
        <v>1069</v>
      </c>
      <c r="K649" s="568" t="s">
        <v>1070</v>
      </c>
      <c r="L649" s="571">
        <v>0</v>
      </c>
      <c r="M649" s="571">
        <v>0</v>
      </c>
      <c r="N649" s="568">
        <v>1</v>
      </c>
      <c r="O649" s="572">
        <v>1</v>
      </c>
      <c r="P649" s="571">
        <v>0</v>
      </c>
      <c r="Q649" s="573"/>
      <c r="R649" s="568">
        <v>1</v>
      </c>
      <c r="S649" s="573">
        <v>1</v>
      </c>
      <c r="T649" s="572">
        <v>1</v>
      </c>
      <c r="U649" s="574">
        <v>1</v>
      </c>
    </row>
    <row r="650" spans="1:21" ht="14.45" customHeight="1" x14ac:dyDescent="0.2">
      <c r="A650" s="567">
        <v>29</v>
      </c>
      <c r="B650" s="568" t="s">
        <v>636</v>
      </c>
      <c r="C650" s="568" t="s">
        <v>640</v>
      </c>
      <c r="D650" s="569" t="s">
        <v>1708</v>
      </c>
      <c r="E650" s="570" t="s">
        <v>648</v>
      </c>
      <c r="F650" s="568" t="s">
        <v>637</v>
      </c>
      <c r="G650" s="568" t="s">
        <v>675</v>
      </c>
      <c r="H650" s="568" t="s">
        <v>271</v>
      </c>
      <c r="I650" s="568" t="s">
        <v>1654</v>
      </c>
      <c r="J650" s="568" t="s">
        <v>677</v>
      </c>
      <c r="K650" s="568" t="s">
        <v>1655</v>
      </c>
      <c r="L650" s="571">
        <v>33.31</v>
      </c>
      <c r="M650" s="571">
        <v>33.31</v>
      </c>
      <c r="N650" s="568">
        <v>1</v>
      </c>
      <c r="O650" s="572">
        <v>1</v>
      </c>
      <c r="P650" s="571"/>
      <c r="Q650" s="573">
        <v>0</v>
      </c>
      <c r="R650" s="568"/>
      <c r="S650" s="573">
        <v>0</v>
      </c>
      <c r="T650" s="572"/>
      <c r="U650" s="574">
        <v>0</v>
      </c>
    </row>
    <row r="651" spans="1:21" ht="14.45" customHeight="1" x14ac:dyDescent="0.2">
      <c r="A651" s="567">
        <v>29</v>
      </c>
      <c r="B651" s="568" t="s">
        <v>636</v>
      </c>
      <c r="C651" s="568" t="s">
        <v>640</v>
      </c>
      <c r="D651" s="569" t="s">
        <v>1708</v>
      </c>
      <c r="E651" s="570" t="s">
        <v>648</v>
      </c>
      <c r="F651" s="568" t="s">
        <v>637</v>
      </c>
      <c r="G651" s="568" t="s">
        <v>675</v>
      </c>
      <c r="H651" s="568" t="s">
        <v>271</v>
      </c>
      <c r="I651" s="568" t="s">
        <v>676</v>
      </c>
      <c r="J651" s="568" t="s">
        <v>677</v>
      </c>
      <c r="K651" s="568" t="s">
        <v>678</v>
      </c>
      <c r="L651" s="571">
        <v>99.94</v>
      </c>
      <c r="M651" s="571">
        <v>199.88</v>
      </c>
      <c r="N651" s="568">
        <v>2</v>
      </c>
      <c r="O651" s="572">
        <v>2</v>
      </c>
      <c r="P651" s="571">
        <v>99.94</v>
      </c>
      <c r="Q651" s="573">
        <v>0.5</v>
      </c>
      <c r="R651" s="568">
        <v>1</v>
      </c>
      <c r="S651" s="573">
        <v>0.5</v>
      </c>
      <c r="T651" s="572">
        <v>1</v>
      </c>
      <c r="U651" s="574">
        <v>0.5</v>
      </c>
    </row>
    <row r="652" spans="1:21" ht="14.45" customHeight="1" x14ac:dyDescent="0.2">
      <c r="A652" s="567">
        <v>29</v>
      </c>
      <c r="B652" s="568" t="s">
        <v>636</v>
      </c>
      <c r="C652" s="568" t="s">
        <v>640</v>
      </c>
      <c r="D652" s="569" t="s">
        <v>1708</v>
      </c>
      <c r="E652" s="570" t="s">
        <v>648</v>
      </c>
      <c r="F652" s="568" t="s">
        <v>637</v>
      </c>
      <c r="G652" s="568" t="s">
        <v>675</v>
      </c>
      <c r="H652" s="568" t="s">
        <v>271</v>
      </c>
      <c r="I652" s="568" t="s">
        <v>798</v>
      </c>
      <c r="J652" s="568" t="s">
        <v>680</v>
      </c>
      <c r="K652" s="568" t="s">
        <v>1076</v>
      </c>
      <c r="L652" s="571">
        <v>50.32</v>
      </c>
      <c r="M652" s="571">
        <v>50.32</v>
      </c>
      <c r="N652" s="568">
        <v>1</v>
      </c>
      <c r="O652" s="572">
        <v>1</v>
      </c>
      <c r="P652" s="571">
        <v>50.32</v>
      </c>
      <c r="Q652" s="573">
        <v>1</v>
      </c>
      <c r="R652" s="568">
        <v>1</v>
      </c>
      <c r="S652" s="573">
        <v>1</v>
      </c>
      <c r="T652" s="572">
        <v>1</v>
      </c>
      <c r="U652" s="574">
        <v>1</v>
      </c>
    </row>
    <row r="653" spans="1:21" ht="14.45" customHeight="1" x14ac:dyDescent="0.2">
      <c r="A653" s="567">
        <v>29</v>
      </c>
      <c r="B653" s="568" t="s">
        <v>636</v>
      </c>
      <c r="C653" s="568" t="s">
        <v>640</v>
      </c>
      <c r="D653" s="569" t="s">
        <v>1708</v>
      </c>
      <c r="E653" s="570" t="s">
        <v>648</v>
      </c>
      <c r="F653" s="568" t="s">
        <v>637</v>
      </c>
      <c r="G653" s="568" t="s">
        <v>1656</v>
      </c>
      <c r="H653" s="568" t="s">
        <v>271</v>
      </c>
      <c r="I653" s="568" t="s">
        <v>1657</v>
      </c>
      <c r="J653" s="568" t="s">
        <v>1658</v>
      </c>
      <c r="K653" s="568" t="s">
        <v>1659</v>
      </c>
      <c r="L653" s="571">
        <v>155.52000000000001</v>
      </c>
      <c r="M653" s="571">
        <v>311.04000000000002</v>
      </c>
      <c r="N653" s="568">
        <v>2</v>
      </c>
      <c r="O653" s="572">
        <v>1.5</v>
      </c>
      <c r="P653" s="571">
        <v>311.04000000000002</v>
      </c>
      <c r="Q653" s="573">
        <v>1</v>
      </c>
      <c r="R653" s="568">
        <v>2</v>
      </c>
      <c r="S653" s="573">
        <v>1</v>
      </c>
      <c r="T653" s="572">
        <v>1.5</v>
      </c>
      <c r="U653" s="574">
        <v>1</v>
      </c>
    </row>
    <row r="654" spans="1:21" ht="14.45" customHeight="1" x14ac:dyDescent="0.2">
      <c r="A654" s="567">
        <v>29</v>
      </c>
      <c r="B654" s="568" t="s">
        <v>636</v>
      </c>
      <c r="C654" s="568" t="s">
        <v>640</v>
      </c>
      <c r="D654" s="569" t="s">
        <v>1708</v>
      </c>
      <c r="E654" s="570" t="s">
        <v>648</v>
      </c>
      <c r="F654" s="568" t="s">
        <v>637</v>
      </c>
      <c r="G654" s="568" t="s">
        <v>682</v>
      </c>
      <c r="H654" s="568" t="s">
        <v>271</v>
      </c>
      <c r="I654" s="568" t="s">
        <v>1660</v>
      </c>
      <c r="J654" s="568" t="s">
        <v>1573</v>
      </c>
      <c r="K654" s="568" t="s">
        <v>1661</v>
      </c>
      <c r="L654" s="571">
        <v>154.36000000000001</v>
      </c>
      <c r="M654" s="571">
        <v>154.36000000000001</v>
      </c>
      <c r="N654" s="568">
        <v>1</v>
      </c>
      <c r="O654" s="572">
        <v>1</v>
      </c>
      <c r="P654" s="571">
        <v>154.36000000000001</v>
      </c>
      <c r="Q654" s="573">
        <v>1</v>
      </c>
      <c r="R654" s="568">
        <v>1</v>
      </c>
      <c r="S654" s="573">
        <v>1</v>
      </c>
      <c r="T654" s="572">
        <v>1</v>
      </c>
      <c r="U654" s="574">
        <v>1</v>
      </c>
    </row>
    <row r="655" spans="1:21" ht="14.45" customHeight="1" x14ac:dyDescent="0.2">
      <c r="A655" s="567">
        <v>29</v>
      </c>
      <c r="B655" s="568" t="s">
        <v>636</v>
      </c>
      <c r="C655" s="568" t="s">
        <v>640</v>
      </c>
      <c r="D655" s="569" t="s">
        <v>1708</v>
      </c>
      <c r="E655" s="570" t="s">
        <v>648</v>
      </c>
      <c r="F655" s="568" t="s">
        <v>637</v>
      </c>
      <c r="G655" s="568" t="s">
        <v>682</v>
      </c>
      <c r="H655" s="568" t="s">
        <v>536</v>
      </c>
      <c r="I655" s="568" t="s">
        <v>683</v>
      </c>
      <c r="J655" s="568" t="s">
        <v>684</v>
      </c>
      <c r="K655" s="568" t="s">
        <v>685</v>
      </c>
      <c r="L655" s="571">
        <v>154.36000000000001</v>
      </c>
      <c r="M655" s="571">
        <v>3395.920000000001</v>
      </c>
      <c r="N655" s="568">
        <v>22</v>
      </c>
      <c r="O655" s="572">
        <v>19.5</v>
      </c>
      <c r="P655" s="571">
        <v>2778.4800000000009</v>
      </c>
      <c r="Q655" s="573">
        <v>0.81818181818181823</v>
      </c>
      <c r="R655" s="568">
        <v>18</v>
      </c>
      <c r="S655" s="573">
        <v>0.81818181818181823</v>
      </c>
      <c r="T655" s="572">
        <v>15.5</v>
      </c>
      <c r="U655" s="574">
        <v>0.79487179487179482</v>
      </c>
    </row>
    <row r="656" spans="1:21" ht="14.45" customHeight="1" x14ac:dyDescent="0.2">
      <c r="A656" s="567">
        <v>29</v>
      </c>
      <c r="B656" s="568" t="s">
        <v>636</v>
      </c>
      <c r="C656" s="568" t="s">
        <v>640</v>
      </c>
      <c r="D656" s="569" t="s">
        <v>1708</v>
      </c>
      <c r="E656" s="570" t="s">
        <v>648</v>
      </c>
      <c r="F656" s="568" t="s">
        <v>637</v>
      </c>
      <c r="G656" s="568" t="s">
        <v>682</v>
      </c>
      <c r="H656" s="568" t="s">
        <v>271</v>
      </c>
      <c r="I656" s="568" t="s">
        <v>1413</v>
      </c>
      <c r="J656" s="568" t="s">
        <v>684</v>
      </c>
      <c r="K656" s="568" t="s">
        <v>1414</v>
      </c>
      <c r="L656" s="571">
        <v>225.06</v>
      </c>
      <c r="M656" s="571">
        <v>225.06</v>
      </c>
      <c r="N656" s="568">
        <v>1</v>
      </c>
      <c r="O656" s="572">
        <v>1</v>
      </c>
      <c r="P656" s="571">
        <v>225.06</v>
      </c>
      <c r="Q656" s="573">
        <v>1</v>
      </c>
      <c r="R656" s="568">
        <v>1</v>
      </c>
      <c r="S656" s="573">
        <v>1</v>
      </c>
      <c r="T656" s="572">
        <v>1</v>
      </c>
      <c r="U656" s="574">
        <v>1</v>
      </c>
    </row>
    <row r="657" spans="1:21" ht="14.45" customHeight="1" x14ac:dyDescent="0.2">
      <c r="A657" s="567">
        <v>29</v>
      </c>
      <c r="B657" s="568" t="s">
        <v>636</v>
      </c>
      <c r="C657" s="568" t="s">
        <v>640</v>
      </c>
      <c r="D657" s="569" t="s">
        <v>1708</v>
      </c>
      <c r="E657" s="570" t="s">
        <v>648</v>
      </c>
      <c r="F657" s="568" t="s">
        <v>637</v>
      </c>
      <c r="G657" s="568" t="s">
        <v>1084</v>
      </c>
      <c r="H657" s="568" t="s">
        <v>271</v>
      </c>
      <c r="I657" s="568" t="s">
        <v>1662</v>
      </c>
      <c r="J657" s="568" t="s">
        <v>1086</v>
      </c>
      <c r="K657" s="568" t="s">
        <v>1089</v>
      </c>
      <c r="L657" s="571">
        <v>94.28</v>
      </c>
      <c r="M657" s="571">
        <v>282.84000000000003</v>
      </c>
      <c r="N657" s="568">
        <v>3</v>
      </c>
      <c r="O657" s="572">
        <v>1.5</v>
      </c>
      <c r="P657" s="571">
        <v>282.84000000000003</v>
      </c>
      <c r="Q657" s="573">
        <v>1</v>
      </c>
      <c r="R657" s="568">
        <v>3</v>
      </c>
      <c r="S657" s="573">
        <v>1</v>
      </c>
      <c r="T657" s="572">
        <v>1.5</v>
      </c>
      <c r="U657" s="574">
        <v>1</v>
      </c>
    </row>
    <row r="658" spans="1:21" ht="14.45" customHeight="1" x14ac:dyDescent="0.2">
      <c r="A658" s="567">
        <v>29</v>
      </c>
      <c r="B658" s="568" t="s">
        <v>636</v>
      </c>
      <c r="C658" s="568" t="s">
        <v>640</v>
      </c>
      <c r="D658" s="569" t="s">
        <v>1708</v>
      </c>
      <c r="E658" s="570" t="s">
        <v>648</v>
      </c>
      <c r="F658" s="568" t="s">
        <v>637</v>
      </c>
      <c r="G658" s="568" t="s">
        <v>1090</v>
      </c>
      <c r="H658" s="568" t="s">
        <v>271</v>
      </c>
      <c r="I658" s="568" t="s">
        <v>1091</v>
      </c>
      <c r="J658" s="568" t="s">
        <v>1092</v>
      </c>
      <c r="K658" s="568" t="s">
        <v>1093</v>
      </c>
      <c r="L658" s="571">
        <v>0</v>
      </c>
      <c r="M658" s="571">
        <v>0</v>
      </c>
      <c r="N658" s="568">
        <v>6</v>
      </c>
      <c r="O658" s="572">
        <v>4.5</v>
      </c>
      <c r="P658" s="571">
        <v>0</v>
      </c>
      <c r="Q658" s="573"/>
      <c r="R658" s="568">
        <v>5</v>
      </c>
      <c r="S658" s="573">
        <v>0.83333333333333337</v>
      </c>
      <c r="T658" s="572">
        <v>4</v>
      </c>
      <c r="U658" s="574">
        <v>0.88888888888888884</v>
      </c>
    </row>
    <row r="659" spans="1:21" ht="14.45" customHeight="1" x14ac:dyDescent="0.2">
      <c r="A659" s="567">
        <v>29</v>
      </c>
      <c r="B659" s="568" t="s">
        <v>636</v>
      </c>
      <c r="C659" s="568" t="s">
        <v>640</v>
      </c>
      <c r="D659" s="569" t="s">
        <v>1708</v>
      </c>
      <c r="E659" s="570" t="s">
        <v>648</v>
      </c>
      <c r="F659" s="568" t="s">
        <v>637</v>
      </c>
      <c r="G659" s="568" t="s">
        <v>692</v>
      </c>
      <c r="H659" s="568" t="s">
        <v>271</v>
      </c>
      <c r="I659" s="568" t="s">
        <v>1307</v>
      </c>
      <c r="J659" s="568" t="s">
        <v>593</v>
      </c>
      <c r="K659" s="568" t="s">
        <v>1308</v>
      </c>
      <c r="L659" s="571">
        <v>99.75</v>
      </c>
      <c r="M659" s="571">
        <v>99.75</v>
      </c>
      <c r="N659" s="568">
        <v>1</v>
      </c>
      <c r="O659" s="572">
        <v>1</v>
      </c>
      <c r="P659" s="571">
        <v>99.75</v>
      </c>
      <c r="Q659" s="573">
        <v>1</v>
      </c>
      <c r="R659" s="568">
        <v>1</v>
      </c>
      <c r="S659" s="573">
        <v>1</v>
      </c>
      <c r="T659" s="572">
        <v>1</v>
      </c>
      <c r="U659" s="574">
        <v>1</v>
      </c>
    </row>
    <row r="660" spans="1:21" ht="14.45" customHeight="1" x14ac:dyDescent="0.2">
      <c r="A660" s="567">
        <v>29</v>
      </c>
      <c r="B660" s="568" t="s">
        <v>636</v>
      </c>
      <c r="C660" s="568" t="s">
        <v>640</v>
      </c>
      <c r="D660" s="569" t="s">
        <v>1708</v>
      </c>
      <c r="E660" s="570" t="s">
        <v>648</v>
      </c>
      <c r="F660" s="568" t="s">
        <v>637</v>
      </c>
      <c r="G660" s="568" t="s">
        <v>692</v>
      </c>
      <c r="H660" s="568" t="s">
        <v>271</v>
      </c>
      <c r="I660" s="568" t="s">
        <v>693</v>
      </c>
      <c r="J660" s="568" t="s">
        <v>593</v>
      </c>
      <c r="K660" s="568" t="s">
        <v>694</v>
      </c>
      <c r="L660" s="571">
        <v>299.24</v>
      </c>
      <c r="M660" s="571">
        <v>299.24</v>
      </c>
      <c r="N660" s="568">
        <v>1</v>
      </c>
      <c r="O660" s="572">
        <v>1</v>
      </c>
      <c r="P660" s="571"/>
      <c r="Q660" s="573">
        <v>0</v>
      </c>
      <c r="R660" s="568"/>
      <c r="S660" s="573">
        <v>0</v>
      </c>
      <c r="T660" s="572"/>
      <c r="U660" s="574">
        <v>0</v>
      </c>
    </row>
    <row r="661" spans="1:21" ht="14.45" customHeight="1" x14ac:dyDescent="0.2">
      <c r="A661" s="567">
        <v>29</v>
      </c>
      <c r="B661" s="568" t="s">
        <v>636</v>
      </c>
      <c r="C661" s="568" t="s">
        <v>640</v>
      </c>
      <c r="D661" s="569" t="s">
        <v>1708</v>
      </c>
      <c r="E661" s="570" t="s">
        <v>648</v>
      </c>
      <c r="F661" s="568" t="s">
        <v>637</v>
      </c>
      <c r="G661" s="568" t="s">
        <v>692</v>
      </c>
      <c r="H661" s="568" t="s">
        <v>271</v>
      </c>
      <c r="I661" s="568" t="s">
        <v>693</v>
      </c>
      <c r="J661" s="568" t="s">
        <v>593</v>
      </c>
      <c r="K661" s="568" t="s">
        <v>694</v>
      </c>
      <c r="L661" s="571">
        <v>266.77</v>
      </c>
      <c r="M661" s="571">
        <v>1867.3899999999999</v>
      </c>
      <c r="N661" s="568">
        <v>7</v>
      </c>
      <c r="O661" s="572">
        <v>7</v>
      </c>
      <c r="P661" s="571">
        <v>1067.08</v>
      </c>
      <c r="Q661" s="573">
        <v>0.5714285714285714</v>
      </c>
      <c r="R661" s="568">
        <v>4</v>
      </c>
      <c r="S661" s="573">
        <v>0.5714285714285714</v>
      </c>
      <c r="T661" s="572">
        <v>4</v>
      </c>
      <c r="U661" s="574">
        <v>0.5714285714285714</v>
      </c>
    </row>
    <row r="662" spans="1:21" ht="14.45" customHeight="1" x14ac:dyDescent="0.2">
      <c r="A662" s="567">
        <v>29</v>
      </c>
      <c r="B662" s="568" t="s">
        <v>636</v>
      </c>
      <c r="C662" s="568" t="s">
        <v>640</v>
      </c>
      <c r="D662" s="569" t="s">
        <v>1708</v>
      </c>
      <c r="E662" s="570" t="s">
        <v>648</v>
      </c>
      <c r="F662" s="568" t="s">
        <v>639</v>
      </c>
      <c r="G662" s="568" t="s">
        <v>695</v>
      </c>
      <c r="H662" s="568" t="s">
        <v>271</v>
      </c>
      <c r="I662" s="568" t="s">
        <v>1313</v>
      </c>
      <c r="J662" s="568" t="s">
        <v>1314</v>
      </c>
      <c r="K662" s="568"/>
      <c r="L662" s="571">
        <v>0</v>
      </c>
      <c r="M662" s="571">
        <v>0</v>
      </c>
      <c r="N662" s="568">
        <v>2</v>
      </c>
      <c r="O662" s="572">
        <v>2</v>
      </c>
      <c r="P662" s="571"/>
      <c r="Q662" s="573"/>
      <c r="R662" s="568"/>
      <c r="S662" s="573">
        <v>0</v>
      </c>
      <c r="T662" s="572"/>
      <c r="U662" s="574">
        <v>0</v>
      </c>
    </row>
    <row r="663" spans="1:21" ht="14.45" customHeight="1" x14ac:dyDescent="0.2">
      <c r="A663" s="567">
        <v>29</v>
      </c>
      <c r="B663" s="568" t="s">
        <v>636</v>
      </c>
      <c r="C663" s="568" t="s">
        <v>640</v>
      </c>
      <c r="D663" s="569" t="s">
        <v>1708</v>
      </c>
      <c r="E663" s="570" t="s">
        <v>648</v>
      </c>
      <c r="F663" s="568" t="s">
        <v>639</v>
      </c>
      <c r="G663" s="568" t="s">
        <v>695</v>
      </c>
      <c r="H663" s="568" t="s">
        <v>271</v>
      </c>
      <c r="I663" s="568" t="s">
        <v>699</v>
      </c>
      <c r="J663" s="568" t="s">
        <v>700</v>
      </c>
      <c r="K663" s="568" t="s">
        <v>701</v>
      </c>
      <c r="L663" s="571">
        <v>410.41</v>
      </c>
      <c r="M663" s="571">
        <v>8208.1999999999989</v>
      </c>
      <c r="N663" s="568">
        <v>20</v>
      </c>
      <c r="O663" s="572">
        <v>20</v>
      </c>
      <c r="P663" s="571">
        <v>8208.1999999999989</v>
      </c>
      <c r="Q663" s="573">
        <v>1</v>
      </c>
      <c r="R663" s="568">
        <v>20</v>
      </c>
      <c r="S663" s="573">
        <v>1</v>
      </c>
      <c r="T663" s="572">
        <v>20</v>
      </c>
      <c r="U663" s="574">
        <v>1</v>
      </c>
    </row>
    <row r="664" spans="1:21" ht="14.45" customHeight="1" x14ac:dyDescent="0.2">
      <c r="A664" s="567">
        <v>29</v>
      </c>
      <c r="B664" s="568" t="s">
        <v>636</v>
      </c>
      <c r="C664" s="568" t="s">
        <v>640</v>
      </c>
      <c r="D664" s="569" t="s">
        <v>1708</v>
      </c>
      <c r="E664" s="570" t="s">
        <v>648</v>
      </c>
      <c r="F664" s="568" t="s">
        <v>639</v>
      </c>
      <c r="G664" s="568" t="s">
        <v>695</v>
      </c>
      <c r="H664" s="568" t="s">
        <v>271</v>
      </c>
      <c r="I664" s="568" t="s">
        <v>702</v>
      </c>
      <c r="J664" s="568" t="s">
        <v>703</v>
      </c>
      <c r="K664" s="568" t="s">
        <v>704</v>
      </c>
      <c r="L664" s="571">
        <v>1018.15</v>
      </c>
      <c r="M664" s="571">
        <v>6108.9</v>
      </c>
      <c r="N664" s="568">
        <v>6</v>
      </c>
      <c r="O664" s="572">
        <v>2</v>
      </c>
      <c r="P664" s="571">
        <v>6108.9</v>
      </c>
      <c r="Q664" s="573">
        <v>1</v>
      </c>
      <c r="R664" s="568">
        <v>6</v>
      </c>
      <c r="S664" s="573">
        <v>1</v>
      </c>
      <c r="T664" s="572">
        <v>2</v>
      </c>
      <c r="U664" s="574">
        <v>1</v>
      </c>
    </row>
    <row r="665" spans="1:21" ht="14.45" customHeight="1" x14ac:dyDescent="0.2">
      <c r="A665" s="567">
        <v>29</v>
      </c>
      <c r="B665" s="568" t="s">
        <v>636</v>
      </c>
      <c r="C665" s="568" t="s">
        <v>640</v>
      </c>
      <c r="D665" s="569" t="s">
        <v>1708</v>
      </c>
      <c r="E665" s="570" t="s">
        <v>648</v>
      </c>
      <c r="F665" s="568" t="s">
        <v>639</v>
      </c>
      <c r="G665" s="568" t="s">
        <v>695</v>
      </c>
      <c r="H665" s="568" t="s">
        <v>271</v>
      </c>
      <c r="I665" s="568" t="s">
        <v>702</v>
      </c>
      <c r="J665" s="568" t="s">
        <v>703</v>
      </c>
      <c r="K665" s="568" t="s">
        <v>704</v>
      </c>
      <c r="L665" s="571">
        <v>1048.6500000000001</v>
      </c>
      <c r="M665" s="571">
        <v>3145.9500000000003</v>
      </c>
      <c r="N665" s="568">
        <v>3</v>
      </c>
      <c r="O665" s="572">
        <v>1</v>
      </c>
      <c r="P665" s="571">
        <v>3145.9500000000003</v>
      </c>
      <c r="Q665" s="573">
        <v>1</v>
      </c>
      <c r="R665" s="568">
        <v>3</v>
      </c>
      <c r="S665" s="573">
        <v>1</v>
      </c>
      <c r="T665" s="572">
        <v>1</v>
      </c>
      <c r="U665" s="574">
        <v>1</v>
      </c>
    </row>
    <row r="666" spans="1:21" ht="14.45" customHeight="1" x14ac:dyDescent="0.2">
      <c r="A666" s="567">
        <v>29</v>
      </c>
      <c r="B666" s="568" t="s">
        <v>636</v>
      </c>
      <c r="C666" s="568" t="s">
        <v>640</v>
      </c>
      <c r="D666" s="569" t="s">
        <v>1708</v>
      </c>
      <c r="E666" s="570" t="s">
        <v>648</v>
      </c>
      <c r="F666" s="568" t="s">
        <v>639</v>
      </c>
      <c r="G666" s="568" t="s">
        <v>695</v>
      </c>
      <c r="H666" s="568" t="s">
        <v>271</v>
      </c>
      <c r="I666" s="568" t="s">
        <v>1106</v>
      </c>
      <c r="J666" s="568" t="s">
        <v>1107</v>
      </c>
      <c r="K666" s="568" t="s">
        <v>1108</v>
      </c>
      <c r="L666" s="571">
        <v>389.82</v>
      </c>
      <c r="M666" s="571">
        <v>389.82</v>
      </c>
      <c r="N666" s="568">
        <v>1</v>
      </c>
      <c r="O666" s="572">
        <v>1</v>
      </c>
      <c r="P666" s="571">
        <v>389.82</v>
      </c>
      <c r="Q666" s="573">
        <v>1</v>
      </c>
      <c r="R666" s="568">
        <v>1</v>
      </c>
      <c r="S666" s="573">
        <v>1</v>
      </c>
      <c r="T666" s="572">
        <v>1</v>
      </c>
      <c r="U666" s="574">
        <v>1</v>
      </c>
    </row>
    <row r="667" spans="1:21" ht="14.45" customHeight="1" x14ac:dyDescent="0.2">
      <c r="A667" s="567">
        <v>29</v>
      </c>
      <c r="B667" s="568" t="s">
        <v>636</v>
      </c>
      <c r="C667" s="568" t="s">
        <v>640</v>
      </c>
      <c r="D667" s="569" t="s">
        <v>1708</v>
      </c>
      <c r="E667" s="570" t="s">
        <v>648</v>
      </c>
      <c r="F667" s="568" t="s">
        <v>639</v>
      </c>
      <c r="G667" s="568" t="s">
        <v>695</v>
      </c>
      <c r="H667" s="568" t="s">
        <v>271</v>
      </c>
      <c r="I667" s="568" t="s">
        <v>863</v>
      </c>
      <c r="J667" s="568" t="s">
        <v>864</v>
      </c>
      <c r="K667" s="568" t="s">
        <v>865</v>
      </c>
      <c r="L667" s="571">
        <v>389.82</v>
      </c>
      <c r="M667" s="571">
        <v>389.82</v>
      </c>
      <c r="N667" s="568">
        <v>1</v>
      </c>
      <c r="O667" s="572">
        <v>1</v>
      </c>
      <c r="P667" s="571">
        <v>389.82</v>
      </c>
      <c r="Q667" s="573">
        <v>1</v>
      </c>
      <c r="R667" s="568">
        <v>1</v>
      </c>
      <c r="S667" s="573">
        <v>1</v>
      </c>
      <c r="T667" s="572">
        <v>1</v>
      </c>
      <c r="U667" s="574">
        <v>1</v>
      </c>
    </row>
    <row r="668" spans="1:21" ht="14.45" customHeight="1" x14ac:dyDescent="0.2">
      <c r="A668" s="567">
        <v>29</v>
      </c>
      <c r="B668" s="568" t="s">
        <v>636</v>
      </c>
      <c r="C668" s="568" t="s">
        <v>640</v>
      </c>
      <c r="D668" s="569" t="s">
        <v>1708</v>
      </c>
      <c r="E668" s="570" t="s">
        <v>648</v>
      </c>
      <c r="F668" s="568" t="s">
        <v>639</v>
      </c>
      <c r="G668" s="568" t="s">
        <v>695</v>
      </c>
      <c r="H668" s="568" t="s">
        <v>271</v>
      </c>
      <c r="I668" s="568" t="s">
        <v>705</v>
      </c>
      <c r="J668" s="568" t="s">
        <v>706</v>
      </c>
      <c r="K668" s="568" t="s">
        <v>707</v>
      </c>
      <c r="L668" s="571">
        <v>99.99</v>
      </c>
      <c r="M668" s="571">
        <v>799.92</v>
      </c>
      <c r="N668" s="568">
        <v>8</v>
      </c>
      <c r="O668" s="572">
        <v>3</v>
      </c>
      <c r="P668" s="571">
        <v>599.93999999999994</v>
      </c>
      <c r="Q668" s="573">
        <v>0.75</v>
      </c>
      <c r="R668" s="568">
        <v>6</v>
      </c>
      <c r="S668" s="573">
        <v>0.75</v>
      </c>
      <c r="T668" s="572">
        <v>2</v>
      </c>
      <c r="U668" s="574">
        <v>0.66666666666666663</v>
      </c>
    </row>
    <row r="669" spans="1:21" ht="14.45" customHeight="1" x14ac:dyDescent="0.2">
      <c r="A669" s="567">
        <v>29</v>
      </c>
      <c r="B669" s="568" t="s">
        <v>636</v>
      </c>
      <c r="C669" s="568" t="s">
        <v>640</v>
      </c>
      <c r="D669" s="569" t="s">
        <v>1708</v>
      </c>
      <c r="E669" s="570" t="s">
        <v>648</v>
      </c>
      <c r="F669" s="568" t="s">
        <v>639</v>
      </c>
      <c r="G669" s="568" t="s">
        <v>695</v>
      </c>
      <c r="H669" s="568" t="s">
        <v>271</v>
      </c>
      <c r="I669" s="568" t="s">
        <v>708</v>
      </c>
      <c r="J669" s="568" t="s">
        <v>709</v>
      </c>
      <c r="K669" s="568" t="s">
        <v>710</v>
      </c>
      <c r="L669" s="571">
        <v>180.39</v>
      </c>
      <c r="M669" s="571">
        <v>721.56</v>
      </c>
      <c r="N669" s="568">
        <v>4</v>
      </c>
      <c r="O669" s="572">
        <v>3</v>
      </c>
      <c r="P669" s="571">
        <v>541.16999999999996</v>
      </c>
      <c r="Q669" s="573">
        <v>0.75</v>
      </c>
      <c r="R669" s="568">
        <v>3</v>
      </c>
      <c r="S669" s="573">
        <v>0.75</v>
      </c>
      <c r="T669" s="572">
        <v>2</v>
      </c>
      <c r="U669" s="574">
        <v>0.66666666666666663</v>
      </c>
    </row>
    <row r="670" spans="1:21" ht="14.45" customHeight="1" x14ac:dyDescent="0.2">
      <c r="A670" s="567">
        <v>29</v>
      </c>
      <c r="B670" s="568" t="s">
        <v>636</v>
      </c>
      <c r="C670" s="568" t="s">
        <v>640</v>
      </c>
      <c r="D670" s="569" t="s">
        <v>1708</v>
      </c>
      <c r="E670" s="570" t="s">
        <v>648</v>
      </c>
      <c r="F670" s="568" t="s">
        <v>639</v>
      </c>
      <c r="G670" s="568" t="s">
        <v>695</v>
      </c>
      <c r="H670" s="568" t="s">
        <v>271</v>
      </c>
      <c r="I670" s="568" t="s">
        <v>1122</v>
      </c>
      <c r="J670" s="568" t="s">
        <v>1123</v>
      </c>
      <c r="K670" s="568" t="s">
        <v>1124</v>
      </c>
      <c r="L670" s="571">
        <v>399.63</v>
      </c>
      <c r="M670" s="571">
        <v>1598.52</v>
      </c>
      <c r="N670" s="568">
        <v>4</v>
      </c>
      <c r="O670" s="572">
        <v>4</v>
      </c>
      <c r="P670" s="571">
        <v>1598.52</v>
      </c>
      <c r="Q670" s="573">
        <v>1</v>
      </c>
      <c r="R670" s="568">
        <v>4</v>
      </c>
      <c r="S670" s="573">
        <v>1</v>
      </c>
      <c r="T670" s="572">
        <v>4</v>
      </c>
      <c r="U670" s="574">
        <v>1</v>
      </c>
    </row>
    <row r="671" spans="1:21" ht="14.45" customHeight="1" x14ac:dyDescent="0.2">
      <c r="A671" s="567">
        <v>29</v>
      </c>
      <c r="B671" s="568" t="s">
        <v>636</v>
      </c>
      <c r="C671" s="568" t="s">
        <v>640</v>
      </c>
      <c r="D671" s="569" t="s">
        <v>1708</v>
      </c>
      <c r="E671" s="570" t="s">
        <v>648</v>
      </c>
      <c r="F671" s="568" t="s">
        <v>639</v>
      </c>
      <c r="G671" s="568" t="s">
        <v>695</v>
      </c>
      <c r="H671" s="568" t="s">
        <v>271</v>
      </c>
      <c r="I671" s="568" t="s">
        <v>714</v>
      </c>
      <c r="J671" s="568" t="s">
        <v>715</v>
      </c>
      <c r="K671" s="568" t="s">
        <v>716</v>
      </c>
      <c r="L671" s="571">
        <v>51.97</v>
      </c>
      <c r="M671" s="571">
        <v>51.97</v>
      </c>
      <c r="N671" s="568">
        <v>1</v>
      </c>
      <c r="O671" s="572">
        <v>1</v>
      </c>
      <c r="P671" s="571">
        <v>51.97</v>
      </c>
      <c r="Q671" s="573">
        <v>1</v>
      </c>
      <c r="R671" s="568">
        <v>1</v>
      </c>
      <c r="S671" s="573">
        <v>1</v>
      </c>
      <c r="T671" s="572">
        <v>1</v>
      </c>
      <c r="U671" s="574">
        <v>1</v>
      </c>
    </row>
    <row r="672" spans="1:21" ht="14.45" customHeight="1" x14ac:dyDescent="0.2">
      <c r="A672" s="567">
        <v>29</v>
      </c>
      <c r="B672" s="568" t="s">
        <v>636</v>
      </c>
      <c r="C672" s="568" t="s">
        <v>640</v>
      </c>
      <c r="D672" s="569" t="s">
        <v>1708</v>
      </c>
      <c r="E672" s="570" t="s">
        <v>648</v>
      </c>
      <c r="F672" s="568" t="s">
        <v>639</v>
      </c>
      <c r="G672" s="568" t="s">
        <v>695</v>
      </c>
      <c r="H672" s="568" t="s">
        <v>271</v>
      </c>
      <c r="I672" s="568" t="s">
        <v>1125</v>
      </c>
      <c r="J672" s="568" t="s">
        <v>1126</v>
      </c>
      <c r="K672" s="568" t="s">
        <v>1127</v>
      </c>
      <c r="L672" s="571">
        <v>400.2</v>
      </c>
      <c r="M672" s="571">
        <v>400.2</v>
      </c>
      <c r="N672" s="568">
        <v>1</v>
      </c>
      <c r="O672" s="572">
        <v>1</v>
      </c>
      <c r="P672" s="571">
        <v>400.2</v>
      </c>
      <c r="Q672" s="573">
        <v>1</v>
      </c>
      <c r="R672" s="568">
        <v>1</v>
      </c>
      <c r="S672" s="573">
        <v>1</v>
      </c>
      <c r="T672" s="572">
        <v>1</v>
      </c>
      <c r="U672" s="574">
        <v>1</v>
      </c>
    </row>
    <row r="673" spans="1:21" ht="14.45" customHeight="1" x14ac:dyDescent="0.2">
      <c r="A673" s="567">
        <v>29</v>
      </c>
      <c r="B673" s="568" t="s">
        <v>636</v>
      </c>
      <c r="C673" s="568" t="s">
        <v>640</v>
      </c>
      <c r="D673" s="569" t="s">
        <v>1708</v>
      </c>
      <c r="E673" s="570" t="s">
        <v>648</v>
      </c>
      <c r="F673" s="568" t="s">
        <v>639</v>
      </c>
      <c r="G673" s="568" t="s">
        <v>695</v>
      </c>
      <c r="H673" s="568" t="s">
        <v>271</v>
      </c>
      <c r="I673" s="568" t="s">
        <v>1419</v>
      </c>
      <c r="J673" s="568" t="s">
        <v>724</v>
      </c>
      <c r="K673" s="568" t="s">
        <v>1420</v>
      </c>
      <c r="L673" s="571">
        <v>2361.09</v>
      </c>
      <c r="M673" s="571">
        <v>7083.27</v>
      </c>
      <c r="N673" s="568">
        <v>3</v>
      </c>
      <c r="O673" s="572">
        <v>1</v>
      </c>
      <c r="P673" s="571">
        <v>7083.27</v>
      </c>
      <c r="Q673" s="573">
        <v>1</v>
      </c>
      <c r="R673" s="568">
        <v>3</v>
      </c>
      <c r="S673" s="573">
        <v>1</v>
      </c>
      <c r="T673" s="572">
        <v>1</v>
      </c>
      <c r="U673" s="574">
        <v>1</v>
      </c>
    </row>
    <row r="674" spans="1:21" ht="14.45" customHeight="1" x14ac:dyDescent="0.2">
      <c r="A674" s="567">
        <v>29</v>
      </c>
      <c r="B674" s="568" t="s">
        <v>636</v>
      </c>
      <c r="C674" s="568" t="s">
        <v>640</v>
      </c>
      <c r="D674" s="569" t="s">
        <v>1708</v>
      </c>
      <c r="E674" s="570" t="s">
        <v>648</v>
      </c>
      <c r="F674" s="568" t="s">
        <v>639</v>
      </c>
      <c r="G674" s="568" t="s">
        <v>695</v>
      </c>
      <c r="H674" s="568" t="s">
        <v>271</v>
      </c>
      <c r="I674" s="568" t="s">
        <v>1427</v>
      </c>
      <c r="J674" s="568" t="s">
        <v>1428</v>
      </c>
      <c r="K674" s="568" t="s">
        <v>1429</v>
      </c>
      <c r="L674" s="571">
        <v>389.82</v>
      </c>
      <c r="M674" s="571">
        <v>389.82</v>
      </c>
      <c r="N674" s="568">
        <v>1</v>
      </c>
      <c r="O674" s="572">
        <v>1</v>
      </c>
      <c r="P674" s="571">
        <v>389.82</v>
      </c>
      <c r="Q674" s="573">
        <v>1</v>
      </c>
      <c r="R674" s="568">
        <v>1</v>
      </c>
      <c r="S674" s="573">
        <v>1</v>
      </c>
      <c r="T674" s="572">
        <v>1</v>
      </c>
      <c r="U674" s="574">
        <v>1</v>
      </c>
    </row>
    <row r="675" spans="1:21" ht="14.45" customHeight="1" x14ac:dyDescent="0.2">
      <c r="A675" s="567">
        <v>29</v>
      </c>
      <c r="B675" s="568" t="s">
        <v>636</v>
      </c>
      <c r="C675" s="568" t="s">
        <v>640</v>
      </c>
      <c r="D675" s="569" t="s">
        <v>1708</v>
      </c>
      <c r="E675" s="570" t="s">
        <v>648</v>
      </c>
      <c r="F675" s="568" t="s">
        <v>639</v>
      </c>
      <c r="G675" s="568" t="s">
        <v>695</v>
      </c>
      <c r="H675" s="568" t="s">
        <v>271</v>
      </c>
      <c r="I675" s="568" t="s">
        <v>732</v>
      </c>
      <c r="J675" s="568" t="s">
        <v>733</v>
      </c>
      <c r="K675" s="568" t="s">
        <v>734</v>
      </c>
      <c r="L675" s="571">
        <v>1411.09</v>
      </c>
      <c r="M675" s="571">
        <v>2822.18</v>
      </c>
      <c r="N675" s="568">
        <v>2</v>
      </c>
      <c r="O675" s="572">
        <v>1</v>
      </c>
      <c r="P675" s="571"/>
      <c r="Q675" s="573">
        <v>0</v>
      </c>
      <c r="R675" s="568"/>
      <c r="S675" s="573">
        <v>0</v>
      </c>
      <c r="T675" s="572"/>
      <c r="U675" s="574">
        <v>0</v>
      </c>
    </row>
    <row r="676" spans="1:21" ht="14.45" customHeight="1" x14ac:dyDescent="0.2">
      <c r="A676" s="567">
        <v>29</v>
      </c>
      <c r="B676" s="568" t="s">
        <v>636</v>
      </c>
      <c r="C676" s="568" t="s">
        <v>640</v>
      </c>
      <c r="D676" s="569" t="s">
        <v>1708</v>
      </c>
      <c r="E676" s="570" t="s">
        <v>647</v>
      </c>
      <c r="F676" s="568" t="s">
        <v>637</v>
      </c>
      <c r="G676" s="568" t="s">
        <v>1153</v>
      </c>
      <c r="H676" s="568" t="s">
        <v>271</v>
      </c>
      <c r="I676" s="568" t="s">
        <v>1154</v>
      </c>
      <c r="J676" s="568" t="s">
        <v>1155</v>
      </c>
      <c r="K676" s="568" t="s">
        <v>1156</v>
      </c>
      <c r="L676" s="571">
        <v>0</v>
      </c>
      <c r="M676" s="571">
        <v>0</v>
      </c>
      <c r="N676" s="568">
        <v>2</v>
      </c>
      <c r="O676" s="572">
        <v>1</v>
      </c>
      <c r="P676" s="571">
        <v>0</v>
      </c>
      <c r="Q676" s="573"/>
      <c r="R676" s="568">
        <v>2</v>
      </c>
      <c r="S676" s="573">
        <v>1</v>
      </c>
      <c r="T676" s="572">
        <v>1</v>
      </c>
      <c r="U676" s="574">
        <v>1</v>
      </c>
    </row>
    <row r="677" spans="1:21" ht="14.45" customHeight="1" x14ac:dyDescent="0.2">
      <c r="A677" s="567">
        <v>29</v>
      </c>
      <c r="B677" s="568" t="s">
        <v>636</v>
      </c>
      <c r="C677" s="568" t="s">
        <v>640</v>
      </c>
      <c r="D677" s="569" t="s">
        <v>1708</v>
      </c>
      <c r="E677" s="570" t="s">
        <v>647</v>
      </c>
      <c r="F677" s="568" t="s">
        <v>637</v>
      </c>
      <c r="G677" s="568" t="s">
        <v>758</v>
      </c>
      <c r="H677" s="568" t="s">
        <v>271</v>
      </c>
      <c r="I677" s="568" t="s">
        <v>921</v>
      </c>
      <c r="J677" s="568" t="s">
        <v>922</v>
      </c>
      <c r="K677" s="568" t="s">
        <v>753</v>
      </c>
      <c r="L677" s="571">
        <v>78.33</v>
      </c>
      <c r="M677" s="571">
        <v>78.33</v>
      </c>
      <c r="N677" s="568">
        <v>1</v>
      </c>
      <c r="O677" s="572">
        <v>1</v>
      </c>
      <c r="P677" s="571">
        <v>78.33</v>
      </c>
      <c r="Q677" s="573">
        <v>1</v>
      </c>
      <c r="R677" s="568">
        <v>1</v>
      </c>
      <c r="S677" s="573">
        <v>1</v>
      </c>
      <c r="T677" s="572">
        <v>1</v>
      </c>
      <c r="U677" s="574">
        <v>1</v>
      </c>
    </row>
    <row r="678" spans="1:21" ht="14.45" customHeight="1" x14ac:dyDescent="0.2">
      <c r="A678" s="567">
        <v>29</v>
      </c>
      <c r="B678" s="568" t="s">
        <v>636</v>
      </c>
      <c r="C678" s="568" t="s">
        <v>640</v>
      </c>
      <c r="D678" s="569" t="s">
        <v>1708</v>
      </c>
      <c r="E678" s="570" t="s">
        <v>647</v>
      </c>
      <c r="F678" s="568" t="s">
        <v>637</v>
      </c>
      <c r="G678" s="568" t="s">
        <v>770</v>
      </c>
      <c r="H678" s="568" t="s">
        <v>271</v>
      </c>
      <c r="I678" s="568" t="s">
        <v>774</v>
      </c>
      <c r="J678" s="568" t="s">
        <v>772</v>
      </c>
      <c r="K678" s="568" t="s">
        <v>775</v>
      </c>
      <c r="L678" s="571">
        <v>52.78</v>
      </c>
      <c r="M678" s="571">
        <v>52.78</v>
      </c>
      <c r="N678" s="568">
        <v>1</v>
      </c>
      <c r="O678" s="572">
        <v>1</v>
      </c>
      <c r="P678" s="571">
        <v>52.78</v>
      </c>
      <c r="Q678" s="573">
        <v>1</v>
      </c>
      <c r="R678" s="568">
        <v>1</v>
      </c>
      <c r="S678" s="573">
        <v>1</v>
      </c>
      <c r="T678" s="572">
        <v>1</v>
      </c>
      <c r="U678" s="574">
        <v>1</v>
      </c>
    </row>
    <row r="679" spans="1:21" ht="14.45" customHeight="1" x14ac:dyDescent="0.2">
      <c r="A679" s="567">
        <v>29</v>
      </c>
      <c r="B679" s="568" t="s">
        <v>636</v>
      </c>
      <c r="C679" s="568" t="s">
        <v>640</v>
      </c>
      <c r="D679" s="569" t="s">
        <v>1708</v>
      </c>
      <c r="E679" s="570" t="s">
        <v>647</v>
      </c>
      <c r="F679" s="568" t="s">
        <v>637</v>
      </c>
      <c r="G679" s="568" t="s">
        <v>931</v>
      </c>
      <c r="H679" s="568" t="s">
        <v>271</v>
      </c>
      <c r="I679" s="568" t="s">
        <v>932</v>
      </c>
      <c r="J679" s="568" t="s">
        <v>933</v>
      </c>
      <c r="K679" s="568" t="s">
        <v>934</v>
      </c>
      <c r="L679" s="571">
        <v>182.22</v>
      </c>
      <c r="M679" s="571">
        <v>182.22</v>
      </c>
      <c r="N679" s="568">
        <v>1</v>
      </c>
      <c r="O679" s="572">
        <v>1</v>
      </c>
      <c r="P679" s="571">
        <v>182.22</v>
      </c>
      <c r="Q679" s="573">
        <v>1</v>
      </c>
      <c r="R679" s="568">
        <v>1</v>
      </c>
      <c r="S679" s="573">
        <v>1</v>
      </c>
      <c r="T679" s="572">
        <v>1</v>
      </c>
      <c r="U679" s="574">
        <v>1</v>
      </c>
    </row>
    <row r="680" spans="1:21" ht="14.45" customHeight="1" x14ac:dyDescent="0.2">
      <c r="A680" s="567">
        <v>29</v>
      </c>
      <c r="B680" s="568" t="s">
        <v>636</v>
      </c>
      <c r="C680" s="568" t="s">
        <v>640</v>
      </c>
      <c r="D680" s="569" t="s">
        <v>1708</v>
      </c>
      <c r="E680" s="570" t="s">
        <v>647</v>
      </c>
      <c r="F680" s="568" t="s">
        <v>637</v>
      </c>
      <c r="G680" s="568" t="s">
        <v>935</v>
      </c>
      <c r="H680" s="568" t="s">
        <v>271</v>
      </c>
      <c r="I680" s="568" t="s">
        <v>1627</v>
      </c>
      <c r="J680" s="568" t="s">
        <v>937</v>
      </c>
      <c r="K680" s="568" t="s">
        <v>1628</v>
      </c>
      <c r="L680" s="571">
        <v>477.5</v>
      </c>
      <c r="M680" s="571">
        <v>477.5</v>
      </c>
      <c r="N680" s="568">
        <v>1</v>
      </c>
      <c r="O680" s="572">
        <v>1</v>
      </c>
      <c r="P680" s="571">
        <v>477.5</v>
      </c>
      <c r="Q680" s="573">
        <v>1</v>
      </c>
      <c r="R680" s="568">
        <v>1</v>
      </c>
      <c r="S680" s="573">
        <v>1</v>
      </c>
      <c r="T680" s="572">
        <v>1</v>
      </c>
      <c r="U680" s="574">
        <v>1</v>
      </c>
    </row>
    <row r="681" spans="1:21" ht="14.45" customHeight="1" x14ac:dyDescent="0.2">
      <c r="A681" s="567">
        <v>29</v>
      </c>
      <c r="B681" s="568" t="s">
        <v>636</v>
      </c>
      <c r="C681" s="568" t="s">
        <v>640</v>
      </c>
      <c r="D681" s="569" t="s">
        <v>1708</v>
      </c>
      <c r="E681" s="570" t="s">
        <v>647</v>
      </c>
      <c r="F681" s="568" t="s">
        <v>637</v>
      </c>
      <c r="G681" s="568" t="s">
        <v>947</v>
      </c>
      <c r="H681" s="568" t="s">
        <v>271</v>
      </c>
      <c r="I681" s="568" t="s">
        <v>948</v>
      </c>
      <c r="J681" s="568" t="s">
        <v>949</v>
      </c>
      <c r="K681" s="568" t="s">
        <v>950</v>
      </c>
      <c r="L681" s="571">
        <v>0</v>
      </c>
      <c r="M681" s="571">
        <v>0</v>
      </c>
      <c r="N681" s="568">
        <v>1</v>
      </c>
      <c r="O681" s="572">
        <v>1</v>
      </c>
      <c r="P681" s="571"/>
      <c r="Q681" s="573"/>
      <c r="R681" s="568"/>
      <c r="S681" s="573">
        <v>0</v>
      </c>
      <c r="T681" s="572"/>
      <c r="U681" s="574">
        <v>0</v>
      </c>
    </row>
    <row r="682" spans="1:21" ht="14.45" customHeight="1" x14ac:dyDescent="0.2">
      <c r="A682" s="567">
        <v>29</v>
      </c>
      <c r="B682" s="568" t="s">
        <v>636</v>
      </c>
      <c r="C682" s="568" t="s">
        <v>640</v>
      </c>
      <c r="D682" s="569" t="s">
        <v>1708</v>
      </c>
      <c r="E682" s="570" t="s">
        <v>647</v>
      </c>
      <c r="F682" s="568" t="s">
        <v>637</v>
      </c>
      <c r="G682" s="568" t="s">
        <v>794</v>
      </c>
      <c r="H682" s="568" t="s">
        <v>536</v>
      </c>
      <c r="I682" s="568" t="s">
        <v>795</v>
      </c>
      <c r="J682" s="568" t="s">
        <v>796</v>
      </c>
      <c r="K682" s="568" t="s">
        <v>797</v>
      </c>
      <c r="L682" s="571">
        <v>773.45</v>
      </c>
      <c r="M682" s="571">
        <v>1546.9</v>
      </c>
      <c r="N682" s="568">
        <v>2</v>
      </c>
      <c r="O682" s="572">
        <v>2</v>
      </c>
      <c r="P682" s="571">
        <v>773.45</v>
      </c>
      <c r="Q682" s="573">
        <v>0.5</v>
      </c>
      <c r="R682" s="568">
        <v>1</v>
      </c>
      <c r="S682" s="573">
        <v>0.5</v>
      </c>
      <c r="T682" s="572">
        <v>1</v>
      </c>
      <c r="U682" s="574">
        <v>0.5</v>
      </c>
    </row>
    <row r="683" spans="1:21" ht="14.45" customHeight="1" x14ac:dyDescent="0.2">
      <c r="A683" s="567">
        <v>29</v>
      </c>
      <c r="B683" s="568" t="s">
        <v>636</v>
      </c>
      <c r="C683" s="568" t="s">
        <v>640</v>
      </c>
      <c r="D683" s="569" t="s">
        <v>1708</v>
      </c>
      <c r="E683" s="570" t="s">
        <v>647</v>
      </c>
      <c r="F683" s="568" t="s">
        <v>637</v>
      </c>
      <c r="G683" s="568" t="s">
        <v>800</v>
      </c>
      <c r="H683" s="568" t="s">
        <v>271</v>
      </c>
      <c r="I683" s="568" t="s">
        <v>801</v>
      </c>
      <c r="J683" s="568" t="s">
        <v>591</v>
      </c>
      <c r="K683" s="568" t="s">
        <v>802</v>
      </c>
      <c r="L683" s="571">
        <v>42.14</v>
      </c>
      <c r="M683" s="571">
        <v>84.28</v>
      </c>
      <c r="N683" s="568">
        <v>2</v>
      </c>
      <c r="O683" s="572">
        <v>1</v>
      </c>
      <c r="P683" s="571">
        <v>84.28</v>
      </c>
      <c r="Q683" s="573">
        <v>1</v>
      </c>
      <c r="R683" s="568">
        <v>2</v>
      </c>
      <c r="S683" s="573">
        <v>1</v>
      </c>
      <c r="T683" s="572">
        <v>1</v>
      </c>
      <c r="U683" s="574">
        <v>1</v>
      </c>
    </row>
    <row r="684" spans="1:21" ht="14.45" customHeight="1" x14ac:dyDescent="0.2">
      <c r="A684" s="567">
        <v>29</v>
      </c>
      <c r="B684" s="568" t="s">
        <v>636</v>
      </c>
      <c r="C684" s="568" t="s">
        <v>640</v>
      </c>
      <c r="D684" s="569" t="s">
        <v>1708</v>
      </c>
      <c r="E684" s="570" t="s">
        <v>647</v>
      </c>
      <c r="F684" s="568" t="s">
        <v>637</v>
      </c>
      <c r="G684" s="568" t="s">
        <v>1663</v>
      </c>
      <c r="H684" s="568" t="s">
        <v>271</v>
      </c>
      <c r="I684" s="568" t="s">
        <v>1664</v>
      </c>
      <c r="J684" s="568" t="s">
        <v>1665</v>
      </c>
      <c r="K684" s="568" t="s">
        <v>1666</v>
      </c>
      <c r="L684" s="571">
        <v>38.08</v>
      </c>
      <c r="M684" s="571">
        <v>38.08</v>
      </c>
      <c r="N684" s="568">
        <v>1</v>
      </c>
      <c r="O684" s="572">
        <v>1</v>
      </c>
      <c r="P684" s="571">
        <v>38.08</v>
      </c>
      <c r="Q684" s="573">
        <v>1</v>
      </c>
      <c r="R684" s="568">
        <v>1</v>
      </c>
      <c r="S684" s="573">
        <v>1</v>
      </c>
      <c r="T684" s="572">
        <v>1</v>
      </c>
      <c r="U684" s="574">
        <v>1</v>
      </c>
    </row>
    <row r="685" spans="1:21" ht="14.45" customHeight="1" x14ac:dyDescent="0.2">
      <c r="A685" s="567">
        <v>29</v>
      </c>
      <c r="B685" s="568" t="s">
        <v>636</v>
      </c>
      <c r="C685" s="568" t="s">
        <v>640</v>
      </c>
      <c r="D685" s="569" t="s">
        <v>1708</v>
      </c>
      <c r="E685" s="570" t="s">
        <v>647</v>
      </c>
      <c r="F685" s="568" t="s">
        <v>637</v>
      </c>
      <c r="G685" s="568" t="s">
        <v>976</v>
      </c>
      <c r="H685" s="568" t="s">
        <v>271</v>
      </c>
      <c r="I685" s="568" t="s">
        <v>1667</v>
      </c>
      <c r="J685" s="568" t="s">
        <v>1668</v>
      </c>
      <c r="K685" s="568" t="s">
        <v>1669</v>
      </c>
      <c r="L685" s="571">
        <v>167.58</v>
      </c>
      <c r="M685" s="571">
        <v>335.16</v>
      </c>
      <c r="N685" s="568">
        <v>2</v>
      </c>
      <c r="O685" s="572">
        <v>1</v>
      </c>
      <c r="P685" s="571">
        <v>335.16</v>
      </c>
      <c r="Q685" s="573">
        <v>1</v>
      </c>
      <c r="R685" s="568">
        <v>2</v>
      </c>
      <c r="S685" s="573">
        <v>1</v>
      </c>
      <c r="T685" s="572">
        <v>1</v>
      </c>
      <c r="U685" s="574">
        <v>1</v>
      </c>
    </row>
    <row r="686" spans="1:21" ht="14.45" customHeight="1" x14ac:dyDescent="0.2">
      <c r="A686" s="567">
        <v>29</v>
      </c>
      <c r="B686" s="568" t="s">
        <v>636</v>
      </c>
      <c r="C686" s="568" t="s">
        <v>640</v>
      </c>
      <c r="D686" s="569" t="s">
        <v>1708</v>
      </c>
      <c r="E686" s="570" t="s">
        <v>647</v>
      </c>
      <c r="F686" s="568" t="s">
        <v>637</v>
      </c>
      <c r="G686" s="568" t="s">
        <v>808</v>
      </c>
      <c r="H686" s="568" t="s">
        <v>271</v>
      </c>
      <c r="I686" s="568" t="s">
        <v>809</v>
      </c>
      <c r="J686" s="568" t="s">
        <v>810</v>
      </c>
      <c r="K686" s="568" t="s">
        <v>811</v>
      </c>
      <c r="L686" s="571">
        <v>132.97999999999999</v>
      </c>
      <c r="M686" s="571">
        <v>265.95999999999998</v>
      </c>
      <c r="N686" s="568">
        <v>2</v>
      </c>
      <c r="O686" s="572">
        <v>1</v>
      </c>
      <c r="P686" s="571">
        <v>265.95999999999998</v>
      </c>
      <c r="Q686" s="573">
        <v>1</v>
      </c>
      <c r="R686" s="568">
        <v>2</v>
      </c>
      <c r="S686" s="573">
        <v>1</v>
      </c>
      <c r="T686" s="572">
        <v>1</v>
      </c>
      <c r="U686" s="574">
        <v>1</v>
      </c>
    </row>
    <row r="687" spans="1:21" ht="14.45" customHeight="1" x14ac:dyDescent="0.2">
      <c r="A687" s="567">
        <v>29</v>
      </c>
      <c r="B687" s="568" t="s">
        <v>636</v>
      </c>
      <c r="C687" s="568" t="s">
        <v>640</v>
      </c>
      <c r="D687" s="569" t="s">
        <v>1708</v>
      </c>
      <c r="E687" s="570" t="s">
        <v>647</v>
      </c>
      <c r="F687" s="568" t="s">
        <v>637</v>
      </c>
      <c r="G687" s="568" t="s">
        <v>808</v>
      </c>
      <c r="H687" s="568" t="s">
        <v>271</v>
      </c>
      <c r="I687" s="568" t="s">
        <v>1196</v>
      </c>
      <c r="J687" s="568" t="s">
        <v>810</v>
      </c>
      <c r="K687" s="568" t="s">
        <v>1197</v>
      </c>
      <c r="L687" s="571">
        <v>77.52</v>
      </c>
      <c r="M687" s="571">
        <v>155.04</v>
      </c>
      <c r="N687" s="568">
        <v>2</v>
      </c>
      <c r="O687" s="572">
        <v>1</v>
      </c>
      <c r="P687" s="571">
        <v>155.04</v>
      </c>
      <c r="Q687" s="573">
        <v>1</v>
      </c>
      <c r="R687" s="568">
        <v>2</v>
      </c>
      <c r="S687" s="573">
        <v>1</v>
      </c>
      <c r="T687" s="572">
        <v>1</v>
      </c>
      <c r="U687" s="574">
        <v>1</v>
      </c>
    </row>
    <row r="688" spans="1:21" ht="14.45" customHeight="1" x14ac:dyDescent="0.2">
      <c r="A688" s="567">
        <v>29</v>
      </c>
      <c r="B688" s="568" t="s">
        <v>636</v>
      </c>
      <c r="C688" s="568" t="s">
        <v>640</v>
      </c>
      <c r="D688" s="569" t="s">
        <v>1708</v>
      </c>
      <c r="E688" s="570" t="s">
        <v>647</v>
      </c>
      <c r="F688" s="568" t="s">
        <v>637</v>
      </c>
      <c r="G688" s="568" t="s">
        <v>659</v>
      </c>
      <c r="H688" s="568" t="s">
        <v>271</v>
      </c>
      <c r="I688" s="568" t="s">
        <v>660</v>
      </c>
      <c r="J688" s="568" t="s">
        <v>595</v>
      </c>
      <c r="K688" s="568" t="s">
        <v>661</v>
      </c>
      <c r="L688" s="571">
        <v>61.97</v>
      </c>
      <c r="M688" s="571">
        <v>3904.1100000000006</v>
      </c>
      <c r="N688" s="568">
        <v>63</v>
      </c>
      <c r="O688" s="572">
        <v>38</v>
      </c>
      <c r="P688" s="571">
        <v>2478.8000000000002</v>
      </c>
      <c r="Q688" s="573">
        <v>0.63492063492063489</v>
      </c>
      <c r="R688" s="568">
        <v>40</v>
      </c>
      <c r="S688" s="573">
        <v>0.63492063492063489</v>
      </c>
      <c r="T688" s="572">
        <v>22</v>
      </c>
      <c r="U688" s="574">
        <v>0.57894736842105265</v>
      </c>
    </row>
    <row r="689" spans="1:21" ht="14.45" customHeight="1" x14ac:dyDescent="0.2">
      <c r="A689" s="567">
        <v>29</v>
      </c>
      <c r="B689" s="568" t="s">
        <v>636</v>
      </c>
      <c r="C689" s="568" t="s">
        <v>640</v>
      </c>
      <c r="D689" s="569" t="s">
        <v>1708</v>
      </c>
      <c r="E689" s="570" t="s">
        <v>647</v>
      </c>
      <c r="F689" s="568" t="s">
        <v>637</v>
      </c>
      <c r="G689" s="568" t="s">
        <v>1002</v>
      </c>
      <c r="H689" s="568" t="s">
        <v>271</v>
      </c>
      <c r="I689" s="568" t="s">
        <v>1003</v>
      </c>
      <c r="J689" s="568" t="s">
        <v>1004</v>
      </c>
      <c r="K689" s="568" t="s">
        <v>1005</v>
      </c>
      <c r="L689" s="571">
        <v>248.55</v>
      </c>
      <c r="M689" s="571">
        <v>248.55</v>
      </c>
      <c r="N689" s="568">
        <v>1</v>
      </c>
      <c r="O689" s="572">
        <v>1</v>
      </c>
      <c r="P689" s="571">
        <v>248.55</v>
      </c>
      <c r="Q689" s="573">
        <v>1</v>
      </c>
      <c r="R689" s="568">
        <v>1</v>
      </c>
      <c r="S689" s="573">
        <v>1</v>
      </c>
      <c r="T689" s="572">
        <v>1</v>
      </c>
      <c r="U689" s="574">
        <v>1</v>
      </c>
    </row>
    <row r="690" spans="1:21" ht="14.45" customHeight="1" x14ac:dyDescent="0.2">
      <c r="A690" s="567">
        <v>29</v>
      </c>
      <c r="B690" s="568" t="s">
        <v>636</v>
      </c>
      <c r="C690" s="568" t="s">
        <v>640</v>
      </c>
      <c r="D690" s="569" t="s">
        <v>1708</v>
      </c>
      <c r="E690" s="570" t="s">
        <v>647</v>
      </c>
      <c r="F690" s="568" t="s">
        <v>637</v>
      </c>
      <c r="G690" s="568" t="s">
        <v>662</v>
      </c>
      <c r="H690" s="568" t="s">
        <v>536</v>
      </c>
      <c r="I690" s="568" t="s">
        <v>621</v>
      </c>
      <c r="J690" s="568" t="s">
        <v>537</v>
      </c>
      <c r="K690" s="568" t="s">
        <v>622</v>
      </c>
      <c r="L690" s="571">
        <v>16.8</v>
      </c>
      <c r="M690" s="571">
        <v>268.80000000000007</v>
      </c>
      <c r="N690" s="568">
        <v>16</v>
      </c>
      <c r="O690" s="572">
        <v>16</v>
      </c>
      <c r="P690" s="571">
        <v>252.00000000000009</v>
      </c>
      <c r="Q690" s="573">
        <v>0.93750000000000011</v>
      </c>
      <c r="R690" s="568">
        <v>15</v>
      </c>
      <c r="S690" s="573">
        <v>0.9375</v>
      </c>
      <c r="T690" s="572">
        <v>15</v>
      </c>
      <c r="U690" s="574">
        <v>0.9375</v>
      </c>
    </row>
    <row r="691" spans="1:21" ht="14.45" customHeight="1" x14ac:dyDescent="0.2">
      <c r="A691" s="567">
        <v>29</v>
      </c>
      <c r="B691" s="568" t="s">
        <v>636</v>
      </c>
      <c r="C691" s="568" t="s">
        <v>640</v>
      </c>
      <c r="D691" s="569" t="s">
        <v>1708</v>
      </c>
      <c r="E691" s="570" t="s">
        <v>647</v>
      </c>
      <c r="F691" s="568" t="s">
        <v>637</v>
      </c>
      <c r="G691" s="568" t="s">
        <v>663</v>
      </c>
      <c r="H691" s="568" t="s">
        <v>536</v>
      </c>
      <c r="I691" s="568" t="s">
        <v>1018</v>
      </c>
      <c r="J691" s="568" t="s">
        <v>665</v>
      </c>
      <c r="K691" s="568" t="s">
        <v>1019</v>
      </c>
      <c r="L691" s="571">
        <v>368.16</v>
      </c>
      <c r="M691" s="571">
        <v>736.32</v>
      </c>
      <c r="N691" s="568">
        <v>2</v>
      </c>
      <c r="O691" s="572">
        <v>2</v>
      </c>
      <c r="P691" s="571">
        <v>736.32</v>
      </c>
      <c r="Q691" s="573">
        <v>1</v>
      </c>
      <c r="R691" s="568">
        <v>2</v>
      </c>
      <c r="S691" s="573">
        <v>1</v>
      </c>
      <c r="T691" s="572">
        <v>2</v>
      </c>
      <c r="U691" s="574">
        <v>1</v>
      </c>
    </row>
    <row r="692" spans="1:21" ht="14.45" customHeight="1" x14ac:dyDescent="0.2">
      <c r="A692" s="567">
        <v>29</v>
      </c>
      <c r="B692" s="568" t="s">
        <v>636</v>
      </c>
      <c r="C692" s="568" t="s">
        <v>640</v>
      </c>
      <c r="D692" s="569" t="s">
        <v>1708</v>
      </c>
      <c r="E692" s="570" t="s">
        <v>647</v>
      </c>
      <c r="F692" s="568" t="s">
        <v>637</v>
      </c>
      <c r="G692" s="568" t="s">
        <v>663</v>
      </c>
      <c r="H692" s="568" t="s">
        <v>536</v>
      </c>
      <c r="I692" s="568" t="s">
        <v>664</v>
      </c>
      <c r="J692" s="568" t="s">
        <v>665</v>
      </c>
      <c r="K692" s="568" t="s">
        <v>666</v>
      </c>
      <c r="L692" s="571">
        <v>736.33</v>
      </c>
      <c r="M692" s="571">
        <v>1472.66</v>
      </c>
      <c r="N692" s="568">
        <v>2</v>
      </c>
      <c r="O692" s="572">
        <v>2</v>
      </c>
      <c r="P692" s="571">
        <v>736.33</v>
      </c>
      <c r="Q692" s="573">
        <v>0.5</v>
      </c>
      <c r="R692" s="568">
        <v>1</v>
      </c>
      <c r="S692" s="573">
        <v>0.5</v>
      </c>
      <c r="T692" s="572">
        <v>1</v>
      </c>
      <c r="U692" s="574">
        <v>0.5</v>
      </c>
    </row>
    <row r="693" spans="1:21" ht="14.45" customHeight="1" x14ac:dyDescent="0.2">
      <c r="A693" s="567">
        <v>29</v>
      </c>
      <c r="B693" s="568" t="s">
        <v>636</v>
      </c>
      <c r="C693" s="568" t="s">
        <v>640</v>
      </c>
      <c r="D693" s="569" t="s">
        <v>1708</v>
      </c>
      <c r="E693" s="570" t="s">
        <v>647</v>
      </c>
      <c r="F693" s="568" t="s">
        <v>637</v>
      </c>
      <c r="G693" s="568" t="s">
        <v>663</v>
      </c>
      <c r="H693" s="568" t="s">
        <v>536</v>
      </c>
      <c r="I693" s="568" t="s">
        <v>1022</v>
      </c>
      <c r="J693" s="568" t="s">
        <v>665</v>
      </c>
      <c r="K693" s="568" t="s">
        <v>1023</v>
      </c>
      <c r="L693" s="571">
        <v>923.74</v>
      </c>
      <c r="M693" s="571">
        <v>923.74</v>
      </c>
      <c r="N693" s="568">
        <v>1</v>
      </c>
      <c r="O693" s="572">
        <v>1</v>
      </c>
      <c r="P693" s="571">
        <v>923.74</v>
      </c>
      <c r="Q693" s="573">
        <v>1</v>
      </c>
      <c r="R693" s="568">
        <v>1</v>
      </c>
      <c r="S693" s="573">
        <v>1</v>
      </c>
      <c r="T693" s="572">
        <v>1</v>
      </c>
      <c r="U693" s="574">
        <v>1</v>
      </c>
    </row>
    <row r="694" spans="1:21" ht="14.45" customHeight="1" x14ac:dyDescent="0.2">
      <c r="A694" s="567">
        <v>29</v>
      </c>
      <c r="B694" s="568" t="s">
        <v>636</v>
      </c>
      <c r="C694" s="568" t="s">
        <v>640</v>
      </c>
      <c r="D694" s="569" t="s">
        <v>1708</v>
      </c>
      <c r="E694" s="570" t="s">
        <v>647</v>
      </c>
      <c r="F694" s="568" t="s">
        <v>637</v>
      </c>
      <c r="G694" s="568" t="s">
        <v>1024</v>
      </c>
      <c r="H694" s="568" t="s">
        <v>271</v>
      </c>
      <c r="I694" s="568" t="s">
        <v>1025</v>
      </c>
      <c r="J694" s="568" t="s">
        <v>1026</v>
      </c>
      <c r="K694" s="568" t="s">
        <v>1027</v>
      </c>
      <c r="L694" s="571">
        <v>87.98</v>
      </c>
      <c r="M694" s="571">
        <v>87.98</v>
      </c>
      <c r="N694" s="568">
        <v>1</v>
      </c>
      <c r="O694" s="572">
        <v>1</v>
      </c>
      <c r="P694" s="571">
        <v>87.98</v>
      </c>
      <c r="Q694" s="573">
        <v>1</v>
      </c>
      <c r="R694" s="568">
        <v>1</v>
      </c>
      <c r="S694" s="573">
        <v>1</v>
      </c>
      <c r="T694" s="572">
        <v>1</v>
      </c>
      <c r="U694" s="574">
        <v>1</v>
      </c>
    </row>
    <row r="695" spans="1:21" ht="14.45" customHeight="1" x14ac:dyDescent="0.2">
      <c r="A695" s="567">
        <v>29</v>
      </c>
      <c r="B695" s="568" t="s">
        <v>636</v>
      </c>
      <c r="C695" s="568" t="s">
        <v>640</v>
      </c>
      <c r="D695" s="569" t="s">
        <v>1708</v>
      </c>
      <c r="E695" s="570" t="s">
        <v>647</v>
      </c>
      <c r="F695" s="568" t="s">
        <v>637</v>
      </c>
      <c r="G695" s="568" t="s">
        <v>1261</v>
      </c>
      <c r="H695" s="568" t="s">
        <v>271</v>
      </c>
      <c r="I695" s="568" t="s">
        <v>1670</v>
      </c>
      <c r="J695" s="568" t="s">
        <v>1671</v>
      </c>
      <c r="K695" s="568" t="s">
        <v>1672</v>
      </c>
      <c r="L695" s="571">
        <v>0</v>
      </c>
      <c r="M695" s="571">
        <v>0</v>
      </c>
      <c r="N695" s="568">
        <v>1</v>
      </c>
      <c r="O695" s="572">
        <v>1</v>
      </c>
      <c r="P695" s="571">
        <v>0</v>
      </c>
      <c r="Q695" s="573"/>
      <c r="R695" s="568">
        <v>1</v>
      </c>
      <c r="S695" s="573">
        <v>1</v>
      </c>
      <c r="T695" s="572">
        <v>1</v>
      </c>
      <c r="U695" s="574">
        <v>1</v>
      </c>
    </row>
    <row r="696" spans="1:21" ht="14.45" customHeight="1" x14ac:dyDescent="0.2">
      <c r="A696" s="567">
        <v>29</v>
      </c>
      <c r="B696" s="568" t="s">
        <v>636</v>
      </c>
      <c r="C696" s="568" t="s">
        <v>640</v>
      </c>
      <c r="D696" s="569" t="s">
        <v>1708</v>
      </c>
      <c r="E696" s="570" t="s">
        <v>647</v>
      </c>
      <c r="F696" s="568" t="s">
        <v>637</v>
      </c>
      <c r="G696" s="568" t="s">
        <v>1673</v>
      </c>
      <c r="H696" s="568" t="s">
        <v>536</v>
      </c>
      <c r="I696" s="568" t="s">
        <v>1674</v>
      </c>
      <c r="J696" s="568" t="s">
        <v>1675</v>
      </c>
      <c r="K696" s="568" t="s">
        <v>1676</v>
      </c>
      <c r="L696" s="571">
        <v>122.96</v>
      </c>
      <c r="M696" s="571">
        <v>368.88</v>
      </c>
      <c r="N696" s="568">
        <v>3</v>
      </c>
      <c r="O696" s="572">
        <v>1</v>
      </c>
      <c r="P696" s="571"/>
      <c r="Q696" s="573">
        <v>0</v>
      </c>
      <c r="R696" s="568"/>
      <c r="S696" s="573">
        <v>0</v>
      </c>
      <c r="T696" s="572"/>
      <c r="U696" s="574">
        <v>0</v>
      </c>
    </row>
    <row r="697" spans="1:21" ht="14.45" customHeight="1" x14ac:dyDescent="0.2">
      <c r="A697" s="567">
        <v>29</v>
      </c>
      <c r="B697" s="568" t="s">
        <v>636</v>
      </c>
      <c r="C697" s="568" t="s">
        <v>640</v>
      </c>
      <c r="D697" s="569" t="s">
        <v>1708</v>
      </c>
      <c r="E697" s="570" t="s">
        <v>647</v>
      </c>
      <c r="F697" s="568" t="s">
        <v>637</v>
      </c>
      <c r="G697" s="568" t="s">
        <v>674</v>
      </c>
      <c r="H697" s="568" t="s">
        <v>536</v>
      </c>
      <c r="I697" s="568" t="s">
        <v>624</v>
      </c>
      <c r="J697" s="568" t="s">
        <v>577</v>
      </c>
      <c r="K697" s="568" t="s">
        <v>578</v>
      </c>
      <c r="L697" s="571">
        <v>0</v>
      </c>
      <c r="M697" s="571">
        <v>0</v>
      </c>
      <c r="N697" s="568">
        <v>7</v>
      </c>
      <c r="O697" s="572">
        <v>7</v>
      </c>
      <c r="P697" s="571">
        <v>0</v>
      </c>
      <c r="Q697" s="573"/>
      <c r="R697" s="568">
        <v>5</v>
      </c>
      <c r="S697" s="573">
        <v>0.7142857142857143</v>
      </c>
      <c r="T697" s="572">
        <v>5</v>
      </c>
      <c r="U697" s="574">
        <v>0.7142857142857143</v>
      </c>
    </row>
    <row r="698" spans="1:21" ht="14.45" customHeight="1" x14ac:dyDescent="0.2">
      <c r="A698" s="567">
        <v>29</v>
      </c>
      <c r="B698" s="568" t="s">
        <v>636</v>
      </c>
      <c r="C698" s="568" t="s">
        <v>640</v>
      </c>
      <c r="D698" s="569" t="s">
        <v>1708</v>
      </c>
      <c r="E698" s="570" t="s">
        <v>647</v>
      </c>
      <c r="F698" s="568" t="s">
        <v>637</v>
      </c>
      <c r="G698" s="568" t="s">
        <v>1677</v>
      </c>
      <c r="H698" s="568" t="s">
        <v>271</v>
      </c>
      <c r="I698" s="568" t="s">
        <v>1678</v>
      </c>
      <c r="J698" s="568" t="s">
        <v>1679</v>
      </c>
      <c r="K698" s="568" t="s">
        <v>1680</v>
      </c>
      <c r="L698" s="571">
        <v>68.819999999999993</v>
      </c>
      <c r="M698" s="571">
        <v>68.819999999999993</v>
      </c>
      <c r="N698" s="568">
        <v>1</v>
      </c>
      <c r="O698" s="572">
        <v>1</v>
      </c>
      <c r="P698" s="571">
        <v>68.819999999999993</v>
      </c>
      <c r="Q698" s="573">
        <v>1</v>
      </c>
      <c r="R698" s="568">
        <v>1</v>
      </c>
      <c r="S698" s="573">
        <v>1</v>
      </c>
      <c r="T698" s="572">
        <v>1</v>
      </c>
      <c r="U698" s="574">
        <v>1</v>
      </c>
    </row>
    <row r="699" spans="1:21" ht="14.45" customHeight="1" x14ac:dyDescent="0.2">
      <c r="A699" s="567">
        <v>29</v>
      </c>
      <c r="B699" s="568" t="s">
        <v>636</v>
      </c>
      <c r="C699" s="568" t="s">
        <v>640</v>
      </c>
      <c r="D699" s="569" t="s">
        <v>1708</v>
      </c>
      <c r="E699" s="570" t="s">
        <v>647</v>
      </c>
      <c r="F699" s="568" t="s">
        <v>637</v>
      </c>
      <c r="G699" s="568" t="s">
        <v>1681</v>
      </c>
      <c r="H699" s="568" t="s">
        <v>271</v>
      </c>
      <c r="I699" s="568" t="s">
        <v>1682</v>
      </c>
      <c r="J699" s="568" t="s">
        <v>1683</v>
      </c>
      <c r="K699" s="568" t="s">
        <v>1684</v>
      </c>
      <c r="L699" s="571">
        <v>137.88</v>
      </c>
      <c r="M699" s="571">
        <v>137.88</v>
      </c>
      <c r="N699" s="568">
        <v>1</v>
      </c>
      <c r="O699" s="572">
        <v>1</v>
      </c>
      <c r="P699" s="571">
        <v>137.88</v>
      </c>
      <c r="Q699" s="573">
        <v>1</v>
      </c>
      <c r="R699" s="568">
        <v>1</v>
      </c>
      <c r="S699" s="573">
        <v>1</v>
      </c>
      <c r="T699" s="572">
        <v>1</v>
      </c>
      <c r="U699" s="574">
        <v>1</v>
      </c>
    </row>
    <row r="700" spans="1:21" ht="14.45" customHeight="1" x14ac:dyDescent="0.2">
      <c r="A700" s="567">
        <v>29</v>
      </c>
      <c r="B700" s="568" t="s">
        <v>636</v>
      </c>
      <c r="C700" s="568" t="s">
        <v>640</v>
      </c>
      <c r="D700" s="569" t="s">
        <v>1708</v>
      </c>
      <c r="E700" s="570" t="s">
        <v>647</v>
      </c>
      <c r="F700" s="568" t="s">
        <v>637</v>
      </c>
      <c r="G700" s="568" t="s">
        <v>1548</v>
      </c>
      <c r="H700" s="568" t="s">
        <v>271</v>
      </c>
      <c r="I700" s="568" t="s">
        <v>1685</v>
      </c>
      <c r="J700" s="568" t="s">
        <v>1686</v>
      </c>
      <c r="K700" s="568" t="s">
        <v>1687</v>
      </c>
      <c r="L700" s="571">
        <v>311.02</v>
      </c>
      <c r="M700" s="571">
        <v>311.02</v>
      </c>
      <c r="N700" s="568">
        <v>1</v>
      </c>
      <c r="O700" s="572">
        <v>1</v>
      </c>
      <c r="P700" s="571">
        <v>311.02</v>
      </c>
      <c r="Q700" s="573">
        <v>1</v>
      </c>
      <c r="R700" s="568">
        <v>1</v>
      </c>
      <c r="S700" s="573">
        <v>1</v>
      </c>
      <c r="T700" s="572">
        <v>1</v>
      </c>
      <c r="U700" s="574">
        <v>1</v>
      </c>
    </row>
    <row r="701" spans="1:21" ht="14.45" customHeight="1" x14ac:dyDescent="0.2">
      <c r="A701" s="567">
        <v>29</v>
      </c>
      <c r="B701" s="568" t="s">
        <v>636</v>
      </c>
      <c r="C701" s="568" t="s">
        <v>640</v>
      </c>
      <c r="D701" s="569" t="s">
        <v>1708</v>
      </c>
      <c r="E701" s="570" t="s">
        <v>647</v>
      </c>
      <c r="F701" s="568" t="s">
        <v>637</v>
      </c>
      <c r="G701" s="568" t="s">
        <v>1063</v>
      </c>
      <c r="H701" s="568" t="s">
        <v>271</v>
      </c>
      <c r="I701" s="568" t="s">
        <v>1688</v>
      </c>
      <c r="J701" s="568" t="s">
        <v>1553</v>
      </c>
      <c r="K701" s="568" t="s">
        <v>1689</v>
      </c>
      <c r="L701" s="571">
        <v>0</v>
      </c>
      <c r="M701" s="571">
        <v>0</v>
      </c>
      <c r="N701" s="568">
        <v>2</v>
      </c>
      <c r="O701" s="572">
        <v>2</v>
      </c>
      <c r="P701" s="571">
        <v>0</v>
      </c>
      <c r="Q701" s="573"/>
      <c r="R701" s="568">
        <v>1</v>
      </c>
      <c r="S701" s="573">
        <v>0.5</v>
      </c>
      <c r="T701" s="572">
        <v>1</v>
      </c>
      <c r="U701" s="574">
        <v>0.5</v>
      </c>
    </row>
    <row r="702" spans="1:21" ht="14.45" customHeight="1" x14ac:dyDescent="0.2">
      <c r="A702" s="567">
        <v>29</v>
      </c>
      <c r="B702" s="568" t="s">
        <v>636</v>
      </c>
      <c r="C702" s="568" t="s">
        <v>640</v>
      </c>
      <c r="D702" s="569" t="s">
        <v>1708</v>
      </c>
      <c r="E702" s="570" t="s">
        <v>647</v>
      </c>
      <c r="F702" s="568" t="s">
        <v>637</v>
      </c>
      <c r="G702" s="568" t="s">
        <v>1063</v>
      </c>
      <c r="H702" s="568" t="s">
        <v>271</v>
      </c>
      <c r="I702" s="568" t="s">
        <v>1690</v>
      </c>
      <c r="J702" s="568" t="s">
        <v>1553</v>
      </c>
      <c r="K702" s="568" t="s">
        <v>1691</v>
      </c>
      <c r="L702" s="571">
        <v>0</v>
      </c>
      <c r="M702" s="571">
        <v>0</v>
      </c>
      <c r="N702" s="568">
        <v>2</v>
      </c>
      <c r="O702" s="572">
        <v>2</v>
      </c>
      <c r="P702" s="571">
        <v>0</v>
      </c>
      <c r="Q702" s="573"/>
      <c r="R702" s="568">
        <v>1</v>
      </c>
      <c r="S702" s="573">
        <v>0.5</v>
      </c>
      <c r="T702" s="572">
        <v>1</v>
      </c>
      <c r="U702" s="574">
        <v>0.5</v>
      </c>
    </row>
    <row r="703" spans="1:21" ht="14.45" customHeight="1" x14ac:dyDescent="0.2">
      <c r="A703" s="567">
        <v>29</v>
      </c>
      <c r="B703" s="568" t="s">
        <v>636</v>
      </c>
      <c r="C703" s="568" t="s">
        <v>640</v>
      </c>
      <c r="D703" s="569" t="s">
        <v>1708</v>
      </c>
      <c r="E703" s="570" t="s">
        <v>647</v>
      </c>
      <c r="F703" s="568" t="s">
        <v>637</v>
      </c>
      <c r="G703" s="568" t="s">
        <v>1692</v>
      </c>
      <c r="H703" s="568" t="s">
        <v>271</v>
      </c>
      <c r="I703" s="568" t="s">
        <v>1693</v>
      </c>
      <c r="J703" s="568" t="s">
        <v>1694</v>
      </c>
      <c r="K703" s="568" t="s">
        <v>1695</v>
      </c>
      <c r="L703" s="571">
        <v>87.32</v>
      </c>
      <c r="M703" s="571">
        <v>87.32</v>
      </c>
      <c r="N703" s="568">
        <v>1</v>
      </c>
      <c r="O703" s="572">
        <v>1</v>
      </c>
      <c r="P703" s="571">
        <v>87.32</v>
      </c>
      <c r="Q703" s="573">
        <v>1</v>
      </c>
      <c r="R703" s="568">
        <v>1</v>
      </c>
      <c r="S703" s="573">
        <v>1</v>
      </c>
      <c r="T703" s="572">
        <v>1</v>
      </c>
      <c r="U703" s="574">
        <v>1</v>
      </c>
    </row>
    <row r="704" spans="1:21" ht="14.45" customHeight="1" x14ac:dyDescent="0.2">
      <c r="A704" s="567">
        <v>29</v>
      </c>
      <c r="B704" s="568" t="s">
        <v>636</v>
      </c>
      <c r="C704" s="568" t="s">
        <v>640</v>
      </c>
      <c r="D704" s="569" t="s">
        <v>1708</v>
      </c>
      <c r="E704" s="570" t="s">
        <v>647</v>
      </c>
      <c r="F704" s="568" t="s">
        <v>637</v>
      </c>
      <c r="G704" s="568" t="s">
        <v>675</v>
      </c>
      <c r="H704" s="568" t="s">
        <v>271</v>
      </c>
      <c r="I704" s="568" t="s">
        <v>798</v>
      </c>
      <c r="J704" s="568" t="s">
        <v>680</v>
      </c>
      <c r="K704" s="568" t="s">
        <v>1076</v>
      </c>
      <c r="L704" s="571">
        <v>50.32</v>
      </c>
      <c r="M704" s="571">
        <v>50.32</v>
      </c>
      <c r="N704" s="568">
        <v>1</v>
      </c>
      <c r="O704" s="572">
        <v>1</v>
      </c>
      <c r="P704" s="571">
        <v>50.32</v>
      </c>
      <c r="Q704" s="573">
        <v>1</v>
      </c>
      <c r="R704" s="568">
        <v>1</v>
      </c>
      <c r="S704" s="573">
        <v>1</v>
      </c>
      <c r="T704" s="572">
        <v>1</v>
      </c>
      <c r="U704" s="574">
        <v>1</v>
      </c>
    </row>
    <row r="705" spans="1:21" ht="14.45" customHeight="1" x14ac:dyDescent="0.2">
      <c r="A705" s="567">
        <v>29</v>
      </c>
      <c r="B705" s="568" t="s">
        <v>636</v>
      </c>
      <c r="C705" s="568" t="s">
        <v>640</v>
      </c>
      <c r="D705" s="569" t="s">
        <v>1708</v>
      </c>
      <c r="E705" s="570" t="s">
        <v>647</v>
      </c>
      <c r="F705" s="568" t="s">
        <v>637</v>
      </c>
      <c r="G705" s="568" t="s">
        <v>682</v>
      </c>
      <c r="H705" s="568" t="s">
        <v>536</v>
      </c>
      <c r="I705" s="568" t="s">
        <v>683</v>
      </c>
      <c r="J705" s="568" t="s">
        <v>684</v>
      </c>
      <c r="K705" s="568" t="s">
        <v>685</v>
      </c>
      <c r="L705" s="571">
        <v>154.36000000000001</v>
      </c>
      <c r="M705" s="571">
        <v>1080.52</v>
      </c>
      <c r="N705" s="568">
        <v>7</v>
      </c>
      <c r="O705" s="572">
        <v>6</v>
      </c>
      <c r="P705" s="571">
        <v>926.16000000000008</v>
      </c>
      <c r="Q705" s="573">
        <v>0.85714285714285721</v>
      </c>
      <c r="R705" s="568">
        <v>6</v>
      </c>
      <c r="S705" s="573">
        <v>0.8571428571428571</v>
      </c>
      <c r="T705" s="572">
        <v>5</v>
      </c>
      <c r="U705" s="574">
        <v>0.83333333333333337</v>
      </c>
    </row>
    <row r="706" spans="1:21" ht="14.45" customHeight="1" x14ac:dyDescent="0.2">
      <c r="A706" s="567">
        <v>29</v>
      </c>
      <c r="B706" s="568" t="s">
        <v>636</v>
      </c>
      <c r="C706" s="568" t="s">
        <v>640</v>
      </c>
      <c r="D706" s="569" t="s">
        <v>1708</v>
      </c>
      <c r="E706" s="570" t="s">
        <v>647</v>
      </c>
      <c r="F706" s="568" t="s">
        <v>637</v>
      </c>
      <c r="G706" s="568" t="s">
        <v>682</v>
      </c>
      <c r="H706" s="568" t="s">
        <v>536</v>
      </c>
      <c r="I706" s="568" t="s">
        <v>1081</v>
      </c>
      <c r="J706" s="568" t="s">
        <v>1082</v>
      </c>
      <c r="K706" s="568" t="s">
        <v>1083</v>
      </c>
      <c r="L706" s="571">
        <v>149.52000000000001</v>
      </c>
      <c r="M706" s="571">
        <v>149.52000000000001</v>
      </c>
      <c r="N706" s="568">
        <v>1</v>
      </c>
      <c r="O706" s="572">
        <v>1</v>
      </c>
      <c r="P706" s="571">
        <v>149.52000000000001</v>
      </c>
      <c r="Q706" s="573">
        <v>1</v>
      </c>
      <c r="R706" s="568">
        <v>1</v>
      </c>
      <c r="S706" s="573">
        <v>1</v>
      </c>
      <c r="T706" s="572">
        <v>1</v>
      </c>
      <c r="U706" s="574">
        <v>1</v>
      </c>
    </row>
    <row r="707" spans="1:21" ht="14.45" customHeight="1" x14ac:dyDescent="0.2">
      <c r="A707" s="567">
        <v>29</v>
      </c>
      <c r="B707" s="568" t="s">
        <v>636</v>
      </c>
      <c r="C707" s="568" t="s">
        <v>640</v>
      </c>
      <c r="D707" s="569" t="s">
        <v>1708</v>
      </c>
      <c r="E707" s="570" t="s">
        <v>647</v>
      </c>
      <c r="F707" s="568" t="s">
        <v>637</v>
      </c>
      <c r="G707" s="568" t="s">
        <v>682</v>
      </c>
      <c r="H707" s="568" t="s">
        <v>271</v>
      </c>
      <c r="I707" s="568" t="s">
        <v>1413</v>
      </c>
      <c r="J707" s="568" t="s">
        <v>684</v>
      </c>
      <c r="K707" s="568" t="s">
        <v>1414</v>
      </c>
      <c r="L707" s="571">
        <v>225.06</v>
      </c>
      <c r="M707" s="571">
        <v>225.06</v>
      </c>
      <c r="N707" s="568">
        <v>1</v>
      </c>
      <c r="O707" s="572">
        <v>1</v>
      </c>
      <c r="P707" s="571"/>
      <c r="Q707" s="573">
        <v>0</v>
      </c>
      <c r="R707" s="568"/>
      <c r="S707" s="573">
        <v>0</v>
      </c>
      <c r="T707" s="572"/>
      <c r="U707" s="574">
        <v>0</v>
      </c>
    </row>
    <row r="708" spans="1:21" ht="14.45" customHeight="1" x14ac:dyDescent="0.2">
      <c r="A708" s="567">
        <v>29</v>
      </c>
      <c r="B708" s="568" t="s">
        <v>636</v>
      </c>
      <c r="C708" s="568" t="s">
        <v>640</v>
      </c>
      <c r="D708" s="569" t="s">
        <v>1708</v>
      </c>
      <c r="E708" s="570" t="s">
        <v>647</v>
      </c>
      <c r="F708" s="568" t="s">
        <v>637</v>
      </c>
      <c r="G708" s="568" t="s">
        <v>692</v>
      </c>
      <c r="H708" s="568" t="s">
        <v>271</v>
      </c>
      <c r="I708" s="568" t="s">
        <v>693</v>
      </c>
      <c r="J708" s="568" t="s">
        <v>593</v>
      </c>
      <c r="K708" s="568" t="s">
        <v>694</v>
      </c>
      <c r="L708" s="571">
        <v>266.77</v>
      </c>
      <c r="M708" s="571">
        <v>266.77</v>
      </c>
      <c r="N708" s="568">
        <v>1</v>
      </c>
      <c r="O708" s="572">
        <v>1</v>
      </c>
      <c r="P708" s="571"/>
      <c r="Q708" s="573">
        <v>0</v>
      </c>
      <c r="R708" s="568"/>
      <c r="S708" s="573">
        <v>0</v>
      </c>
      <c r="T708" s="572"/>
      <c r="U708" s="574">
        <v>0</v>
      </c>
    </row>
    <row r="709" spans="1:21" ht="14.45" customHeight="1" x14ac:dyDescent="0.2">
      <c r="A709" s="567">
        <v>29</v>
      </c>
      <c r="B709" s="568" t="s">
        <v>636</v>
      </c>
      <c r="C709" s="568" t="s">
        <v>640</v>
      </c>
      <c r="D709" s="569" t="s">
        <v>1708</v>
      </c>
      <c r="E709" s="570" t="s">
        <v>647</v>
      </c>
      <c r="F709" s="568" t="s">
        <v>637</v>
      </c>
      <c r="G709" s="568" t="s">
        <v>1101</v>
      </c>
      <c r="H709" s="568" t="s">
        <v>271</v>
      </c>
      <c r="I709" s="568" t="s">
        <v>1102</v>
      </c>
      <c r="J709" s="568" t="s">
        <v>1103</v>
      </c>
      <c r="K709" s="568" t="s">
        <v>1104</v>
      </c>
      <c r="L709" s="571">
        <v>107.27</v>
      </c>
      <c r="M709" s="571">
        <v>214.54</v>
      </c>
      <c r="N709" s="568">
        <v>2</v>
      </c>
      <c r="O709" s="572">
        <v>1</v>
      </c>
      <c r="P709" s="571"/>
      <c r="Q709" s="573">
        <v>0</v>
      </c>
      <c r="R709" s="568"/>
      <c r="S709" s="573">
        <v>0</v>
      </c>
      <c r="T709" s="572"/>
      <c r="U709" s="574">
        <v>0</v>
      </c>
    </row>
    <row r="710" spans="1:21" ht="14.45" customHeight="1" x14ac:dyDescent="0.2">
      <c r="A710" s="567">
        <v>29</v>
      </c>
      <c r="B710" s="568" t="s">
        <v>636</v>
      </c>
      <c r="C710" s="568" t="s">
        <v>640</v>
      </c>
      <c r="D710" s="569" t="s">
        <v>1708</v>
      </c>
      <c r="E710" s="570" t="s">
        <v>647</v>
      </c>
      <c r="F710" s="568" t="s">
        <v>638</v>
      </c>
      <c r="G710" s="568" t="s">
        <v>695</v>
      </c>
      <c r="H710" s="568" t="s">
        <v>271</v>
      </c>
      <c r="I710" s="568" t="s">
        <v>1105</v>
      </c>
      <c r="J710" s="568" t="s">
        <v>799</v>
      </c>
      <c r="K710" s="568"/>
      <c r="L710" s="571">
        <v>0</v>
      </c>
      <c r="M710" s="571">
        <v>0</v>
      </c>
      <c r="N710" s="568">
        <v>1</v>
      </c>
      <c r="O710" s="572">
        <v>1</v>
      </c>
      <c r="P710" s="571">
        <v>0</v>
      </c>
      <c r="Q710" s="573"/>
      <c r="R710" s="568">
        <v>1</v>
      </c>
      <c r="S710" s="573">
        <v>1</v>
      </c>
      <c r="T710" s="572">
        <v>1</v>
      </c>
      <c r="U710" s="574">
        <v>1</v>
      </c>
    </row>
    <row r="711" spans="1:21" ht="14.45" customHeight="1" x14ac:dyDescent="0.2">
      <c r="A711" s="567">
        <v>29</v>
      </c>
      <c r="B711" s="568" t="s">
        <v>636</v>
      </c>
      <c r="C711" s="568" t="s">
        <v>640</v>
      </c>
      <c r="D711" s="569" t="s">
        <v>1708</v>
      </c>
      <c r="E711" s="570" t="s">
        <v>647</v>
      </c>
      <c r="F711" s="568" t="s">
        <v>638</v>
      </c>
      <c r="G711" s="568" t="s">
        <v>695</v>
      </c>
      <c r="H711" s="568" t="s">
        <v>271</v>
      </c>
      <c r="I711" s="568" t="s">
        <v>1020</v>
      </c>
      <c r="J711" s="568" t="s">
        <v>799</v>
      </c>
      <c r="K711" s="568"/>
      <c r="L711" s="571">
        <v>490.89</v>
      </c>
      <c r="M711" s="571">
        <v>490.89</v>
      </c>
      <c r="N711" s="568">
        <v>1</v>
      </c>
      <c r="O711" s="572">
        <v>1</v>
      </c>
      <c r="P711" s="571">
        <v>490.89</v>
      </c>
      <c r="Q711" s="573">
        <v>1</v>
      </c>
      <c r="R711" s="568">
        <v>1</v>
      </c>
      <c r="S711" s="573">
        <v>1</v>
      </c>
      <c r="T711" s="572">
        <v>1</v>
      </c>
      <c r="U711" s="574">
        <v>1</v>
      </c>
    </row>
    <row r="712" spans="1:21" ht="14.45" customHeight="1" x14ac:dyDescent="0.2">
      <c r="A712" s="567">
        <v>29</v>
      </c>
      <c r="B712" s="568" t="s">
        <v>636</v>
      </c>
      <c r="C712" s="568" t="s">
        <v>640</v>
      </c>
      <c r="D712" s="569" t="s">
        <v>1708</v>
      </c>
      <c r="E712" s="570" t="s">
        <v>647</v>
      </c>
      <c r="F712" s="568" t="s">
        <v>639</v>
      </c>
      <c r="G712" s="568" t="s">
        <v>695</v>
      </c>
      <c r="H712" s="568" t="s">
        <v>271</v>
      </c>
      <c r="I712" s="568" t="s">
        <v>1313</v>
      </c>
      <c r="J712" s="568" t="s">
        <v>1314</v>
      </c>
      <c r="K712" s="568"/>
      <c r="L712" s="571">
        <v>0</v>
      </c>
      <c r="M712" s="571">
        <v>0</v>
      </c>
      <c r="N712" s="568">
        <v>1</v>
      </c>
      <c r="O712" s="572">
        <v>1</v>
      </c>
      <c r="P712" s="571"/>
      <c r="Q712" s="573"/>
      <c r="R712" s="568"/>
      <c r="S712" s="573">
        <v>0</v>
      </c>
      <c r="T712" s="572"/>
      <c r="U712" s="574">
        <v>0</v>
      </c>
    </row>
    <row r="713" spans="1:21" ht="14.45" customHeight="1" x14ac:dyDescent="0.2">
      <c r="A713" s="567">
        <v>29</v>
      </c>
      <c r="B713" s="568" t="s">
        <v>636</v>
      </c>
      <c r="C713" s="568" t="s">
        <v>640</v>
      </c>
      <c r="D713" s="569" t="s">
        <v>1708</v>
      </c>
      <c r="E713" s="570" t="s">
        <v>647</v>
      </c>
      <c r="F713" s="568" t="s">
        <v>639</v>
      </c>
      <c r="G713" s="568" t="s">
        <v>695</v>
      </c>
      <c r="H713" s="568" t="s">
        <v>271</v>
      </c>
      <c r="I713" s="568" t="s">
        <v>1696</v>
      </c>
      <c r="J713" s="568" t="s">
        <v>1697</v>
      </c>
      <c r="K713" s="568" t="s">
        <v>1698</v>
      </c>
      <c r="L713" s="571">
        <v>0</v>
      </c>
      <c r="M713" s="571">
        <v>0</v>
      </c>
      <c r="N713" s="568">
        <v>2</v>
      </c>
      <c r="O713" s="572">
        <v>1</v>
      </c>
      <c r="P713" s="571"/>
      <c r="Q713" s="573"/>
      <c r="R713" s="568"/>
      <c r="S713" s="573">
        <v>0</v>
      </c>
      <c r="T713" s="572"/>
      <c r="U713" s="574">
        <v>0</v>
      </c>
    </row>
    <row r="714" spans="1:21" ht="14.45" customHeight="1" x14ac:dyDescent="0.2">
      <c r="A714" s="567">
        <v>29</v>
      </c>
      <c r="B714" s="568" t="s">
        <v>636</v>
      </c>
      <c r="C714" s="568" t="s">
        <v>640</v>
      </c>
      <c r="D714" s="569" t="s">
        <v>1708</v>
      </c>
      <c r="E714" s="570" t="s">
        <v>647</v>
      </c>
      <c r="F714" s="568" t="s">
        <v>639</v>
      </c>
      <c r="G714" s="568" t="s">
        <v>695</v>
      </c>
      <c r="H714" s="568" t="s">
        <v>271</v>
      </c>
      <c r="I714" s="568" t="s">
        <v>699</v>
      </c>
      <c r="J714" s="568" t="s">
        <v>700</v>
      </c>
      <c r="K714" s="568" t="s">
        <v>701</v>
      </c>
      <c r="L714" s="571">
        <v>410.41</v>
      </c>
      <c r="M714" s="571">
        <v>1231.23</v>
      </c>
      <c r="N714" s="568">
        <v>3</v>
      </c>
      <c r="O714" s="572">
        <v>3</v>
      </c>
      <c r="P714" s="571">
        <v>820.82</v>
      </c>
      <c r="Q714" s="573">
        <v>0.66666666666666674</v>
      </c>
      <c r="R714" s="568">
        <v>2</v>
      </c>
      <c r="S714" s="573">
        <v>0.66666666666666663</v>
      </c>
      <c r="T714" s="572">
        <v>2</v>
      </c>
      <c r="U714" s="574">
        <v>0.66666666666666663</v>
      </c>
    </row>
    <row r="715" spans="1:21" ht="14.45" customHeight="1" x14ac:dyDescent="0.2">
      <c r="A715" s="567">
        <v>29</v>
      </c>
      <c r="B715" s="568" t="s">
        <v>636</v>
      </c>
      <c r="C715" s="568" t="s">
        <v>640</v>
      </c>
      <c r="D715" s="569" t="s">
        <v>1708</v>
      </c>
      <c r="E715" s="570" t="s">
        <v>647</v>
      </c>
      <c r="F715" s="568" t="s">
        <v>639</v>
      </c>
      <c r="G715" s="568" t="s">
        <v>695</v>
      </c>
      <c r="H715" s="568" t="s">
        <v>271</v>
      </c>
      <c r="I715" s="568" t="s">
        <v>1699</v>
      </c>
      <c r="J715" s="568" t="s">
        <v>700</v>
      </c>
      <c r="K715" s="568" t="s">
        <v>1700</v>
      </c>
      <c r="L715" s="571">
        <v>582.98</v>
      </c>
      <c r="M715" s="571">
        <v>1748.94</v>
      </c>
      <c r="N715" s="568">
        <v>3</v>
      </c>
      <c r="O715" s="572">
        <v>3</v>
      </c>
      <c r="P715" s="571">
        <v>1748.94</v>
      </c>
      <c r="Q715" s="573">
        <v>1</v>
      </c>
      <c r="R715" s="568">
        <v>3</v>
      </c>
      <c r="S715" s="573">
        <v>1</v>
      </c>
      <c r="T715" s="572">
        <v>3</v>
      </c>
      <c r="U715" s="574">
        <v>1</v>
      </c>
    </row>
    <row r="716" spans="1:21" ht="14.45" customHeight="1" x14ac:dyDescent="0.2">
      <c r="A716" s="567">
        <v>29</v>
      </c>
      <c r="B716" s="568" t="s">
        <v>636</v>
      </c>
      <c r="C716" s="568" t="s">
        <v>640</v>
      </c>
      <c r="D716" s="569" t="s">
        <v>1708</v>
      </c>
      <c r="E716" s="570" t="s">
        <v>647</v>
      </c>
      <c r="F716" s="568" t="s">
        <v>639</v>
      </c>
      <c r="G716" s="568" t="s">
        <v>695</v>
      </c>
      <c r="H716" s="568" t="s">
        <v>271</v>
      </c>
      <c r="I716" s="568" t="s">
        <v>702</v>
      </c>
      <c r="J716" s="568" t="s">
        <v>703</v>
      </c>
      <c r="K716" s="568" t="s">
        <v>704</v>
      </c>
      <c r="L716" s="571">
        <v>1018.15</v>
      </c>
      <c r="M716" s="571">
        <v>10181.5</v>
      </c>
      <c r="N716" s="568">
        <v>10</v>
      </c>
      <c r="O716" s="572">
        <v>3</v>
      </c>
      <c r="P716" s="571">
        <v>6108.9</v>
      </c>
      <c r="Q716" s="573">
        <v>0.6</v>
      </c>
      <c r="R716" s="568">
        <v>6</v>
      </c>
      <c r="S716" s="573">
        <v>0.6</v>
      </c>
      <c r="T716" s="572">
        <v>2</v>
      </c>
      <c r="U716" s="574">
        <v>0.66666666666666663</v>
      </c>
    </row>
    <row r="717" spans="1:21" ht="14.45" customHeight="1" x14ac:dyDescent="0.2">
      <c r="A717" s="567">
        <v>29</v>
      </c>
      <c r="B717" s="568" t="s">
        <v>636</v>
      </c>
      <c r="C717" s="568" t="s">
        <v>640</v>
      </c>
      <c r="D717" s="569" t="s">
        <v>1708</v>
      </c>
      <c r="E717" s="570" t="s">
        <v>647</v>
      </c>
      <c r="F717" s="568" t="s">
        <v>639</v>
      </c>
      <c r="G717" s="568" t="s">
        <v>695</v>
      </c>
      <c r="H717" s="568" t="s">
        <v>271</v>
      </c>
      <c r="I717" s="568" t="s">
        <v>702</v>
      </c>
      <c r="J717" s="568" t="s">
        <v>703</v>
      </c>
      <c r="K717" s="568" t="s">
        <v>704</v>
      </c>
      <c r="L717" s="571">
        <v>1048.6500000000001</v>
      </c>
      <c r="M717" s="571">
        <v>5243.25</v>
      </c>
      <c r="N717" s="568">
        <v>5</v>
      </c>
      <c r="O717" s="572">
        <v>2</v>
      </c>
      <c r="P717" s="571">
        <v>5243.25</v>
      </c>
      <c r="Q717" s="573">
        <v>1</v>
      </c>
      <c r="R717" s="568">
        <v>5</v>
      </c>
      <c r="S717" s="573">
        <v>1</v>
      </c>
      <c r="T717" s="572">
        <v>2</v>
      </c>
      <c r="U717" s="574">
        <v>1</v>
      </c>
    </row>
    <row r="718" spans="1:21" ht="14.45" customHeight="1" x14ac:dyDescent="0.2">
      <c r="A718" s="567">
        <v>29</v>
      </c>
      <c r="B718" s="568" t="s">
        <v>636</v>
      </c>
      <c r="C718" s="568" t="s">
        <v>640</v>
      </c>
      <c r="D718" s="569" t="s">
        <v>1708</v>
      </c>
      <c r="E718" s="570" t="s">
        <v>647</v>
      </c>
      <c r="F718" s="568" t="s">
        <v>639</v>
      </c>
      <c r="G718" s="568" t="s">
        <v>695</v>
      </c>
      <c r="H718" s="568" t="s">
        <v>271</v>
      </c>
      <c r="I718" s="568" t="s">
        <v>1106</v>
      </c>
      <c r="J718" s="568" t="s">
        <v>1107</v>
      </c>
      <c r="K718" s="568" t="s">
        <v>1108</v>
      </c>
      <c r="L718" s="571">
        <v>389.82</v>
      </c>
      <c r="M718" s="571">
        <v>779.64</v>
      </c>
      <c r="N718" s="568">
        <v>2</v>
      </c>
      <c r="O718" s="572">
        <v>2</v>
      </c>
      <c r="P718" s="571">
        <v>779.64</v>
      </c>
      <c r="Q718" s="573">
        <v>1</v>
      </c>
      <c r="R718" s="568">
        <v>2</v>
      </c>
      <c r="S718" s="573">
        <v>1</v>
      </c>
      <c r="T718" s="572">
        <v>2</v>
      </c>
      <c r="U718" s="574">
        <v>1</v>
      </c>
    </row>
    <row r="719" spans="1:21" ht="14.45" customHeight="1" x14ac:dyDescent="0.2">
      <c r="A719" s="567">
        <v>29</v>
      </c>
      <c r="B719" s="568" t="s">
        <v>636</v>
      </c>
      <c r="C719" s="568" t="s">
        <v>640</v>
      </c>
      <c r="D719" s="569" t="s">
        <v>1708</v>
      </c>
      <c r="E719" s="570" t="s">
        <v>647</v>
      </c>
      <c r="F719" s="568" t="s">
        <v>639</v>
      </c>
      <c r="G719" s="568" t="s">
        <v>695</v>
      </c>
      <c r="H719" s="568" t="s">
        <v>271</v>
      </c>
      <c r="I719" s="568" t="s">
        <v>705</v>
      </c>
      <c r="J719" s="568" t="s">
        <v>706</v>
      </c>
      <c r="K719" s="568" t="s">
        <v>707</v>
      </c>
      <c r="L719" s="571">
        <v>99.99</v>
      </c>
      <c r="M719" s="571">
        <v>2499.7499999999995</v>
      </c>
      <c r="N719" s="568">
        <v>25</v>
      </c>
      <c r="O719" s="572">
        <v>11</v>
      </c>
      <c r="P719" s="571">
        <v>2199.7799999999997</v>
      </c>
      <c r="Q719" s="573">
        <v>0.88</v>
      </c>
      <c r="R719" s="568">
        <v>22</v>
      </c>
      <c r="S719" s="573">
        <v>0.88</v>
      </c>
      <c r="T719" s="572">
        <v>10</v>
      </c>
      <c r="U719" s="574">
        <v>0.90909090909090906</v>
      </c>
    </row>
    <row r="720" spans="1:21" ht="14.45" customHeight="1" x14ac:dyDescent="0.2">
      <c r="A720" s="567">
        <v>29</v>
      </c>
      <c r="B720" s="568" t="s">
        <v>636</v>
      </c>
      <c r="C720" s="568" t="s">
        <v>640</v>
      </c>
      <c r="D720" s="569" t="s">
        <v>1708</v>
      </c>
      <c r="E720" s="570" t="s">
        <v>647</v>
      </c>
      <c r="F720" s="568" t="s">
        <v>639</v>
      </c>
      <c r="G720" s="568" t="s">
        <v>695</v>
      </c>
      <c r="H720" s="568" t="s">
        <v>271</v>
      </c>
      <c r="I720" s="568" t="s">
        <v>708</v>
      </c>
      <c r="J720" s="568" t="s">
        <v>709</v>
      </c>
      <c r="K720" s="568" t="s">
        <v>710</v>
      </c>
      <c r="L720" s="571">
        <v>180.39</v>
      </c>
      <c r="M720" s="571">
        <v>180.39</v>
      </c>
      <c r="N720" s="568">
        <v>1</v>
      </c>
      <c r="O720" s="572">
        <v>1</v>
      </c>
      <c r="P720" s="571">
        <v>180.39</v>
      </c>
      <c r="Q720" s="573">
        <v>1</v>
      </c>
      <c r="R720" s="568">
        <v>1</v>
      </c>
      <c r="S720" s="573">
        <v>1</v>
      </c>
      <c r="T720" s="572">
        <v>1</v>
      </c>
      <c r="U720" s="574">
        <v>1</v>
      </c>
    </row>
    <row r="721" spans="1:21" ht="14.45" customHeight="1" x14ac:dyDescent="0.2">
      <c r="A721" s="567">
        <v>29</v>
      </c>
      <c r="B721" s="568" t="s">
        <v>636</v>
      </c>
      <c r="C721" s="568" t="s">
        <v>640</v>
      </c>
      <c r="D721" s="569" t="s">
        <v>1708</v>
      </c>
      <c r="E721" s="570" t="s">
        <v>647</v>
      </c>
      <c r="F721" s="568" t="s">
        <v>639</v>
      </c>
      <c r="G721" s="568" t="s">
        <v>695</v>
      </c>
      <c r="H721" s="568" t="s">
        <v>271</v>
      </c>
      <c r="I721" s="568" t="s">
        <v>711</v>
      </c>
      <c r="J721" s="568" t="s">
        <v>712</v>
      </c>
      <c r="K721" s="568" t="s">
        <v>713</v>
      </c>
      <c r="L721" s="571">
        <v>345.19</v>
      </c>
      <c r="M721" s="571">
        <v>345.19</v>
      </c>
      <c r="N721" s="568">
        <v>1</v>
      </c>
      <c r="O721" s="572">
        <v>1</v>
      </c>
      <c r="P721" s="571"/>
      <c r="Q721" s="573">
        <v>0</v>
      </c>
      <c r="R721" s="568"/>
      <c r="S721" s="573">
        <v>0</v>
      </c>
      <c r="T721" s="572"/>
      <c r="U721" s="574">
        <v>0</v>
      </c>
    </row>
    <row r="722" spans="1:21" ht="14.45" customHeight="1" x14ac:dyDescent="0.2">
      <c r="A722" s="567">
        <v>29</v>
      </c>
      <c r="B722" s="568" t="s">
        <v>636</v>
      </c>
      <c r="C722" s="568" t="s">
        <v>640</v>
      </c>
      <c r="D722" s="569" t="s">
        <v>1708</v>
      </c>
      <c r="E722" s="570" t="s">
        <v>647</v>
      </c>
      <c r="F722" s="568" t="s">
        <v>639</v>
      </c>
      <c r="G722" s="568" t="s">
        <v>695</v>
      </c>
      <c r="H722" s="568" t="s">
        <v>271</v>
      </c>
      <c r="I722" s="568" t="s">
        <v>1117</v>
      </c>
      <c r="J722" s="568" t="s">
        <v>727</v>
      </c>
      <c r="K722" s="568" t="s">
        <v>1118</v>
      </c>
      <c r="L722" s="571">
        <v>156</v>
      </c>
      <c r="M722" s="571">
        <v>312</v>
      </c>
      <c r="N722" s="568">
        <v>2</v>
      </c>
      <c r="O722" s="572">
        <v>1</v>
      </c>
      <c r="P722" s="571">
        <v>312</v>
      </c>
      <c r="Q722" s="573">
        <v>1</v>
      </c>
      <c r="R722" s="568">
        <v>2</v>
      </c>
      <c r="S722" s="573">
        <v>1</v>
      </c>
      <c r="T722" s="572">
        <v>1</v>
      </c>
      <c r="U722" s="574">
        <v>1</v>
      </c>
    </row>
    <row r="723" spans="1:21" ht="14.45" customHeight="1" x14ac:dyDescent="0.2">
      <c r="A723" s="567">
        <v>29</v>
      </c>
      <c r="B723" s="568" t="s">
        <v>636</v>
      </c>
      <c r="C723" s="568" t="s">
        <v>640</v>
      </c>
      <c r="D723" s="569" t="s">
        <v>1708</v>
      </c>
      <c r="E723" s="570" t="s">
        <v>647</v>
      </c>
      <c r="F723" s="568" t="s">
        <v>639</v>
      </c>
      <c r="G723" s="568" t="s">
        <v>695</v>
      </c>
      <c r="H723" s="568" t="s">
        <v>271</v>
      </c>
      <c r="I723" s="568" t="s">
        <v>1417</v>
      </c>
      <c r="J723" s="568" t="s">
        <v>709</v>
      </c>
      <c r="K723" s="568" t="s">
        <v>1418</v>
      </c>
      <c r="L723" s="571">
        <v>202.08</v>
      </c>
      <c r="M723" s="571">
        <v>202.08</v>
      </c>
      <c r="N723" s="568">
        <v>1</v>
      </c>
      <c r="O723" s="572">
        <v>1</v>
      </c>
      <c r="P723" s="571"/>
      <c r="Q723" s="573">
        <v>0</v>
      </c>
      <c r="R723" s="568"/>
      <c r="S723" s="573">
        <v>0</v>
      </c>
      <c r="T723" s="572"/>
      <c r="U723" s="574">
        <v>0</v>
      </c>
    </row>
    <row r="724" spans="1:21" ht="14.45" customHeight="1" x14ac:dyDescent="0.2">
      <c r="A724" s="567">
        <v>29</v>
      </c>
      <c r="B724" s="568" t="s">
        <v>636</v>
      </c>
      <c r="C724" s="568" t="s">
        <v>640</v>
      </c>
      <c r="D724" s="569" t="s">
        <v>1708</v>
      </c>
      <c r="E724" s="570" t="s">
        <v>647</v>
      </c>
      <c r="F724" s="568" t="s">
        <v>639</v>
      </c>
      <c r="G724" s="568" t="s">
        <v>695</v>
      </c>
      <c r="H724" s="568" t="s">
        <v>271</v>
      </c>
      <c r="I724" s="568" t="s">
        <v>1181</v>
      </c>
      <c r="J724" s="568" t="s">
        <v>715</v>
      </c>
      <c r="K724" s="568" t="s">
        <v>1182</v>
      </c>
      <c r="L724" s="571">
        <v>60.23</v>
      </c>
      <c r="M724" s="571">
        <v>60.23</v>
      </c>
      <c r="N724" s="568">
        <v>1</v>
      </c>
      <c r="O724" s="572">
        <v>1</v>
      </c>
      <c r="P724" s="571"/>
      <c r="Q724" s="573">
        <v>0</v>
      </c>
      <c r="R724" s="568"/>
      <c r="S724" s="573">
        <v>0</v>
      </c>
      <c r="T724" s="572"/>
      <c r="U724" s="574">
        <v>0</v>
      </c>
    </row>
    <row r="725" spans="1:21" ht="14.45" customHeight="1" x14ac:dyDescent="0.2">
      <c r="A725" s="567">
        <v>29</v>
      </c>
      <c r="B725" s="568" t="s">
        <v>636</v>
      </c>
      <c r="C725" s="568" t="s">
        <v>640</v>
      </c>
      <c r="D725" s="569" t="s">
        <v>1708</v>
      </c>
      <c r="E725" s="570" t="s">
        <v>647</v>
      </c>
      <c r="F725" s="568" t="s">
        <v>639</v>
      </c>
      <c r="G725" s="568" t="s">
        <v>695</v>
      </c>
      <c r="H725" s="568" t="s">
        <v>271</v>
      </c>
      <c r="I725" s="568" t="s">
        <v>877</v>
      </c>
      <c r="J725" s="568" t="s">
        <v>878</v>
      </c>
      <c r="K725" s="568" t="s">
        <v>879</v>
      </c>
      <c r="L725" s="571">
        <v>246.47</v>
      </c>
      <c r="M725" s="571">
        <v>739.41</v>
      </c>
      <c r="N725" s="568">
        <v>3</v>
      </c>
      <c r="O725" s="572">
        <v>2</v>
      </c>
      <c r="P725" s="571">
        <v>492.94</v>
      </c>
      <c r="Q725" s="573">
        <v>0.66666666666666674</v>
      </c>
      <c r="R725" s="568">
        <v>2</v>
      </c>
      <c r="S725" s="573">
        <v>0.66666666666666663</v>
      </c>
      <c r="T725" s="572">
        <v>1</v>
      </c>
      <c r="U725" s="574">
        <v>0.5</v>
      </c>
    </row>
    <row r="726" spans="1:21" ht="14.45" customHeight="1" x14ac:dyDescent="0.2">
      <c r="A726" s="567">
        <v>29</v>
      </c>
      <c r="B726" s="568" t="s">
        <v>636</v>
      </c>
      <c r="C726" s="568" t="s">
        <v>640</v>
      </c>
      <c r="D726" s="569" t="s">
        <v>1708</v>
      </c>
      <c r="E726" s="570" t="s">
        <v>647</v>
      </c>
      <c r="F726" s="568" t="s">
        <v>639</v>
      </c>
      <c r="G726" s="568" t="s">
        <v>695</v>
      </c>
      <c r="H726" s="568" t="s">
        <v>271</v>
      </c>
      <c r="I726" s="568" t="s">
        <v>717</v>
      </c>
      <c r="J726" s="568" t="s">
        <v>718</v>
      </c>
      <c r="K726" s="568" t="s">
        <v>719</v>
      </c>
      <c r="L726" s="571">
        <v>46.89</v>
      </c>
      <c r="M726" s="571">
        <v>46.89</v>
      </c>
      <c r="N726" s="568">
        <v>1</v>
      </c>
      <c r="O726" s="572">
        <v>1</v>
      </c>
      <c r="P726" s="571">
        <v>46.89</v>
      </c>
      <c r="Q726" s="573">
        <v>1</v>
      </c>
      <c r="R726" s="568">
        <v>1</v>
      </c>
      <c r="S726" s="573">
        <v>1</v>
      </c>
      <c r="T726" s="572">
        <v>1</v>
      </c>
      <c r="U726" s="574">
        <v>1</v>
      </c>
    </row>
    <row r="727" spans="1:21" ht="14.45" customHeight="1" x14ac:dyDescent="0.2">
      <c r="A727" s="567">
        <v>29</v>
      </c>
      <c r="B727" s="568" t="s">
        <v>636</v>
      </c>
      <c r="C727" s="568" t="s">
        <v>640</v>
      </c>
      <c r="D727" s="569" t="s">
        <v>1708</v>
      </c>
      <c r="E727" s="570" t="s">
        <v>647</v>
      </c>
      <c r="F727" s="568" t="s">
        <v>639</v>
      </c>
      <c r="G727" s="568" t="s">
        <v>695</v>
      </c>
      <c r="H727" s="568" t="s">
        <v>271</v>
      </c>
      <c r="I727" s="568" t="s">
        <v>1701</v>
      </c>
      <c r="J727" s="568" t="s">
        <v>1702</v>
      </c>
      <c r="K727" s="568" t="s">
        <v>725</v>
      </c>
      <c r="L727" s="571">
        <v>1163.51</v>
      </c>
      <c r="M727" s="571">
        <v>2327.02</v>
      </c>
      <c r="N727" s="568">
        <v>2</v>
      </c>
      <c r="O727" s="572">
        <v>1</v>
      </c>
      <c r="P727" s="571"/>
      <c r="Q727" s="573">
        <v>0</v>
      </c>
      <c r="R727" s="568"/>
      <c r="S727" s="573">
        <v>0</v>
      </c>
      <c r="T727" s="572"/>
      <c r="U727" s="574">
        <v>0</v>
      </c>
    </row>
    <row r="728" spans="1:21" ht="14.45" customHeight="1" x14ac:dyDescent="0.2">
      <c r="A728" s="567">
        <v>29</v>
      </c>
      <c r="B728" s="568" t="s">
        <v>636</v>
      </c>
      <c r="C728" s="568" t="s">
        <v>640</v>
      </c>
      <c r="D728" s="569" t="s">
        <v>1708</v>
      </c>
      <c r="E728" s="570" t="s">
        <v>647</v>
      </c>
      <c r="F728" s="568" t="s">
        <v>639</v>
      </c>
      <c r="G728" s="568" t="s">
        <v>695</v>
      </c>
      <c r="H728" s="568" t="s">
        <v>271</v>
      </c>
      <c r="I728" s="568" t="s">
        <v>1598</v>
      </c>
      <c r="J728" s="568" t="s">
        <v>1599</v>
      </c>
      <c r="K728" s="568" t="s">
        <v>1600</v>
      </c>
      <c r="L728" s="571">
        <v>359.95</v>
      </c>
      <c r="M728" s="571">
        <v>359.95</v>
      </c>
      <c r="N728" s="568">
        <v>1</v>
      </c>
      <c r="O728" s="572">
        <v>1</v>
      </c>
      <c r="P728" s="571"/>
      <c r="Q728" s="573">
        <v>0</v>
      </c>
      <c r="R728" s="568"/>
      <c r="S728" s="573">
        <v>0</v>
      </c>
      <c r="T728" s="572"/>
      <c r="U728" s="574">
        <v>0</v>
      </c>
    </row>
    <row r="729" spans="1:21" ht="14.45" customHeight="1" x14ac:dyDescent="0.2">
      <c r="A729" s="567">
        <v>29</v>
      </c>
      <c r="B729" s="568" t="s">
        <v>636</v>
      </c>
      <c r="C729" s="568" t="s">
        <v>640</v>
      </c>
      <c r="D729" s="569" t="s">
        <v>1708</v>
      </c>
      <c r="E729" s="570" t="s">
        <v>647</v>
      </c>
      <c r="F729" s="568" t="s">
        <v>639</v>
      </c>
      <c r="G729" s="568" t="s">
        <v>695</v>
      </c>
      <c r="H729" s="568" t="s">
        <v>271</v>
      </c>
      <c r="I729" s="568" t="s">
        <v>1206</v>
      </c>
      <c r="J729" s="568" t="s">
        <v>1207</v>
      </c>
      <c r="K729" s="568" t="s">
        <v>1208</v>
      </c>
      <c r="L729" s="571">
        <v>529.41999999999996</v>
      </c>
      <c r="M729" s="571">
        <v>10058.98</v>
      </c>
      <c r="N729" s="568">
        <v>19</v>
      </c>
      <c r="O729" s="572">
        <v>6</v>
      </c>
      <c r="P729" s="571">
        <v>1058.8399999999999</v>
      </c>
      <c r="Q729" s="573">
        <v>0.10526315789473684</v>
      </c>
      <c r="R729" s="568">
        <v>2</v>
      </c>
      <c r="S729" s="573">
        <v>0.10526315789473684</v>
      </c>
      <c r="T729" s="572">
        <v>1</v>
      </c>
      <c r="U729" s="574">
        <v>0.16666666666666666</v>
      </c>
    </row>
    <row r="730" spans="1:21" ht="14.45" customHeight="1" x14ac:dyDescent="0.2">
      <c r="A730" s="567">
        <v>29</v>
      </c>
      <c r="B730" s="568" t="s">
        <v>636</v>
      </c>
      <c r="C730" s="568" t="s">
        <v>640</v>
      </c>
      <c r="D730" s="569" t="s">
        <v>1708</v>
      </c>
      <c r="E730" s="570" t="s">
        <v>647</v>
      </c>
      <c r="F730" s="568" t="s">
        <v>639</v>
      </c>
      <c r="G730" s="568" t="s">
        <v>695</v>
      </c>
      <c r="H730" s="568" t="s">
        <v>271</v>
      </c>
      <c r="I730" s="568" t="s">
        <v>1332</v>
      </c>
      <c r="J730" s="568" t="s">
        <v>1333</v>
      </c>
      <c r="K730" s="568" t="s">
        <v>1334</v>
      </c>
      <c r="L730" s="571">
        <v>562.78</v>
      </c>
      <c r="M730" s="571">
        <v>5065.0199999999995</v>
      </c>
      <c r="N730" s="568">
        <v>9</v>
      </c>
      <c r="O730" s="572">
        <v>4</v>
      </c>
      <c r="P730" s="571">
        <v>5065.0199999999995</v>
      </c>
      <c r="Q730" s="573">
        <v>1</v>
      </c>
      <c r="R730" s="568">
        <v>9</v>
      </c>
      <c r="S730" s="573">
        <v>1</v>
      </c>
      <c r="T730" s="572">
        <v>4</v>
      </c>
      <c r="U730" s="574">
        <v>1</v>
      </c>
    </row>
    <row r="731" spans="1:21" ht="14.45" customHeight="1" x14ac:dyDescent="0.2">
      <c r="A731" s="567">
        <v>29</v>
      </c>
      <c r="B731" s="568" t="s">
        <v>636</v>
      </c>
      <c r="C731" s="568" t="s">
        <v>640</v>
      </c>
      <c r="D731" s="569" t="s">
        <v>1708</v>
      </c>
      <c r="E731" s="570" t="s">
        <v>647</v>
      </c>
      <c r="F731" s="568" t="s">
        <v>639</v>
      </c>
      <c r="G731" s="568" t="s">
        <v>695</v>
      </c>
      <c r="H731" s="568" t="s">
        <v>271</v>
      </c>
      <c r="I731" s="568" t="s">
        <v>1703</v>
      </c>
      <c r="J731" s="568" t="s">
        <v>1704</v>
      </c>
      <c r="K731" s="568" t="s">
        <v>1705</v>
      </c>
      <c r="L731" s="571">
        <v>397.84</v>
      </c>
      <c r="M731" s="571">
        <v>1591.36</v>
      </c>
      <c r="N731" s="568">
        <v>4</v>
      </c>
      <c r="O731" s="572">
        <v>1</v>
      </c>
      <c r="P731" s="571"/>
      <c r="Q731" s="573">
        <v>0</v>
      </c>
      <c r="R731" s="568"/>
      <c r="S731" s="573">
        <v>0</v>
      </c>
      <c r="T731" s="572"/>
      <c r="U731" s="574">
        <v>0</v>
      </c>
    </row>
    <row r="732" spans="1:21" ht="14.45" customHeight="1" x14ac:dyDescent="0.2">
      <c r="A732" s="567">
        <v>29</v>
      </c>
      <c r="B732" s="568" t="s">
        <v>636</v>
      </c>
      <c r="C732" s="568" t="s">
        <v>640</v>
      </c>
      <c r="D732" s="569" t="s">
        <v>1708</v>
      </c>
      <c r="E732" s="570" t="s">
        <v>647</v>
      </c>
      <c r="F732" s="568" t="s">
        <v>639</v>
      </c>
      <c r="G732" s="568" t="s">
        <v>695</v>
      </c>
      <c r="H732" s="568" t="s">
        <v>271</v>
      </c>
      <c r="I732" s="568" t="s">
        <v>1139</v>
      </c>
      <c r="J732" s="568" t="s">
        <v>703</v>
      </c>
      <c r="K732" s="568" t="s">
        <v>1140</v>
      </c>
      <c r="L732" s="571">
        <v>2624.87</v>
      </c>
      <c r="M732" s="571">
        <v>5249.74</v>
      </c>
      <c r="N732" s="568">
        <v>2</v>
      </c>
      <c r="O732" s="572">
        <v>1</v>
      </c>
      <c r="P732" s="571">
        <v>5249.74</v>
      </c>
      <c r="Q732" s="573">
        <v>1</v>
      </c>
      <c r="R732" s="568">
        <v>2</v>
      </c>
      <c r="S732" s="573">
        <v>1</v>
      </c>
      <c r="T732" s="572">
        <v>1</v>
      </c>
      <c r="U732" s="574">
        <v>1</v>
      </c>
    </row>
    <row r="733" spans="1:21" ht="14.45" customHeight="1" x14ac:dyDescent="0.2">
      <c r="A733" s="567">
        <v>29</v>
      </c>
      <c r="B733" s="568" t="s">
        <v>636</v>
      </c>
      <c r="C733" s="568" t="s">
        <v>640</v>
      </c>
      <c r="D733" s="569" t="s">
        <v>1708</v>
      </c>
      <c r="E733" s="570" t="s">
        <v>647</v>
      </c>
      <c r="F733" s="568" t="s">
        <v>639</v>
      </c>
      <c r="G733" s="568" t="s">
        <v>695</v>
      </c>
      <c r="H733" s="568" t="s">
        <v>271</v>
      </c>
      <c r="I733" s="568" t="s">
        <v>1141</v>
      </c>
      <c r="J733" s="568" t="s">
        <v>1142</v>
      </c>
      <c r="K733" s="568" t="s">
        <v>1143</v>
      </c>
      <c r="L733" s="571">
        <v>398.99</v>
      </c>
      <c r="M733" s="571">
        <v>797.98</v>
      </c>
      <c r="N733" s="568">
        <v>2</v>
      </c>
      <c r="O733" s="572">
        <v>1</v>
      </c>
      <c r="P733" s="571">
        <v>797.98</v>
      </c>
      <c r="Q733" s="573">
        <v>1</v>
      </c>
      <c r="R733" s="568">
        <v>2</v>
      </c>
      <c r="S733" s="573">
        <v>1</v>
      </c>
      <c r="T733" s="572">
        <v>1</v>
      </c>
      <c r="U733" s="574">
        <v>1</v>
      </c>
    </row>
    <row r="734" spans="1:21" ht="14.45" customHeight="1" x14ac:dyDescent="0.2">
      <c r="A734" s="567">
        <v>29</v>
      </c>
      <c r="B734" s="568" t="s">
        <v>636</v>
      </c>
      <c r="C734" s="568" t="s">
        <v>640</v>
      </c>
      <c r="D734" s="569" t="s">
        <v>1708</v>
      </c>
      <c r="E734" s="570" t="s">
        <v>647</v>
      </c>
      <c r="F734" s="568" t="s">
        <v>639</v>
      </c>
      <c r="G734" s="568" t="s">
        <v>695</v>
      </c>
      <c r="H734" s="568" t="s">
        <v>271</v>
      </c>
      <c r="I734" s="568" t="s">
        <v>883</v>
      </c>
      <c r="J734" s="568" t="s">
        <v>884</v>
      </c>
      <c r="K734" s="568" t="s">
        <v>885</v>
      </c>
      <c r="L734" s="571">
        <v>349.6</v>
      </c>
      <c r="M734" s="571">
        <v>699.2</v>
      </c>
      <c r="N734" s="568">
        <v>2</v>
      </c>
      <c r="O734" s="572">
        <v>2</v>
      </c>
      <c r="P734" s="571"/>
      <c r="Q734" s="573">
        <v>0</v>
      </c>
      <c r="R734" s="568"/>
      <c r="S734" s="573">
        <v>0</v>
      </c>
      <c r="T734" s="572"/>
      <c r="U734" s="574">
        <v>0</v>
      </c>
    </row>
    <row r="735" spans="1:21" ht="14.45" customHeight="1" x14ac:dyDescent="0.2">
      <c r="A735" s="567">
        <v>29</v>
      </c>
      <c r="B735" s="568" t="s">
        <v>636</v>
      </c>
      <c r="C735" s="568" t="s">
        <v>640</v>
      </c>
      <c r="D735" s="569" t="s">
        <v>1708</v>
      </c>
      <c r="E735" s="570" t="s">
        <v>647</v>
      </c>
      <c r="F735" s="568" t="s">
        <v>639</v>
      </c>
      <c r="G735" s="568" t="s">
        <v>695</v>
      </c>
      <c r="H735" s="568" t="s">
        <v>271</v>
      </c>
      <c r="I735" s="568" t="s">
        <v>729</v>
      </c>
      <c r="J735" s="568" t="s">
        <v>730</v>
      </c>
      <c r="K735" s="568" t="s">
        <v>731</v>
      </c>
      <c r="L735" s="571">
        <v>245.11</v>
      </c>
      <c r="M735" s="571">
        <v>245.11</v>
      </c>
      <c r="N735" s="568">
        <v>1</v>
      </c>
      <c r="O735" s="572">
        <v>1</v>
      </c>
      <c r="P735" s="571">
        <v>245.11</v>
      </c>
      <c r="Q735" s="573">
        <v>1</v>
      </c>
      <c r="R735" s="568">
        <v>1</v>
      </c>
      <c r="S735" s="573">
        <v>1</v>
      </c>
      <c r="T735" s="572">
        <v>1</v>
      </c>
      <c r="U735" s="574">
        <v>1</v>
      </c>
    </row>
    <row r="736" spans="1:21" ht="14.45" customHeight="1" thickBot="1" x14ac:dyDescent="0.25">
      <c r="A736" s="575">
        <v>29</v>
      </c>
      <c r="B736" s="576" t="s">
        <v>636</v>
      </c>
      <c r="C736" s="576" t="s">
        <v>640</v>
      </c>
      <c r="D736" s="577" t="s">
        <v>1708</v>
      </c>
      <c r="E736" s="578" t="s">
        <v>647</v>
      </c>
      <c r="F736" s="576" t="s">
        <v>639</v>
      </c>
      <c r="G736" s="576" t="s">
        <v>695</v>
      </c>
      <c r="H736" s="576" t="s">
        <v>271</v>
      </c>
      <c r="I736" s="576" t="s">
        <v>1706</v>
      </c>
      <c r="J736" s="576" t="s">
        <v>1333</v>
      </c>
      <c r="K736" s="576" t="s">
        <v>1707</v>
      </c>
      <c r="L736" s="579">
        <v>1800.9</v>
      </c>
      <c r="M736" s="579">
        <v>7203.6</v>
      </c>
      <c r="N736" s="576">
        <v>4</v>
      </c>
      <c r="O736" s="580">
        <v>1</v>
      </c>
      <c r="P736" s="579"/>
      <c r="Q736" s="581">
        <v>0</v>
      </c>
      <c r="R736" s="576"/>
      <c r="S736" s="581">
        <v>0</v>
      </c>
      <c r="T736" s="580"/>
      <c r="U736" s="582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C9C8D425-BF2A-459F-B36C-1531699CCC6F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4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1710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3" t="s">
        <v>165</v>
      </c>
      <c r="B4" s="498" t="s">
        <v>14</v>
      </c>
      <c r="C4" s="499" t="s">
        <v>2</v>
      </c>
      <c r="D4" s="498" t="s">
        <v>14</v>
      </c>
      <c r="E4" s="499" t="s">
        <v>2</v>
      </c>
      <c r="F4" s="500" t="s">
        <v>14</v>
      </c>
    </row>
    <row r="5" spans="1:6" ht="14.45" customHeight="1" x14ac:dyDescent="0.2">
      <c r="A5" s="592" t="s">
        <v>648</v>
      </c>
      <c r="B5" s="116">
        <v>3333.56</v>
      </c>
      <c r="C5" s="566">
        <v>7.1344110840663971E-2</v>
      </c>
      <c r="D5" s="116">
        <v>43391.530000000006</v>
      </c>
      <c r="E5" s="566">
        <v>0.92865588915933606</v>
      </c>
      <c r="F5" s="584">
        <v>46725.090000000004</v>
      </c>
    </row>
    <row r="6" spans="1:6" ht="14.45" customHeight="1" x14ac:dyDescent="0.2">
      <c r="A6" s="593" t="s">
        <v>653</v>
      </c>
      <c r="B6" s="585">
        <v>1014.01</v>
      </c>
      <c r="C6" s="573">
        <v>3.0153633328297864E-2</v>
      </c>
      <c r="D6" s="585">
        <v>32614.11</v>
      </c>
      <c r="E6" s="573">
        <v>0.9698463666717021</v>
      </c>
      <c r="F6" s="586">
        <v>33628.120000000003</v>
      </c>
    </row>
    <row r="7" spans="1:6" ht="14.45" customHeight="1" x14ac:dyDescent="0.2">
      <c r="A7" s="593" t="s">
        <v>651</v>
      </c>
      <c r="B7" s="585">
        <v>678.2700000000001</v>
      </c>
      <c r="C7" s="573">
        <v>0.45773383722499661</v>
      </c>
      <c r="D7" s="585">
        <v>803.53000000000009</v>
      </c>
      <c r="E7" s="573">
        <v>0.54226616277500339</v>
      </c>
      <c r="F7" s="586">
        <v>1481.8000000000002</v>
      </c>
    </row>
    <row r="8" spans="1:6" ht="14.45" customHeight="1" x14ac:dyDescent="0.2">
      <c r="A8" s="593" t="s">
        <v>645</v>
      </c>
      <c r="B8" s="585">
        <v>649.4</v>
      </c>
      <c r="C8" s="573">
        <v>9.9849825493440927E-3</v>
      </c>
      <c r="D8" s="585">
        <v>64388.270000000019</v>
      </c>
      <c r="E8" s="573">
        <v>0.9900150174506559</v>
      </c>
      <c r="F8" s="586">
        <v>65037.67000000002</v>
      </c>
    </row>
    <row r="9" spans="1:6" ht="14.45" customHeight="1" x14ac:dyDescent="0.2">
      <c r="A9" s="593" t="s">
        <v>646</v>
      </c>
      <c r="B9" s="585">
        <v>452.88</v>
      </c>
      <c r="C9" s="573">
        <v>1.0931517979146401E-2</v>
      </c>
      <c r="D9" s="585">
        <v>40975.950000000019</v>
      </c>
      <c r="E9" s="573">
        <v>0.98906848202085362</v>
      </c>
      <c r="F9" s="586">
        <v>41428.830000000016</v>
      </c>
    </row>
    <row r="10" spans="1:6" ht="14.45" customHeight="1" x14ac:dyDescent="0.2">
      <c r="A10" s="593" t="s">
        <v>652</v>
      </c>
      <c r="B10" s="585">
        <v>275.88</v>
      </c>
      <c r="C10" s="573">
        <v>5.4681460867910606E-2</v>
      </c>
      <c r="D10" s="585">
        <v>4769.3400000000011</v>
      </c>
      <c r="E10" s="573">
        <v>0.94531853913208941</v>
      </c>
      <c r="F10" s="586">
        <v>5045.2200000000012</v>
      </c>
    </row>
    <row r="11" spans="1:6" ht="14.45" customHeight="1" x14ac:dyDescent="0.2">
      <c r="A11" s="593" t="s">
        <v>649</v>
      </c>
      <c r="B11" s="585">
        <v>171.13000000000002</v>
      </c>
      <c r="C11" s="573">
        <v>6.7555137988070377E-2</v>
      </c>
      <c r="D11" s="585">
        <v>2362.0600000000004</v>
      </c>
      <c r="E11" s="573">
        <v>0.93244486201192955</v>
      </c>
      <c r="F11" s="586">
        <v>2533.1900000000005</v>
      </c>
    </row>
    <row r="12" spans="1:6" ht="14.45" customHeight="1" x14ac:dyDescent="0.2">
      <c r="A12" s="593" t="s">
        <v>650</v>
      </c>
      <c r="B12" s="585">
        <v>100.64</v>
      </c>
      <c r="C12" s="573">
        <v>1.1544766368755718E-2</v>
      </c>
      <c r="D12" s="585">
        <v>8616.7299999999977</v>
      </c>
      <c r="E12" s="573">
        <v>0.98845523363124432</v>
      </c>
      <c r="F12" s="586">
        <v>8717.3699999999972</v>
      </c>
    </row>
    <row r="13" spans="1:6" ht="14.45" customHeight="1" x14ac:dyDescent="0.2">
      <c r="A13" s="593" t="s">
        <v>647</v>
      </c>
      <c r="B13" s="585">
        <v>50.32</v>
      </c>
      <c r="C13" s="573">
        <v>7.6269465234643802E-3</v>
      </c>
      <c r="D13" s="585">
        <v>6547.34</v>
      </c>
      <c r="E13" s="573">
        <v>0.9923730534765357</v>
      </c>
      <c r="F13" s="586">
        <v>6597.66</v>
      </c>
    </row>
    <row r="14" spans="1:6" ht="14.45" customHeight="1" thickBot="1" x14ac:dyDescent="0.25">
      <c r="A14" s="594" t="s">
        <v>654</v>
      </c>
      <c r="B14" s="589"/>
      <c r="C14" s="590">
        <v>0</v>
      </c>
      <c r="D14" s="589">
        <v>2261.860000000001</v>
      </c>
      <c r="E14" s="590">
        <v>1</v>
      </c>
      <c r="F14" s="591">
        <v>2261.860000000001</v>
      </c>
    </row>
    <row r="15" spans="1:6" ht="14.45" customHeight="1" thickBot="1" x14ac:dyDescent="0.25">
      <c r="A15" s="507" t="s">
        <v>3</v>
      </c>
      <c r="B15" s="508">
        <v>6726.09</v>
      </c>
      <c r="C15" s="509">
        <v>3.1510308806732376E-2</v>
      </c>
      <c r="D15" s="508">
        <v>206730.72000000003</v>
      </c>
      <c r="E15" s="509">
        <v>0.96848969119326767</v>
      </c>
      <c r="F15" s="510">
        <v>213456.81000000003</v>
      </c>
    </row>
    <row r="16" spans="1:6" ht="14.45" customHeight="1" thickBot="1" x14ac:dyDescent="0.25"/>
    <row r="17" spans="1:6" ht="14.45" customHeight="1" x14ac:dyDescent="0.2">
      <c r="A17" s="592" t="s">
        <v>1711</v>
      </c>
      <c r="B17" s="116">
        <v>2577.14</v>
      </c>
      <c r="C17" s="566">
        <v>1</v>
      </c>
      <c r="D17" s="116"/>
      <c r="E17" s="566">
        <v>0</v>
      </c>
      <c r="F17" s="584">
        <v>2577.14</v>
      </c>
    </row>
    <row r="18" spans="1:6" ht="14.45" customHeight="1" x14ac:dyDescent="0.2">
      <c r="A18" s="593" t="s">
        <v>1712</v>
      </c>
      <c r="B18" s="585">
        <v>1727.6500000000005</v>
      </c>
      <c r="C18" s="573">
        <v>0.94495402808088425</v>
      </c>
      <c r="D18" s="585">
        <v>100.64</v>
      </c>
      <c r="E18" s="573">
        <v>5.5045971919115658E-2</v>
      </c>
      <c r="F18" s="586">
        <v>1828.2900000000006</v>
      </c>
    </row>
    <row r="19" spans="1:6" ht="14.45" customHeight="1" x14ac:dyDescent="0.2">
      <c r="A19" s="593" t="s">
        <v>1713</v>
      </c>
      <c r="B19" s="585">
        <v>617.44000000000005</v>
      </c>
      <c r="C19" s="573">
        <v>2.1926696989411645E-2</v>
      </c>
      <c r="D19" s="585">
        <v>27541.840000000026</v>
      </c>
      <c r="E19" s="573">
        <v>0.97807330301058837</v>
      </c>
      <c r="F19" s="586">
        <v>28159.280000000024</v>
      </c>
    </row>
    <row r="20" spans="1:6" ht="14.45" customHeight="1" x14ac:dyDescent="0.2">
      <c r="A20" s="593" t="s">
        <v>1714</v>
      </c>
      <c r="B20" s="585">
        <v>412.93</v>
      </c>
      <c r="C20" s="573">
        <v>0.23147727718637359</v>
      </c>
      <c r="D20" s="585">
        <v>1370.96</v>
      </c>
      <c r="E20" s="573">
        <v>0.76852272281362632</v>
      </c>
      <c r="F20" s="586">
        <v>1783.89</v>
      </c>
    </row>
    <row r="21" spans="1:6" ht="14.45" customHeight="1" x14ac:dyDescent="0.2">
      <c r="A21" s="593" t="s">
        <v>1715</v>
      </c>
      <c r="B21" s="585">
        <v>345.98</v>
      </c>
      <c r="C21" s="573">
        <v>0.42240074229623481</v>
      </c>
      <c r="D21" s="585">
        <v>473.1</v>
      </c>
      <c r="E21" s="573">
        <v>0.57759925770376519</v>
      </c>
      <c r="F21" s="586">
        <v>819.08</v>
      </c>
    </row>
    <row r="22" spans="1:6" ht="14.45" customHeight="1" x14ac:dyDescent="0.2">
      <c r="A22" s="593" t="s">
        <v>1716</v>
      </c>
      <c r="B22" s="585">
        <v>329.56</v>
      </c>
      <c r="C22" s="573">
        <v>1</v>
      </c>
      <c r="D22" s="585"/>
      <c r="E22" s="573">
        <v>0</v>
      </c>
      <c r="F22" s="586">
        <v>329.56</v>
      </c>
    </row>
    <row r="23" spans="1:6" ht="14.45" customHeight="1" x14ac:dyDescent="0.2">
      <c r="A23" s="593" t="s">
        <v>1717</v>
      </c>
      <c r="B23" s="585">
        <v>246.39</v>
      </c>
      <c r="C23" s="573">
        <v>1</v>
      </c>
      <c r="D23" s="585"/>
      <c r="E23" s="573">
        <v>0</v>
      </c>
      <c r="F23" s="586">
        <v>246.39</v>
      </c>
    </row>
    <row r="24" spans="1:6" ht="14.45" customHeight="1" x14ac:dyDescent="0.2">
      <c r="A24" s="593" t="s">
        <v>1718</v>
      </c>
      <c r="B24" s="585">
        <v>234.07</v>
      </c>
      <c r="C24" s="573">
        <v>1</v>
      </c>
      <c r="D24" s="585"/>
      <c r="E24" s="573">
        <v>0</v>
      </c>
      <c r="F24" s="586">
        <v>234.07</v>
      </c>
    </row>
    <row r="25" spans="1:6" ht="14.45" customHeight="1" x14ac:dyDescent="0.2">
      <c r="A25" s="593" t="s">
        <v>1719</v>
      </c>
      <c r="B25" s="585">
        <v>101.56</v>
      </c>
      <c r="C25" s="573">
        <v>1</v>
      </c>
      <c r="D25" s="585"/>
      <c r="E25" s="573">
        <v>0</v>
      </c>
      <c r="F25" s="586">
        <v>101.56</v>
      </c>
    </row>
    <row r="26" spans="1:6" ht="14.45" customHeight="1" x14ac:dyDescent="0.2">
      <c r="A26" s="593" t="s">
        <v>1720</v>
      </c>
      <c r="B26" s="585">
        <v>74.599999999999994</v>
      </c>
      <c r="C26" s="573">
        <v>7.7192111090416168E-2</v>
      </c>
      <c r="D26" s="585">
        <v>891.82</v>
      </c>
      <c r="E26" s="573">
        <v>0.92280788890958376</v>
      </c>
      <c r="F26" s="586">
        <v>966.42000000000007</v>
      </c>
    </row>
    <row r="27" spans="1:6" ht="14.45" customHeight="1" x14ac:dyDescent="0.2">
      <c r="A27" s="593" t="s">
        <v>1721</v>
      </c>
      <c r="B27" s="585">
        <v>58.77</v>
      </c>
      <c r="C27" s="573">
        <v>3.2606886450138158E-2</v>
      </c>
      <c r="D27" s="585">
        <v>1743.6099999999997</v>
      </c>
      <c r="E27" s="573">
        <v>0.9673931135498619</v>
      </c>
      <c r="F27" s="586">
        <v>1802.3799999999997</v>
      </c>
    </row>
    <row r="28" spans="1:6" ht="14.45" customHeight="1" x14ac:dyDescent="0.2">
      <c r="A28" s="593" t="s">
        <v>619</v>
      </c>
      <c r="B28" s="585"/>
      <c r="C28" s="573">
        <v>0</v>
      </c>
      <c r="D28" s="585">
        <v>127.5</v>
      </c>
      <c r="E28" s="573">
        <v>1</v>
      </c>
      <c r="F28" s="586">
        <v>127.5</v>
      </c>
    </row>
    <row r="29" spans="1:6" ht="14.45" customHeight="1" x14ac:dyDescent="0.2">
      <c r="A29" s="593" t="s">
        <v>1722</v>
      </c>
      <c r="B29" s="585"/>
      <c r="C29" s="573"/>
      <c r="D29" s="585">
        <v>0</v>
      </c>
      <c r="E29" s="573"/>
      <c r="F29" s="586">
        <v>0</v>
      </c>
    </row>
    <row r="30" spans="1:6" ht="14.45" customHeight="1" x14ac:dyDescent="0.2">
      <c r="A30" s="593" t="s">
        <v>1723</v>
      </c>
      <c r="B30" s="585"/>
      <c r="C30" s="573">
        <v>0</v>
      </c>
      <c r="D30" s="585">
        <v>118.65</v>
      </c>
      <c r="E30" s="573">
        <v>1</v>
      </c>
      <c r="F30" s="586">
        <v>118.65</v>
      </c>
    </row>
    <row r="31" spans="1:6" ht="14.45" customHeight="1" x14ac:dyDescent="0.2">
      <c r="A31" s="593" t="s">
        <v>1724</v>
      </c>
      <c r="B31" s="585"/>
      <c r="C31" s="573">
        <v>0</v>
      </c>
      <c r="D31" s="585">
        <v>10.65</v>
      </c>
      <c r="E31" s="573">
        <v>1</v>
      </c>
      <c r="F31" s="586">
        <v>10.65</v>
      </c>
    </row>
    <row r="32" spans="1:6" ht="14.45" customHeight="1" x14ac:dyDescent="0.2">
      <c r="A32" s="593" t="s">
        <v>1725</v>
      </c>
      <c r="B32" s="585"/>
      <c r="C32" s="573">
        <v>0</v>
      </c>
      <c r="D32" s="585">
        <v>31.09</v>
      </c>
      <c r="E32" s="573">
        <v>1</v>
      </c>
      <c r="F32" s="586">
        <v>31.09</v>
      </c>
    </row>
    <row r="33" spans="1:6" ht="14.45" customHeight="1" x14ac:dyDescent="0.2">
      <c r="A33" s="593" t="s">
        <v>1726</v>
      </c>
      <c r="B33" s="585"/>
      <c r="C33" s="573">
        <v>0</v>
      </c>
      <c r="D33" s="585">
        <v>527.28</v>
      </c>
      <c r="E33" s="573">
        <v>1</v>
      </c>
      <c r="F33" s="586">
        <v>527.28</v>
      </c>
    </row>
    <row r="34" spans="1:6" ht="14.45" customHeight="1" x14ac:dyDescent="0.2">
      <c r="A34" s="593" t="s">
        <v>1727</v>
      </c>
      <c r="B34" s="585"/>
      <c r="C34" s="573">
        <v>0</v>
      </c>
      <c r="D34" s="585">
        <v>165207.41999999981</v>
      </c>
      <c r="E34" s="573">
        <v>1</v>
      </c>
      <c r="F34" s="586">
        <v>165207.41999999981</v>
      </c>
    </row>
    <row r="35" spans="1:6" ht="14.45" customHeight="1" x14ac:dyDescent="0.2">
      <c r="A35" s="593" t="s">
        <v>1728</v>
      </c>
      <c r="B35" s="585"/>
      <c r="C35" s="573"/>
      <c r="D35" s="585">
        <v>0</v>
      </c>
      <c r="E35" s="573"/>
      <c r="F35" s="586">
        <v>0</v>
      </c>
    </row>
    <row r="36" spans="1:6" ht="14.45" customHeight="1" x14ac:dyDescent="0.2">
      <c r="A36" s="593" t="s">
        <v>1729</v>
      </c>
      <c r="B36" s="585"/>
      <c r="C36" s="573">
        <v>0</v>
      </c>
      <c r="D36" s="585">
        <v>58.550000000000004</v>
      </c>
      <c r="E36" s="573">
        <v>1</v>
      </c>
      <c r="F36" s="586">
        <v>58.550000000000004</v>
      </c>
    </row>
    <row r="37" spans="1:6" ht="14.45" customHeight="1" x14ac:dyDescent="0.2">
      <c r="A37" s="593" t="s">
        <v>1730</v>
      </c>
      <c r="B37" s="585"/>
      <c r="C37" s="573">
        <v>0</v>
      </c>
      <c r="D37" s="585">
        <v>97.78</v>
      </c>
      <c r="E37" s="573">
        <v>1</v>
      </c>
      <c r="F37" s="586">
        <v>97.78</v>
      </c>
    </row>
    <row r="38" spans="1:6" ht="14.45" customHeight="1" x14ac:dyDescent="0.2">
      <c r="A38" s="593" t="s">
        <v>1731</v>
      </c>
      <c r="B38" s="585"/>
      <c r="C38" s="573">
        <v>0</v>
      </c>
      <c r="D38" s="585">
        <v>368.88</v>
      </c>
      <c r="E38" s="573">
        <v>1</v>
      </c>
      <c r="F38" s="586">
        <v>368.88</v>
      </c>
    </row>
    <row r="39" spans="1:6" ht="14.45" customHeight="1" x14ac:dyDescent="0.2">
      <c r="A39" s="593" t="s">
        <v>1732</v>
      </c>
      <c r="B39" s="585"/>
      <c r="C39" s="573">
        <v>0</v>
      </c>
      <c r="D39" s="585">
        <v>172.84</v>
      </c>
      <c r="E39" s="573">
        <v>1</v>
      </c>
      <c r="F39" s="586">
        <v>172.84</v>
      </c>
    </row>
    <row r="40" spans="1:6" ht="14.45" customHeight="1" x14ac:dyDescent="0.2">
      <c r="A40" s="593" t="s">
        <v>1733</v>
      </c>
      <c r="B40" s="585"/>
      <c r="C40" s="573">
        <v>0</v>
      </c>
      <c r="D40" s="585">
        <v>129.75</v>
      </c>
      <c r="E40" s="573">
        <v>1</v>
      </c>
      <c r="F40" s="586">
        <v>129.75</v>
      </c>
    </row>
    <row r="41" spans="1:6" ht="14.45" customHeight="1" x14ac:dyDescent="0.2">
      <c r="A41" s="593" t="s">
        <v>1734</v>
      </c>
      <c r="B41" s="585"/>
      <c r="C41" s="573">
        <v>0</v>
      </c>
      <c r="D41" s="585">
        <v>5414.15</v>
      </c>
      <c r="E41" s="573">
        <v>1</v>
      </c>
      <c r="F41" s="586">
        <v>5414.15</v>
      </c>
    </row>
    <row r="42" spans="1:6" ht="14.45" customHeight="1" x14ac:dyDescent="0.2">
      <c r="A42" s="593" t="s">
        <v>616</v>
      </c>
      <c r="B42" s="585"/>
      <c r="C42" s="573">
        <v>0</v>
      </c>
      <c r="D42" s="585">
        <v>1478.3999999999994</v>
      </c>
      <c r="E42" s="573">
        <v>1</v>
      </c>
      <c r="F42" s="586">
        <v>1478.3999999999994</v>
      </c>
    </row>
    <row r="43" spans="1:6" ht="14.45" customHeight="1" x14ac:dyDescent="0.2">
      <c r="A43" s="593" t="s">
        <v>1735</v>
      </c>
      <c r="B43" s="585"/>
      <c r="C43" s="573"/>
      <c r="D43" s="585">
        <v>0</v>
      </c>
      <c r="E43" s="573"/>
      <c r="F43" s="586">
        <v>0</v>
      </c>
    </row>
    <row r="44" spans="1:6" ht="14.45" customHeight="1" x14ac:dyDescent="0.2">
      <c r="A44" s="593" t="s">
        <v>1736</v>
      </c>
      <c r="B44" s="585"/>
      <c r="C44" s="573">
        <v>0</v>
      </c>
      <c r="D44" s="585">
        <v>94.31</v>
      </c>
      <c r="E44" s="573">
        <v>1</v>
      </c>
      <c r="F44" s="586">
        <v>94.31</v>
      </c>
    </row>
    <row r="45" spans="1:6" ht="14.45" customHeight="1" x14ac:dyDescent="0.2">
      <c r="A45" s="593" t="s">
        <v>1737</v>
      </c>
      <c r="B45" s="585"/>
      <c r="C45" s="573">
        <v>0</v>
      </c>
      <c r="D45" s="585">
        <v>448.04999999999995</v>
      </c>
      <c r="E45" s="573">
        <v>1</v>
      </c>
      <c r="F45" s="586">
        <v>448.04999999999995</v>
      </c>
    </row>
    <row r="46" spans="1:6" ht="14.45" customHeight="1" x14ac:dyDescent="0.2">
      <c r="A46" s="593" t="s">
        <v>618</v>
      </c>
      <c r="B46" s="585"/>
      <c r="C46" s="573">
        <v>0</v>
      </c>
      <c r="D46" s="585">
        <v>153.72</v>
      </c>
      <c r="E46" s="573">
        <v>1</v>
      </c>
      <c r="F46" s="586">
        <v>153.72</v>
      </c>
    </row>
    <row r="47" spans="1:6" ht="14.45" customHeight="1" x14ac:dyDescent="0.2">
      <c r="A47" s="593" t="s">
        <v>1738</v>
      </c>
      <c r="B47" s="585">
        <v>0</v>
      </c>
      <c r="C47" s="573"/>
      <c r="D47" s="585"/>
      <c r="E47" s="573"/>
      <c r="F47" s="586">
        <v>0</v>
      </c>
    </row>
    <row r="48" spans="1:6" ht="14.45" customHeight="1" thickBot="1" x14ac:dyDescent="0.25">
      <c r="A48" s="594" t="s">
        <v>1739</v>
      </c>
      <c r="B48" s="589"/>
      <c r="C48" s="590">
        <v>0</v>
      </c>
      <c r="D48" s="589">
        <v>169.73</v>
      </c>
      <c r="E48" s="590">
        <v>1</v>
      </c>
      <c r="F48" s="591">
        <v>169.73</v>
      </c>
    </row>
    <row r="49" spans="1:6" ht="14.45" customHeight="1" thickBot="1" x14ac:dyDescent="0.25">
      <c r="A49" s="507" t="s">
        <v>3</v>
      </c>
      <c r="B49" s="508">
        <v>6726.09</v>
      </c>
      <c r="C49" s="509">
        <v>3.1510308806732404E-2</v>
      </c>
      <c r="D49" s="508">
        <v>206730.7199999998</v>
      </c>
      <c r="E49" s="509">
        <v>0.96848969119326733</v>
      </c>
      <c r="F49" s="510">
        <v>213456.80999999985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{28692F8F-9142-4071-AD88-6AC935262D55}</x14:id>
        </ext>
      </extLst>
    </cfRule>
  </conditionalFormatting>
  <conditionalFormatting sqref="F17:F4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{750B8B35-E51A-457F-B1AA-A64DEA6CC972}</x14:id>
        </ext>
      </extLst>
    </cfRule>
  </conditionalFormatting>
  <hyperlinks>
    <hyperlink ref="A2" location="Obsah!A1" display="Zpět na Obsah  KL 01  1.-4.měsíc" xr:uid="{5E9D02A8-6788-434C-AAA6-55AB1E633E3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8692F8F-9142-4071-AD88-6AC935262D5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750B8B35-E51A-457F-B1AA-A64DEA6CC97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F17:F48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4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1769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57</v>
      </c>
      <c r="G3" s="43">
        <f>SUBTOTAL(9,G6:G1048576)</f>
        <v>6726.09</v>
      </c>
      <c r="H3" s="44">
        <f>IF(M3=0,0,G3/M3)</f>
        <v>3.1510308806732376E-2</v>
      </c>
      <c r="I3" s="43">
        <f>SUBTOTAL(9,I6:I1048576)</f>
        <v>982</v>
      </c>
      <c r="J3" s="43">
        <f>SUBTOTAL(9,J6:J1048576)</f>
        <v>206730.71999999997</v>
      </c>
      <c r="K3" s="44">
        <f>IF(M3=0,0,J3/M3)</f>
        <v>0.96848969119326733</v>
      </c>
      <c r="L3" s="43">
        <f>SUBTOTAL(9,L6:L1048576)</f>
        <v>1039</v>
      </c>
      <c r="M3" s="45">
        <f>SUBTOTAL(9,M6:M1048576)</f>
        <v>213456.81000000003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3" t="s">
        <v>135</v>
      </c>
      <c r="B5" s="595" t="s">
        <v>131</v>
      </c>
      <c r="C5" s="595" t="s">
        <v>70</v>
      </c>
      <c r="D5" s="595" t="s">
        <v>132</v>
      </c>
      <c r="E5" s="595" t="s">
        <v>133</v>
      </c>
      <c r="F5" s="516" t="s">
        <v>28</v>
      </c>
      <c r="G5" s="516" t="s">
        <v>14</v>
      </c>
      <c r="H5" s="499" t="s">
        <v>134</v>
      </c>
      <c r="I5" s="498" t="s">
        <v>28</v>
      </c>
      <c r="J5" s="516" t="s">
        <v>14</v>
      </c>
      <c r="K5" s="499" t="s">
        <v>134</v>
      </c>
      <c r="L5" s="498" t="s">
        <v>28</v>
      </c>
      <c r="M5" s="517" t="s">
        <v>14</v>
      </c>
    </row>
    <row r="6" spans="1:13" ht="14.45" customHeight="1" x14ac:dyDescent="0.2">
      <c r="A6" s="560" t="s">
        <v>645</v>
      </c>
      <c r="B6" s="561" t="s">
        <v>1740</v>
      </c>
      <c r="C6" s="561" t="s">
        <v>831</v>
      </c>
      <c r="D6" s="561" t="s">
        <v>829</v>
      </c>
      <c r="E6" s="561" t="s">
        <v>832</v>
      </c>
      <c r="F6" s="116"/>
      <c r="G6" s="116"/>
      <c r="H6" s="566">
        <v>0</v>
      </c>
      <c r="I6" s="116">
        <v>1</v>
      </c>
      <c r="J6" s="116">
        <v>48.89</v>
      </c>
      <c r="K6" s="566">
        <v>1</v>
      </c>
      <c r="L6" s="116">
        <v>1</v>
      </c>
      <c r="M6" s="584">
        <v>48.89</v>
      </c>
    </row>
    <row r="7" spans="1:13" ht="14.45" customHeight="1" x14ac:dyDescent="0.2">
      <c r="A7" s="567" t="s">
        <v>645</v>
      </c>
      <c r="B7" s="568" t="s">
        <v>1741</v>
      </c>
      <c r="C7" s="568" t="s">
        <v>1506</v>
      </c>
      <c r="D7" s="568" t="s">
        <v>1012</v>
      </c>
      <c r="E7" s="568" t="s">
        <v>1507</v>
      </c>
      <c r="F7" s="585"/>
      <c r="G7" s="585"/>
      <c r="H7" s="573">
        <v>0</v>
      </c>
      <c r="I7" s="585">
        <v>1</v>
      </c>
      <c r="J7" s="585">
        <v>86.41</v>
      </c>
      <c r="K7" s="573">
        <v>1</v>
      </c>
      <c r="L7" s="585">
        <v>1</v>
      </c>
      <c r="M7" s="586">
        <v>86.41</v>
      </c>
    </row>
    <row r="8" spans="1:13" ht="14.45" customHeight="1" x14ac:dyDescent="0.2">
      <c r="A8" s="567" t="s">
        <v>645</v>
      </c>
      <c r="B8" s="568" t="s">
        <v>1742</v>
      </c>
      <c r="C8" s="568" t="s">
        <v>1393</v>
      </c>
      <c r="D8" s="568" t="s">
        <v>1394</v>
      </c>
      <c r="E8" s="568" t="s">
        <v>1395</v>
      </c>
      <c r="F8" s="585"/>
      <c r="G8" s="585"/>
      <c r="H8" s="573">
        <v>0</v>
      </c>
      <c r="I8" s="585">
        <v>2</v>
      </c>
      <c r="J8" s="585">
        <v>2771.24</v>
      </c>
      <c r="K8" s="573">
        <v>1</v>
      </c>
      <c r="L8" s="585">
        <v>2</v>
      </c>
      <c r="M8" s="586">
        <v>2771.24</v>
      </c>
    </row>
    <row r="9" spans="1:13" ht="14.45" customHeight="1" x14ac:dyDescent="0.2">
      <c r="A9" s="567" t="s">
        <v>645</v>
      </c>
      <c r="B9" s="568" t="s">
        <v>1742</v>
      </c>
      <c r="C9" s="568" t="s">
        <v>1018</v>
      </c>
      <c r="D9" s="568" t="s">
        <v>665</v>
      </c>
      <c r="E9" s="568" t="s">
        <v>1019</v>
      </c>
      <c r="F9" s="585"/>
      <c r="G9" s="585"/>
      <c r="H9" s="573">
        <v>0</v>
      </c>
      <c r="I9" s="585">
        <v>45</v>
      </c>
      <c r="J9" s="585">
        <v>16567.199999999997</v>
      </c>
      <c r="K9" s="573">
        <v>1</v>
      </c>
      <c r="L9" s="585">
        <v>45</v>
      </c>
      <c r="M9" s="586">
        <v>16567.199999999997</v>
      </c>
    </row>
    <row r="10" spans="1:13" ht="14.45" customHeight="1" x14ac:dyDescent="0.2">
      <c r="A10" s="567" t="s">
        <v>645</v>
      </c>
      <c r="B10" s="568" t="s">
        <v>1742</v>
      </c>
      <c r="C10" s="568" t="s">
        <v>664</v>
      </c>
      <c r="D10" s="568" t="s">
        <v>665</v>
      </c>
      <c r="E10" s="568" t="s">
        <v>666</v>
      </c>
      <c r="F10" s="585"/>
      <c r="G10" s="585"/>
      <c r="H10" s="573">
        <v>0</v>
      </c>
      <c r="I10" s="585">
        <v>10</v>
      </c>
      <c r="J10" s="585">
        <v>7363.3</v>
      </c>
      <c r="K10" s="573">
        <v>1</v>
      </c>
      <c r="L10" s="585">
        <v>10</v>
      </c>
      <c r="M10" s="586">
        <v>7363.3</v>
      </c>
    </row>
    <row r="11" spans="1:13" ht="14.45" customHeight="1" x14ac:dyDescent="0.2">
      <c r="A11" s="567" t="s">
        <v>645</v>
      </c>
      <c r="B11" s="568" t="s">
        <v>1742</v>
      </c>
      <c r="C11" s="568" t="s">
        <v>1020</v>
      </c>
      <c r="D11" s="568" t="s">
        <v>665</v>
      </c>
      <c r="E11" s="568" t="s">
        <v>1021</v>
      </c>
      <c r="F11" s="585"/>
      <c r="G11" s="585"/>
      <c r="H11" s="573">
        <v>0</v>
      </c>
      <c r="I11" s="585">
        <v>53</v>
      </c>
      <c r="J11" s="585">
        <v>26017.17</v>
      </c>
      <c r="K11" s="573">
        <v>1</v>
      </c>
      <c r="L11" s="585">
        <v>53</v>
      </c>
      <c r="M11" s="586">
        <v>26017.17</v>
      </c>
    </row>
    <row r="12" spans="1:13" ht="14.45" customHeight="1" x14ac:dyDescent="0.2">
      <c r="A12" s="567" t="s">
        <v>645</v>
      </c>
      <c r="B12" s="568" t="s">
        <v>1742</v>
      </c>
      <c r="C12" s="568" t="s">
        <v>1022</v>
      </c>
      <c r="D12" s="568" t="s">
        <v>665</v>
      </c>
      <c r="E12" s="568" t="s">
        <v>1023</v>
      </c>
      <c r="F12" s="585"/>
      <c r="G12" s="585"/>
      <c r="H12" s="573">
        <v>0</v>
      </c>
      <c r="I12" s="585">
        <v>1</v>
      </c>
      <c r="J12" s="585">
        <v>923.74</v>
      </c>
      <c r="K12" s="573">
        <v>1</v>
      </c>
      <c r="L12" s="585">
        <v>1</v>
      </c>
      <c r="M12" s="586">
        <v>923.74</v>
      </c>
    </row>
    <row r="13" spans="1:13" ht="14.45" customHeight="1" x14ac:dyDescent="0.2">
      <c r="A13" s="567" t="s">
        <v>645</v>
      </c>
      <c r="B13" s="568" t="s">
        <v>1743</v>
      </c>
      <c r="C13" s="568" t="s">
        <v>1512</v>
      </c>
      <c r="D13" s="568" t="s">
        <v>1513</v>
      </c>
      <c r="E13" s="568" t="s">
        <v>1514</v>
      </c>
      <c r="F13" s="585"/>
      <c r="G13" s="585"/>
      <c r="H13" s="573">
        <v>0</v>
      </c>
      <c r="I13" s="585">
        <v>1</v>
      </c>
      <c r="J13" s="585">
        <v>10.65</v>
      </c>
      <c r="K13" s="573">
        <v>1</v>
      </c>
      <c r="L13" s="585">
        <v>1</v>
      </c>
      <c r="M13" s="586">
        <v>10.65</v>
      </c>
    </row>
    <row r="14" spans="1:13" ht="14.45" customHeight="1" x14ac:dyDescent="0.2">
      <c r="A14" s="567" t="s">
        <v>645</v>
      </c>
      <c r="B14" s="568" t="s">
        <v>1744</v>
      </c>
      <c r="C14" s="568" t="s">
        <v>1454</v>
      </c>
      <c r="D14" s="568" t="s">
        <v>1455</v>
      </c>
      <c r="E14" s="568" t="s">
        <v>1070</v>
      </c>
      <c r="F14" s="585">
        <v>1</v>
      </c>
      <c r="G14" s="585">
        <v>234.07</v>
      </c>
      <c r="H14" s="573">
        <v>1</v>
      </c>
      <c r="I14" s="585"/>
      <c r="J14" s="585"/>
      <c r="K14" s="573">
        <v>0</v>
      </c>
      <c r="L14" s="585">
        <v>1</v>
      </c>
      <c r="M14" s="586">
        <v>234.07</v>
      </c>
    </row>
    <row r="15" spans="1:13" ht="14.45" customHeight="1" x14ac:dyDescent="0.2">
      <c r="A15" s="567" t="s">
        <v>645</v>
      </c>
      <c r="B15" s="568" t="s">
        <v>1745</v>
      </c>
      <c r="C15" s="568" t="s">
        <v>1522</v>
      </c>
      <c r="D15" s="568" t="s">
        <v>1523</v>
      </c>
      <c r="E15" s="568" t="s">
        <v>1524</v>
      </c>
      <c r="F15" s="585">
        <v>1</v>
      </c>
      <c r="G15" s="585">
        <v>101.56</v>
      </c>
      <c r="H15" s="573">
        <v>1</v>
      </c>
      <c r="I15" s="585"/>
      <c r="J15" s="585"/>
      <c r="K15" s="573">
        <v>0</v>
      </c>
      <c r="L15" s="585">
        <v>1</v>
      </c>
      <c r="M15" s="586">
        <v>101.56</v>
      </c>
    </row>
    <row r="16" spans="1:13" ht="14.45" customHeight="1" x14ac:dyDescent="0.2">
      <c r="A16" s="567" t="s">
        <v>645</v>
      </c>
      <c r="B16" s="568" t="s">
        <v>620</v>
      </c>
      <c r="C16" s="568" t="s">
        <v>621</v>
      </c>
      <c r="D16" s="568" t="s">
        <v>537</v>
      </c>
      <c r="E16" s="568" t="s">
        <v>622</v>
      </c>
      <c r="F16" s="585"/>
      <c r="G16" s="585"/>
      <c r="H16" s="573">
        <v>0</v>
      </c>
      <c r="I16" s="585">
        <v>18</v>
      </c>
      <c r="J16" s="585">
        <v>302.39999999999998</v>
      </c>
      <c r="K16" s="573">
        <v>1</v>
      </c>
      <c r="L16" s="585">
        <v>18</v>
      </c>
      <c r="M16" s="586">
        <v>302.39999999999998</v>
      </c>
    </row>
    <row r="17" spans="1:13" ht="14.45" customHeight="1" x14ac:dyDescent="0.2">
      <c r="A17" s="567" t="s">
        <v>645</v>
      </c>
      <c r="B17" s="568" t="s">
        <v>1746</v>
      </c>
      <c r="C17" s="568" t="s">
        <v>683</v>
      </c>
      <c r="D17" s="568" t="s">
        <v>684</v>
      </c>
      <c r="E17" s="568" t="s">
        <v>685</v>
      </c>
      <c r="F17" s="585"/>
      <c r="G17" s="585"/>
      <c r="H17" s="573">
        <v>0</v>
      </c>
      <c r="I17" s="585">
        <v>43</v>
      </c>
      <c r="J17" s="585">
        <v>6637.4800000000005</v>
      </c>
      <c r="K17" s="573">
        <v>1</v>
      </c>
      <c r="L17" s="585">
        <v>43</v>
      </c>
      <c r="M17" s="586">
        <v>6637.4800000000005</v>
      </c>
    </row>
    <row r="18" spans="1:13" ht="14.45" customHeight="1" x14ac:dyDescent="0.2">
      <c r="A18" s="567" t="s">
        <v>645</v>
      </c>
      <c r="B18" s="568" t="s">
        <v>1746</v>
      </c>
      <c r="C18" s="568" t="s">
        <v>1081</v>
      </c>
      <c r="D18" s="568" t="s">
        <v>1082</v>
      </c>
      <c r="E18" s="568" t="s">
        <v>1083</v>
      </c>
      <c r="F18" s="585"/>
      <c r="G18" s="585"/>
      <c r="H18" s="573">
        <v>0</v>
      </c>
      <c r="I18" s="585">
        <v>1</v>
      </c>
      <c r="J18" s="585">
        <v>149.52000000000001</v>
      </c>
      <c r="K18" s="573">
        <v>1</v>
      </c>
      <c r="L18" s="585">
        <v>1</v>
      </c>
      <c r="M18" s="586">
        <v>149.52000000000001</v>
      </c>
    </row>
    <row r="19" spans="1:13" ht="14.45" customHeight="1" x14ac:dyDescent="0.2">
      <c r="A19" s="567" t="s">
        <v>645</v>
      </c>
      <c r="B19" s="568" t="s">
        <v>1746</v>
      </c>
      <c r="C19" s="568" t="s">
        <v>1572</v>
      </c>
      <c r="D19" s="568" t="s">
        <v>1573</v>
      </c>
      <c r="E19" s="568" t="s">
        <v>1574</v>
      </c>
      <c r="F19" s="585">
        <v>1</v>
      </c>
      <c r="G19" s="585">
        <v>154.36000000000001</v>
      </c>
      <c r="H19" s="573">
        <v>1</v>
      </c>
      <c r="I19" s="585"/>
      <c r="J19" s="585"/>
      <c r="K19" s="573">
        <v>0</v>
      </c>
      <c r="L19" s="585">
        <v>1</v>
      </c>
      <c r="M19" s="586">
        <v>154.36000000000001</v>
      </c>
    </row>
    <row r="20" spans="1:13" ht="14.45" customHeight="1" x14ac:dyDescent="0.2">
      <c r="A20" s="567" t="s">
        <v>645</v>
      </c>
      <c r="B20" s="568" t="s">
        <v>1747</v>
      </c>
      <c r="C20" s="568" t="s">
        <v>1348</v>
      </c>
      <c r="D20" s="568" t="s">
        <v>752</v>
      </c>
      <c r="E20" s="568" t="s">
        <v>1158</v>
      </c>
      <c r="F20" s="585"/>
      <c r="G20" s="585"/>
      <c r="H20" s="573">
        <v>0</v>
      </c>
      <c r="I20" s="585">
        <v>1</v>
      </c>
      <c r="J20" s="585">
        <v>84.21</v>
      </c>
      <c r="K20" s="573">
        <v>1</v>
      </c>
      <c r="L20" s="585">
        <v>1</v>
      </c>
      <c r="M20" s="586">
        <v>84.21</v>
      </c>
    </row>
    <row r="21" spans="1:13" ht="14.45" customHeight="1" x14ac:dyDescent="0.2">
      <c r="A21" s="567" t="s">
        <v>645</v>
      </c>
      <c r="B21" s="568" t="s">
        <v>1748</v>
      </c>
      <c r="C21" s="568" t="s">
        <v>1345</v>
      </c>
      <c r="D21" s="568" t="s">
        <v>1346</v>
      </c>
      <c r="E21" s="568" t="s">
        <v>1347</v>
      </c>
      <c r="F21" s="585"/>
      <c r="G21" s="585"/>
      <c r="H21" s="573">
        <v>0</v>
      </c>
      <c r="I21" s="585">
        <v>3</v>
      </c>
      <c r="J21" s="585">
        <v>168.18</v>
      </c>
      <c r="K21" s="573">
        <v>1</v>
      </c>
      <c r="L21" s="585">
        <v>3</v>
      </c>
      <c r="M21" s="586">
        <v>168.18</v>
      </c>
    </row>
    <row r="22" spans="1:13" ht="14.45" customHeight="1" x14ac:dyDescent="0.2">
      <c r="A22" s="567" t="s">
        <v>645</v>
      </c>
      <c r="B22" s="568" t="s">
        <v>1749</v>
      </c>
      <c r="C22" s="568" t="s">
        <v>759</v>
      </c>
      <c r="D22" s="568" t="s">
        <v>760</v>
      </c>
      <c r="E22" s="568" t="s">
        <v>753</v>
      </c>
      <c r="F22" s="585"/>
      <c r="G22" s="585"/>
      <c r="H22" s="573"/>
      <c r="I22" s="585">
        <v>2</v>
      </c>
      <c r="J22" s="585">
        <v>0</v>
      </c>
      <c r="K22" s="573"/>
      <c r="L22" s="585">
        <v>2</v>
      </c>
      <c r="M22" s="586">
        <v>0</v>
      </c>
    </row>
    <row r="23" spans="1:13" ht="14.45" customHeight="1" x14ac:dyDescent="0.2">
      <c r="A23" s="567" t="s">
        <v>645</v>
      </c>
      <c r="B23" s="568" t="s">
        <v>1750</v>
      </c>
      <c r="C23" s="568" t="s">
        <v>1472</v>
      </c>
      <c r="D23" s="568" t="s">
        <v>778</v>
      </c>
      <c r="E23" s="568" t="s">
        <v>1473</v>
      </c>
      <c r="F23" s="585"/>
      <c r="G23" s="585"/>
      <c r="H23" s="573">
        <v>0</v>
      </c>
      <c r="I23" s="585">
        <v>1</v>
      </c>
      <c r="J23" s="585">
        <v>846.47</v>
      </c>
      <c r="K23" s="573">
        <v>1</v>
      </c>
      <c r="L23" s="585">
        <v>1</v>
      </c>
      <c r="M23" s="586">
        <v>846.47</v>
      </c>
    </row>
    <row r="24" spans="1:13" ht="14.45" customHeight="1" x14ac:dyDescent="0.2">
      <c r="A24" s="567" t="s">
        <v>645</v>
      </c>
      <c r="B24" s="568" t="s">
        <v>1751</v>
      </c>
      <c r="C24" s="568" t="s">
        <v>795</v>
      </c>
      <c r="D24" s="568" t="s">
        <v>796</v>
      </c>
      <c r="E24" s="568" t="s">
        <v>797</v>
      </c>
      <c r="F24" s="585"/>
      <c r="G24" s="585"/>
      <c r="H24" s="573">
        <v>0</v>
      </c>
      <c r="I24" s="585">
        <v>1</v>
      </c>
      <c r="J24" s="585">
        <v>773.45</v>
      </c>
      <c r="K24" s="573">
        <v>1</v>
      </c>
      <c r="L24" s="585">
        <v>1</v>
      </c>
      <c r="M24" s="586">
        <v>773.45</v>
      </c>
    </row>
    <row r="25" spans="1:13" ht="14.45" customHeight="1" x14ac:dyDescent="0.2">
      <c r="A25" s="567" t="s">
        <v>645</v>
      </c>
      <c r="B25" s="568" t="s">
        <v>1752</v>
      </c>
      <c r="C25" s="568" t="s">
        <v>1444</v>
      </c>
      <c r="D25" s="568" t="s">
        <v>1445</v>
      </c>
      <c r="E25" s="568" t="s">
        <v>1446</v>
      </c>
      <c r="F25" s="585"/>
      <c r="G25" s="585"/>
      <c r="H25" s="573">
        <v>0</v>
      </c>
      <c r="I25" s="585">
        <v>1</v>
      </c>
      <c r="J25" s="585">
        <v>72.55</v>
      </c>
      <c r="K25" s="573">
        <v>1</v>
      </c>
      <c r="L25" s="585">
        <v>1</v>
      </c>
      <c r="M25" s="586">
        <v>72.55</v>
      </c>
    </row>
    <row r="26" spans="1:13" ht="14.45" customHeight="1" x14ac:dyDescent="0.2">
      <c r="A26" s="567" t="s">
        <v>645</v>
      </c>
      <c r="B26" s="568" t="s">
        <v>1752</v>
      </c>
      <c r="C26" s="568" t="s">
        <v>1447</v>
      </c>
      <c r="D26" s="568" t="s">
        <v>1445</v>
      </c>
      <c r="E26" s="568" t="s">
        <v>669</v>
      </c>
      <c r="F26" s="585"/>
      <c r="G26" s="585"/>
      <c r="H26" s="573">
        <v>0</v>
      </c>
      <c r="I26" s="585">
        <v>1</v>
      </c>
      <c r="J26" s="585">
        <v>21.76</v>
      </c>
      <c r="K26" s="573">
        <v>1</v>
      </c>
      <c r="L26" s="585">
        <v>1</v>
      </c>
      <c r="M26" s="586">
        <v>21.76</v>
      </c>
    </row>
    <row r="27" spans="1:13" ht="14.45" customHeight="1" x14ac:dyDescent="0.2">
      <c r="A27" s="567" t="s">
        <v>645</v>
      </c>
      <c r="B27" s="568" t="s">
        <v>623</v>
      </c>
      <c r="C27" s="568" t="s">
        <v>624</v>
      </c>
      <c r="D27" s="568" t="s">
        <v>577</v>
      </c>
      <c r="E27" s="568" t="s">
        <v>578</v>
      </c>
      <c r="F27" s="585"/>
      <c r="G27" s="585"/>
      <c r="H27" s="573"/>
      <c r="I27" s="585">
        <v>114</v>
      </c>
      <c r="J27" s="585">
        <v>0</v>
      </c>
      <c r="K27" s="573"/>
      <c r="L27" s="585">
        <v>114</v>
      </c>
      <c r="M27" s="586">
        <v>0</v>
      </c>
    </row>
    <row r="28" spans="1:13" ht="14.45" customHeight="1" x14ac:dyDescent="0.2">
      <c r="A28" s="567" t="s">
        <v>645</v>
      </c>
      <c r="B28" s="568" t="s">
        <v>1753</v>
      </c>
      <c r="C28" s="568" t="s">
        <v>739</v>
      </c>
      <c r="D28" s="568" t="s">
        <v>740</v>
      </c>
      <c r="E28" s="568" t="s">
        <v>741</v>
      </c>
      <c r="F28" s="585"/>
      <c r="G28" s="585"/>
      <c r="H28" s="573">
        <v>0</v>
      </c>
      <c r="I28" s="585">
        <v>3</v>
      </c>
      <c r="J28" s="585">
        <v>35.130000000000003</v>
      </c>
      <c r="K28" s="573">
        <v>1</v>
      </c>
      <c r="L28" s="585">
        <v>3</v>
      </c>
      <c r="M28" s="586">
        <v>35.130000000000003</v>
      </c>
    </row>
    <row r="29" spans="1:13" ht="14.45" customHeight="1" x14ac:dyDescent="0.2">
      <c r="A29" s="567" t="s">
        <v>645</v>
      </c>
      <c r="B29" s="568" t="s">
        <v>1754</v>
      </c>
      <c r="C29" s="568" t="s">
        <v>1071</v>
      </c>
      <c r="D29" s="568" t="s">
        <v>1072</v>
      </c>
      <c r="E29" s="568" t="s">
        <v>1073</v>
      </c>
      <c r="F29" s="585"/>
      <c r="G29" s="585"/>
      <c r="H29" s="573"/>
      <c r="I29" s="585">
        <v>1</v>
      </c>
      <c r="J29" s="585">
        <v>0</v>
      </c>
      <c r="K29" s="573"/>
      <c r="L29" s="585">
        <v>1</v>
      </c>
      <c r="M29" s="586">
        <v>0</v>
      </c>
    </row>
    <row r="30" spans="1:13" ht="14.45" customHeight="1" x14ac:dyDescent="0.2">
      <c r="A30" s="567" t="s">
        <v>645</v>
      </c>
      <c r="B30" s="568" t="s">
        <v>1754</v>
      </c>
      <c r="C30" s="568" t="s">
        <v>1298</v>
      </c>
      <c r="D30" s="568" t="s">
        <v>1072</v>
      </c>
      <c r="E30" s="568" t="s">
        <v>1297</v>
      </c>
      <c r="F30" s="585"/>
      <c r="G30" s="585"/>
      <c r="H30" s="573"/>
      <c r="I30" s="585">
        <v>3</v>
      </c>
      <c r="J30" s="585">
        <v>0</v>
      </c>
      <c r="K30" s="573"/>
      <c r="L30" s="585">
        <v>3</v>
      </c>
      <c r="M30" s="586">
        <v>0</v>
      </c>
    </row>
    <row r="31" spans="1:13" ht="14.45" customHeight="1" x14ac:dyDescent="0.2">
      <c r="A31" s="567" t="s">
        <v>645</v>
      </c>
      <c r="B31" s="568" t="s">
        <v>1755</v>
      </c>
      <c r="C31" s="568" t="s">
        <v>1456</v>
      </c>
      <c r="D31" s="568" t="s">
        <v>763</v>
      </c>
      <c r="E31" s="568" t="s">
        <v>1035</v>
      </c>
      <c r="F31" s="585">
        <v>1</v>
      </c>
      <c r="G31" s="585">
        <v>58.77</v>
      </c>
      <c r="H31" s="573">
        <v>1</v>
      </c>
      <c r="I31" s="585"/>
      <c r="J31" s="585"/>
      <c r="K31" s="573">
        <v>0</v>
      </c>
      <c r="L31" s="585">
        <v>1</v>
      </c>
      <c r="M31" s="586">
        <v>58.77</v>
      </c>
    </row>
    <row r="32" spans="1:13" ht="14.45" customHeight="1" x14ac:dyDescent="0.2">
      <c r="A32" s="567" t="s">
        <v>645</v>
      </c>
      <c r="B32" s="568" t="s">
        <v>1755</v>
      </c>
      <c r="C32" s="568" t="s">
        <v>768</v>
      </c>
      <c r="D32" s="568" t="s">
        <v>766</v>
      </c>
      <c r="E32" s="568" t="s">
        <v>769</v>
      </c>
      <c r="F32" s="585"/>
      <c r="G32" s="585"/>
      <c r="H32" s="573">
        <v>0</v>
      </c>
      <c r="I32" s="585">
        <v>8</v>
      </c>
      <c r="J32" s="585">
        <v>1410.5599999999997</v>
      </c>
      <c r="K32" s="573">
        <v>1</v>
      </c>
      <c r="L32" s="585">
        <v>8</v>
      </c>
      <c r="M32" s="586">
        <v>1410.5599999999997</v>
      </c>
    </row>
    <row r="33" spans="1:13" ht="14.45" customHeight="1" x14ac:dyDescent="0.2">
      <c r="A33" s="567" t="s">
        <v>645</v>
      </c>
      <c r="B33" s="568" t="s">
        <v>1755</v>
      </c>
      <c r="C33" s="568" t="s">
        <v>1457</v>
      </c>
      <c r="D33" s="568" t="s">
        <v>766</v>
      </c>
      <c r="E33" s="568" t="s">
        <v>1458</v>
      </c>
      <c r="F33" s="585"/>
      <c r="G33" s="585"/>
      <c r="H33" s="573">
        <v>0</v>
      </c>
      <c r="I33" s="585">
        <v>1</v>
      </c>
      <c r="J33" s="585">
        <v>97.96</v>
      </c>
      <c r="K33" s="573">
        <v>1</v>
      </c>
      <c r="L33" s="585">
        <v>1</v>
      </c>
      <c r="M33" s="586">
        <v>97.96</v>
      </c>
    </row>
    <row r="34" spans="1:13" ht="14.45" customHeight="1" x14ac:dyDescent="0.2">
      <c r="A34" s="567" t="s">
        <v>645</v>
      </c>
      <c r="B34" s="568" t="s">
        <v>1756</v>
      </c>
      <c r="C34" s="568" t="s">
        <v>798</v>
      </c>
      <c r="D34" s="568" t="s">
        <v>799</v>
      </c>
      <c r="E34" s="568"/>
      <c r="F34" s="585">
        <v>2</v>
      </c>
      <c r="G34" s="585">
        <v>100.64</v>
      </c>
      <c r="H34" s="573">
        <v>1</v>
      </c>
      <c r="I34" s="585"/>
      <c r="J34" s="585"/>
      <c r="K34" s="573">
        <v>0</v>
      </c>
      <c r="L34" s="585">
        <v>2</v>
      </c>
      <c r="M34" s="586">
        <v>100.64</v>
      </c>
    </row>
    <row r="35" spans="1:13" ht="14.45" customHeight="1" x14ac:dyDescent="0.2">
      <c r="A35" s="567" t="s">
        <v>646</v>
      </c>
      <c r="B35" s="568" t="s">
        <v>1742</v>
      </c>
      <c r="C35" s="568" t="s">
        <v>1393</v>
      </c>
      <c r="D35" s="568" t="s">
        <v>1394</v>
      </c>
      <c r="E35" s="568" t="s">
        <v>1395</v>
      </c>
      <c r="F35" s="585"/>
      <c r="G35" s="585"/>
      <c r="H35" s="573">
        <v>0</v>
      </c>
      <c r="I35" s="585">
        <v>1</v>
      </c>
      <c r="J35" s="585">
        <v>1385.62</v>
      </c>
      <c r="K35" s="573">
        <v>1</v>
      </c>
      <c r="L35" s="585">
        <v>1</v>
      </c>
      <c r="M35" s="586">
        <v>1385.62</v>
      </c>
    </row>
    <row r="36" spans="1:13" ht="14.45" customHeight="1" x14ac:dyDescent="0.2">
      <c r="A36" s="567" t="s">
        <v>646</v>
      </c>
      <c r="B36" s="568" t="s">
        <v>1742</v>
      </c>
      <c r="C36" s="568" t="s">
        <v>1018</v>
      </c>
      <c r="D36" s="568" t="s">
        <v>665</v>
      </c>
      <c r="E36" s="568" t="s">
        <v>1019</v>
      </c>
      <c r="F36" s="585"/>
      <c r="G36" s="585"/>
      <c r="H36" s="573">
        <v>0</v>
      </c>
      <c r="I36" s="585">
        <v>17</v>
      </c>
      <c r="J36" s="585">
        <v>6258.7199999999993</v>
      </c>
      <c r="K36" s="573">
        <v>1</v>
      </c>
      <c r="L36" s="585">
        <v>17</v>
      </c>
      <c r="M36" s="586">
        <v>6258.7199999999993</v>
      </c>
    </row>
    <row r="37" spans="1:13" ht="14.45" customHeight="1" x14ac:dyDescent="0.2">
      <c r="A37" s="567" t="s">
        <v>646</v>
      </c>
      <c r="B37" s="568" t="s">
        <v>1742</v>
      </c>
      <c r="C37" s="568" t="s">
        <v>664</v>
      </c>
      <c r="D37" s="568" t="s">
        <v>665</v>
      </c>
      <c r="E37" s="568" t="s">
        <v>666</v>
      </c>
      <c r="F37" s="585"/>
      <c r="G37" s="585"/>
      <c r="H37" s="573">
        <v>0</v>
      </c>
      <c r="I37" s="585">
        <v>6</v>
      </c>
      <c r="J37" s="585">
        <v>4417.9800000000005</v>
      </c>
      <c r="K37" s="573">
        <v>1</v>
      </c>
      <c r="L37" s="585">
        <v>6</v>
      </c>
      <c r="M37" s="586">
        <v>4417.9800000000005</v>
      </c>
    </row>
    <row r="38" spans="1:13" ht="14.45" customHeight="1" x14ac:dyDescent="0.2">
      <c r="A38" s="567" t="s">
        <v>646</v>
      </c>
      <c r="B38" s="568" t="s">
        <v>1742</v>
      </c>
      <c r="C38" s="568" t="s">
        <v>1020</v>
      </c>
      <c r="D38" s="568" t="s">
        <v>665</v>
      </c>
      <c r="E38" s="568" t="s">
        <v>1021</v>
      </c>
      <c r="F38" s="585"/>
      <c r="G38" s="585"/>
      <c r="H38" s="573">
        <v>0</v>
      </c>
      <c r="I38" s="585">
        <v>43</v>
      </c>
      <c r="J38" s="585">
        <v>21108.269999999997</v>
      </c>
      <c r="K38" s="573">
        <v>1</v>
      </c>
      <c r="L38" s="585">
        <v>43</v>
      </c>
      <c r="M38" s="586">
        <v>21108.269999999997</v>
      </c>
    </row>
    <row r="39" spans="1:13" ht="14.45" customHeight="1" x14ac:dyDescent="0.2">
      <c r="A39" s="567" t="s">
        <v>646</v>
      </c>
      <c r="B39" s="568" t="s">
        <v>1742</v>
      </c>
      <c r="C39" s="568" t="s">
        <v>1022</v>
      </c>
      <c r="D39" s="568" t="s">
        <v>665</v>
      </c>
      <c r="E39" s="568" t="s">
        <v>1023</v>
      </c>
      <c r="F39" s="585"/>
      <c r="G39" s="585"/>
      <c r="H39" s="573">
        <v>0</v>
      </c>
      <c r="I39" s="585">
        <v>2</v>
      </c>
      <c r="J39" s="585">
        <v>1847.48</v>
      </c>
      <c r="K39" s="573">
        <v>1</v>
      </c>
      <c r="L39" s="585">
        <v>2</v>
      </c>
      <c r="M39" s="586">
        <v>1847.48</v>
      </c>
    </row>
    <row r="40" spans="1:13" ht="14.45" customHeight="1" x14ac:dyDescent="0.2">
      <c r="A40" s="567" t="s">
        <v>646</v>
      </c>
      <c r="B40" s="568" t="s">
        <v>1757</v>
      </c>
      <c r="C40" s="568" t="s">
        <v>1339</v>
      </c>
      <c r="D40" s="568" t="s">
        <v>1340</v>
      </c>
      <c r="E40" s="568" t="s">
        <v>1341</v>
      </c>
      <c r="F40" s="585"/>
      <c r="G40" s="585"/>
      <c r="H40" s="573">
        <v>0</v>
      </c>
      <c r="I40" s="585">
        <v>1</v>
      </c>
      <c r="J40" s="585">
        <v>31.09</v>
      </c>
      <c r="K40" s="573">
        <v>1</v>
      </c>
      <c r="L40" s="585">
        <v>1</v>
      </c>
      <c r="M40" s="586">
        <v>31.09</v>
      </c>
    </row>
    <row r="41" spans="1:13" ht="14.45" customHeight="1" x14ac:dyDescent="0.2">
      <c r="A41" s="567" t="s">
        <v>646</v>
      </c>
      <c r="B41" s="568" t="s">
        <v>620</v>
      </c>
      <c r="C41" s="568" t="s">
        <v>621</v>
      </c>
      <c r="D41" s="568" t="s">
        <v>537</v>
      </c>
      <c r="E41" s="568" t="s">
        <v>622</v>
      </c>
      <c r="F41" s="585"/>
      <c r="G41" s="585"/>
      <c r="H41" s="573">
        <v>0</v>
      </c>
      <c r="I41" s="585">
        <v>1</v>
      </c>
      <c r="J41" s="585">
        <v>16.8</v>
      </c>
      <c r="K41" s="573">
        <v>1</v>
      </c>
      <c r="L41" s="585">
        <v>1</v>
      </c>
      <c r="M41" s="586">
        <v>16.8</v>
      </c>
    </row>
    <row r="42" spans="1:13" ht="14.45" customHeight="1" x14ac:dyDescent="0.2">
      <c r="A42" s="567" t="s">
        <v>646</v>
      </c>
      <c r="B42" s="568" t="s">
        <v>1746</v>
      </c>
      <c r="C42" s="568" t="s">
        <v>683</v>
      </c>
      <c r="D42" s="568" t="s">
        <v>684</v>
      </c>
      <c r="E42" s="568" t="s">
        <v>685</v>
      </c>
      <c r="F42" s="585"/>
      <c r="G42" s="585"/>
      <c r="H42" s="573">
        <v>0</v>
      </c>
      <c r="I42" s="585">
        <v>34</v>
      </c>
      <c r="J42" s="585">
        <v>5248.2400000000007</v>
      </c>
      <c r="K42" s="573">
        <v>1</v>
      </c>
      <c r="L42" s="585">
        <v>34</v>
      </c>
      <c r="M42" s="586">
        <v>5248.2400000000007</v>
      </c>
    </row>
    <row r="43" spans="1:13" ht="14.45" customHeight="1" x14ac:dyDescent="0.2">
      <c r="A43" s="567" t="s">
        <v>646</v>
      </c>
      <c r="B43" s="568" t="s">
        <v>1747</v>
      </c>
      <c r="C43" s="568" t="s">
        <v>1348</v>
      </c>
      <c r="D43" s="568" t="s">
        <v>752</v>
      </c>
      <c r="E43" s="568" t="s">
        <v>1158</v>
      </c>
      <c r="F43" s="585"/>
      <c r="G43" s="585"/>
      <c r="H43" s="573">
        <v>0</v>
      </c>
      <c r="I43" s="585">
        <v>1</v>
      </c>
      <c r="J43" s="585">
        <v>84.21</v>
      </c>
      <c r="K43" s="573">
        <v>1</v>
      </c>
      <c r="L43" s="585">
        <v>1</v>
      </c>
      <c r="M43" s="586">
        <v>84.21</v>
      </c>
    </row>
    <row r="44" spans="1:13" ht="14.45" customHeight="1" x14ac:dyDescent="0.2">
      <c r="A44" s="567" t="s">
        <v>646</v>
      </c>
      <c r="B44" s="568" t="s">
        <v>1747</v>
      </c>
      <c r="C44" s="568" t="s">
        <v>751</v>
      </c>
      <c r="D44" s="568" t="s">
        <v>752</v>
      </c>
      <c r="E44" s="568" t="s">
        <v>753</v>
      </c>
      <c r="F44" s="585"/>
      <c r="G44" s="585"/>
      <c r="H44" s="573">
        <v>0</v>
      </c>
      <c r="I44" s="585">
        <v>1</v>
      </c>
      <c r="J44" s="585">
        <v>168.41</v>
      </c>
      <c r="K44" s="573">
        <v>1</v>
      </c>
      <c r="L44" s="585">
        <v>1</v>
      </c>
      <c r="M44" s="586">
        <v>168.41</v>
      </c>
    </row>
    <row r="45" spans="1:13" ht="14.45" customHeight="1" x14ac:dyDescent="0.2">
      <c r="A45" s="567" t="s">
        <v>646</v>
      </c>
      <c r="B45" s="568" t="s">
        <v>1748</v>
      </c>
      <c r="C45" s="568" t="s">
        <v>1345</v>
      </c>
      <c r="D45" s="568" t="s">
        <v>1346</v>
      </c>
      <c r="E45" s="568" t="s">
        <v>1347</v>
      </c>
      <c r="F45" s="585"/>
      <c r="G45" s="585"/>
      <c r="H45" s="573">
        <v>0</v>
      </c>
      <c r="I45" s="585">
        <v>2</v>
      </c>
      <c r="J45" s="585">
        <v>239.4</v>
      </c>
      <c r="K45" s="573">
        <v>1</v>
      </c>
      <c r="L45" s="585">
        <v>2</v>
      </c>
      <c r="M45" s="586">
        <v>239.4</v>
      </c>
    </row>
    <row r="46" spans="1:13" ht="14.45" customHeight="1" x14ac:dyDescent="0.2">
      <c r="A46" s="567" t="s">
        <v>646</v>
      </c>
      <c r="B46" s="568" t="s">
        <v>623</v>
      </c>
      <c r="C46" s="568" t="s">
        <v>624</v>
      </c>
      <c r="D46" s="568" t="s">
        <v>577</v>
      </c>
      <c r="E46" s="568" t="s">
        <v>578</v>
      </c>
      <c r="F46" s="585"/>
      <c r="G46" s="585"/>
      <c r="H46" s="573"/>
      <c r="I46" s="585">
        <v>42</v>
      </c>
      <c r="J46" s="585">
        <v>0</v>
      </c>
      <c r="K46" s="573"/>
      <c r="L46" s="585">
        <v>42</v>
      </c>
      <c r="M46" s="586">
        <v>0</v>
      </c>
    </row>
    <row r="47" spans="1:13" ht="14.45" customHeight="1" x14ac:dyDescent="0.2">
      <c r="A47" s="567" t="s">
        <v>646</v>
      </c>
      <c r="B47" s="568" t="s">
        <v>1758</v>
      </c>
      <c r="C47" s="568" t="s">
        <v>1375</v>
      </c>
      <c r="D47" s="568" t="s">
        <v>1376</v>
      </c>
      <c r="E47" s="568" t="s">
        <v>1377</v>
      </c>
      <c r="F47" s="585"/>
      <c r="G47" s="585"/>
      <c r="H47" s="573">
        <v>0</v>
      </c>
      <c r="I47" s="585">
        <v>1</v>
      </c>
      <c r="J47" s="585">
        <v>169.73</v>
      </c>
      <c r="K47" s="573">
        <v>1</v>
      </c>
      <c r="L47" s="585">
        <v>1</v>
      </c>
      <c r="M47" s="586">
        <v>169.73</v>
      </c>
    </row>
    <row r="48" spans="1:13" ht="14.45" customHeight="1" x14ac:dyDescent="0.2">
      <c r="A48" s="567" t="s">
        <v>646</v>
      </c>
      <c r="B48" s="568" t="s">
        <v>1754</v>
      </c>
      <c r="C48" s="568" t="s">
        <v>1071</v>
      </c>
      <c r="D48" s="568" t="s">
        <v>1072</v>
      </c>
      <c r="E48" s="568" t="s">
        <v>1073</v>
      </c>
      <c r="F48" s="585"/>
      <c r="G48" s="585"/>
      <c r="H48" s="573"/>
      <c r="I48" s="585">
        <v>1</v>
      </c>
      <c r="J48" s="585">
        <v>0</v>
      </c>
      <c r="K48" s="573"/>
      <c r="L48" s="585">
        <v>1</v>
      </c>
      <c r="M48" s="586">
        <v>0</v>
      </c>
    </row>
    <row r="49" spans="1:13" ht="14.45" customHeight="1" x14ac:dyDescent="0.2">
      <c r="A49" s="567" t="s">
        <v>646</v>
      </c>
      <c r="B49" s="568" t="s">
        <v>1754</v>
      </c>
      <c r="C49" s="568" t="s">
        <v>1298</v>
      </c>
      <c r="D49" s="568" t="s">
        <v>1072</v>
      </c>
      <c r="E49" s="568" t="s">
        <v>1297</v>
      </c>
      <c r="F49" s="585"/>
      <c r="G49" s="585"/>
      <c r="H49" s="573"/>
      <c r="I49" s="585">
        <v>2</v>
      </c>
      <c r="J49" s="585">
        <v>0</v>
      </c>
      <c r="K49" s="573"/>
      <c r="L49" s="585">
        <v>2</v>
      </c>
      <c r="M49" s="586">
        <v>0</v>
      </c>
    </row>
    <row r="50" spans="1:13" ht="14.45" customHeight="1" x14ac:dyDescent="0.2">
      <c r="A50" s="567" t="s">
        <v>646</v>
      </c>
      <c r="B50" s="568" t="s">
        <v>1759</v>
      </c>
      <c r="C50" s="568" t="s">
        <v>1350</v>
      </c>
      <c r="D50" s="568" t="s">
        <v>1351</v>
      </c>
      <c r="E50" s="568" t="s">
        <v>1352</v>
      </c>
      <c r="F50" s="585"/>
      <c r="G50" s="585"/>
      <c r="H50" s="573"/>
      <c r="I50" s="585">
        <v>1</v>
      </c>
      <c r="J50" s="585">
        <v>0</v>
      </c>
      <c r="K50" s="573"/>
      <c r="L50" s="585">
        <v>1</v>
      </c>
      <c r="M50" s="586">
        <v>0</v>
      </c>
    </row>
    <row r="51" spans="1:13" ht="14.45" customHeight="1" x14ac:dyDescent="0.2">
      <c r="A51" s="567" t="s">
        <v>646</v>
      </c>
      <c r="B51" s="568" t="s">
        <v>1756</v>
      </c>
      <c r="C51" s="568" t="s">
        <v>798</v>
      </c>
      <c r="D51" s="568" t="s">
        <v>799</v>
      </c>
      <c r="E51" s="568"/>
      <c r="F51" s="585">
        <v>9</v>
      </c>
      <c r="G51" s="585">
        <v>452.88</v>
      </c>
      <c r="H51" s="573">
        <v>1</v>
      </c>
      <c r="I51" s="585"/>
      <c r="J51" s="585"/>
      <c r="K51" s="573">
        <v>0</v>
      </c>
      <c r="L51" s="585">
        <v>9</v>
      </c>
      <c r="M51" s="586">
        <v>452.88</v>
      </c>
    </row>
    <row r="52" spans="1:13" ht="14.45" customHeight="1" x14ac:dyDescent="0.2">
      <c r="A52" s="567" t="s">
        <v>647</v>
      </c>
      <c r="B52" s="568" t="s">
        <v>1742</v>
      </c>
      <c r="C52" s="568" t="s">
        <v>1018</v>
      </c>
      <c r="D52" s="568" t="s">
        <v>665</v>
      </c>
      <c r="E52" s="568" t="s">
        <v>1019</v>
      </c>
      <c r="F52" s="585"/>
      <c r="G52" s="585"/>
      <c r="H52" s="573">
        <v>0</v>
      </c>
      <c r="I52" s="585">
        <v>2</v>
      </c>
      <c r="J52" s="585">
        <v>736.32</v>
      </c>
      <c r="K52" s="573">
        <v>1</v>
      </c>
      <c r="L52" s="585">
        <v>2</v>
      </c>
      <c r="M52" s="586">
        <v>736.32</v>
      </c>
    </row>
    <row r="53" spans="1:13" ht="14.45" customHeight="1" x14ac:dyDescent="0.2">
      <c r="A53" s="567" t="s">
        <v>647</v>
      </c>
      <c r="B53" s="568" t="s">
        <v>1742</v>
      </c>
      <c r="C53" s="568" t="s">
        <v>664</v>
      </c>
      <c r="D53" s="568" t="s">
        <v>665</v>
      </c>
      <c r="E53" s="568" t="s">
        <v>666</v>
      </c>
      <c r="F53" s="585"/>
      <c r="G53" s="585"/>
      <c r="H53" s="573">
        <v>0</v>
      </c>
      <c r="I53" s="585">
        <v>2</v>
      </c>
      <c r="J53" s="585">
        <v>1472.66</v>
      </c>
      <c r="K53" s="573">
        <v>1</v>
      </c>
      <c r="L53" s="585">
        <v>2</v>
      </c>
      <c r="M53" s="586">
        <v>1472.66</v>
      </c>
    </row>
    <row r="54" spans="1:13" ht="14.45" customHeight="1" x14ac:dyDescent="0.2">
      <c r="A54" s="567" t="s">
        <v>647</v>
      </c>
      <c r="B54" s="568" t="s">
        <v>1742</v>
      </c>
      <c r="C54" s="568" t="s">
        <v>1022</v>
      </c>
      <c r="D54" s="568" t="s">
        <v>665</v>
      </c>
      <c r="E54" s="568" t="s">
        <v>1023</v>
      </c>
      <c r="F54" s="585"/>
      <c r="G54" s="585"/>
      <c r="H54" s="573">
        <v>0</v>
      </c>
      <c r="I54" s="585">
        <v>1</v>
      </c>
      <c r="J54" s="585">
        <v>923.74</v>
      </c>
      <c r="K54" s="573">
        <v>1</v>
      </c>
      <c r="L54" s="585">
        <v>1</v>
      </c>
      <c r="M54" s="586">
        <v>923.74</v>
      </c>
    </row>
    <row r="55" spans="1:13" ht="14.45" customHeight="1" x14ac:dyDescent="0.2">
      <c r="A55" s="567" t="s">
        <v>647</v>
      </c>
      <c r="B55" s="568" t="s">
        <v>620</v>
      </c>
      <c r="C55" s="568" t="s">
        <v>621</v>
      </c>
      <c r="D55" s="568" t="s">
        <v>537</v>
      </c>
      <c r="E55" s="568" t="s">
        <v>622</v>
      </c>
      <c r="F55" s="585"/>
      <c r="G55" s="585"/>
      <c r="H55" s="573">
        <v>0</v>
      </c>
      <c r="I55" s="585">
        <v>16</v>
      </c>
      <c r="J55" s="585">
        <v>268.8</v>
      </c>
      <c r="K55" s="573">
        <v>1</v>
      </c>
      <c r="L55" s="585">
        <v>16</v>
      </c>
      <c r="M55" s="586">
        <v>268.8</v>
      </c>
    </row>
    <row r="56" spans="1:13" ht="14.45" customHeight="1" x14ac:dyDescent="0.2">
      <c r="A56" s="567" t="s">
        <v>647</v>
      </c>
      <c r="B56" s="568" t="s">
        <v>1746</v>
      </c>
      <c r="C56" s="568" t="s">
        <v>683</v>
      </c>
      <c r="D56" s="568" t="s">
        <v>684</v>
      </c>
      <c r="E56" s="568" t="s">
        <v>685</v>
      </c>
      <c r="F56" s="585"/>
      <c r="G56" s="585"/>
      <c r="H56" s="573">
        <v>0</v>
      </c>
      <c r="I56" s="585">
        <v>7</v>
      </c>
      <c r="J56" s="585">
        <v>1080.52</v>
      </c>
      <c r="K56" s="573">
        <v>1</v>
      </c>
      <c r="L56" s="585">
        <v>7</v>
      </c>
      <c r="M56" s="586">
        <v>1080.52</v>
      </c>
    </row>
    <row r="57" spans="1:13" ht="14.45" customHeight="1" x14ac:dyDescent="0.2">
      <c r="A57" s="567" t="s">
        <v>647</v>
      </c>
      <c r="B57" s="568" t="s">
        <v>1746</v>
      </c>
      <c r="C57" s="568" t="s">
        <v>1081</v>
      </c>
      <c r="D57" s="568" t="s">
        <v>1082</v>
      </c>
      <c r="E57" s="568" t="s">
        <v>1083</v>
      </c>
      <c r="F57" s="585"/>
      <c r="G57" s="585"/>
      <c r="H57" s="573">
        <v>0</v>
      </c>
      <c r="I57" s="585">
        <v>1</v>
      </c>
      <c r="J57" s="585">
        <v>149.52000000000001</v>
      </c>
      <c r="K57" s="573">
        <v>1</v>
      </c>
      <c r="L57" s="585">
        <v>1</v>
      </c>
      <c r="M57" s="586">
        <v>149.52000000000001</v>
      </c>
    </row>
    <row r="58" spans="1:13" ht="14.45" customHeight="1" x14ac:dyDescent="0.2">
      <c r="A58" s="567" t="s">
        <v>647</v>
      </c>
      <c r="B58" s="568" t="s">
        <v>1751</v>
      </c>
      <c r="C58" s="568" t="s">
        <v>795</v>
      </c>
      <c r="D58" s="568" t="s">
        <v>796</v>
      </c>
      <c r="E58" s="568" t="s">
        <v>797</v>
      </c>
      <c r="F58" s="585"/>
      <c r="G58" s="585"/>
      <c r="H58" s="573">
        <v>0</v>
      </c>
      <c r="I58" s="585">
        <v>2</v>
      </c>
      <c r="J58" s="585">
        <v>1546.9</v>
      </c>
      <c r="K58" s="573">
        <v>1</v>
      </c>
      <c r="L58" s="585">
        <v>2</v>
      </c>
      <c r="M58" s="586">
        <v>1546.9</v>
      </c>
    </row>
    <row r="59" spans="1:13" ht="14.45" customHeight="1" x14ac:dyDescent="0.2">
      <c r="A59" s="567" t="s">
        <v>647</v>
      </c>
      <c r="B59" s="568" t="s">
        <v>623</v>
      </c>
      <c r="C59" s="568" t="s">
        <v>624</v>
      </c>
      <c r="D59" s="568" t="s">
        <v>577</v>
      </c>
      <c r="E59" s="568" t="s">
        <v>578</v>
      </c>
      <c r="F59" s="585"/>
      <c r="G59" s="585"/>
      <c r="H59" s="573"/>
      <c r="I59" s="585">
        <v>7</v>
      </c>
      <c r="J59" s="585">
        <v>0</v>
      </c>
      <c r="K59" s="573"/>
      <c r="L59" s="585">
        <v>7</v>
      </c>
      <c r="M59" s="586">
        <v>0</v>
      </c>
    </row>
    <row r="60" spans="1:13" ht="14.45" customHeight="1" x14ac:dyDescent="0.2">
      <c r="A60" s="567" t="s">
        <v>647</v>
      </c>
      <c r="B60" s="568" t="s">
        <v>1760</v>
      </c>
      <c r="C60" s="568" t="s">
        <v>1674</v>
      </c>
      <c r="D60" s="568" t="s">
        <v>1675</v>
      </c>
      <c r="E60" s="568" t="s">
        <v>1676</v>
      </c>
      <c r="F60" s="585"/>
      <c r="G60" s="585"/>
      <c r="H60" s="573">
        <v>0</v>
      </c>
      <c r="I60" s="585">
        <v>3</v>
      </c>
      <c r="J60" s="585">
        <v>368.88</v>
      </c>
      <c r="K60" s="573">
        <v>1</v>
      </c>
      <c r="L60" s="585">
        <v>3</v>
      </c>
      <c r="M60" s="586">
        <v>368.88</v>
      </c>
    </row>
    <row r="61" spans="1:13" ht="14.45" customHeight="1" x14ac:dyDescent="0.2">
      <c r="A61" s="567" t="s">
        <v>647</v>
      </c>
      <c r="B61" s="568" t="s">
        <v>1756</v>
      </c>
      <c r="C61" s="568" t="s">
        <v>798</v>
      </c>
      <c r="D61" s="568" t="s">
        <v>799</v>
      </c>
      <c r="E61" s="568"/>
      <c r="F61" s="585">
        <v>1</v>
      </c>
      <c r="G61" s="585">
        <v>50.32</v>
      </c>
      <c r="H61" s="573">
        <v>1</v>
      </c>
      <c r="I61" s="585"/>
      <c r="J61" s="585"/>
      <c r="K61" s="573">
        <v>0</v>
      </c>
      <c r="L61" s="585">
        <v>1</v>
      </c>
      <c r="M61" s="586">
        <v>50.32</v>
      </c>
    </row>
    <row r="62" spans="1:13" ht="14.45" customHeight="1" x14ac:dyDescent="0.2">
      <c r="A62" s="567" t="s">
        <v>648</v>
      </c>
      <c r="B62" s="568" t="s">
        <v>1761</v>
      </c>
      <c r="C62" s="568" t="s">
        <v>1622</v>
      </c>
      <c r="D62" s="568" t="s">
        <v>1623</v>
      </c>
      <c r="E62" s="568" t="s">
        <v>1624</v>
      </c>
      <c r="F62" s="585">
        <v>1</v>
      </c>
      <c r="G62" s="585">
        <v>736.33</v>
      </c>
      <c r="H62" s="573">
        <v>1</v>
      </c>
      <c r="I62" s="585"/>
      <c r="J62" s="585"/>
      <c r="K62" s="573">
        <v>0</v>
      </c>
      <c r="L62" s="585">
        <v>1</v>
      </c>
      <c r="M62" s="586">
        <v>736.33</v>
      </c>
    </row>
    <row r="63" spans="1:13" ht="14.45" customHeight="1" x14ac:dyDescent="0.2">
      <c r="A63" s="567" t="s">
        <v>648</v>
      </c>
      <c r="B63" s="568" t="s">
        <v>1761</v>
      </c>
      <c r="C63" s="568" t="s">
        <v>1625</v>
      </c>
      <c r="D63" s="568" t="s">
        <v>1623</v>
      </c>
      <c r="E63" s="568" t="s">
        <v>1626</v>
      </c>
      <c r="F63" s="585">
        <v>1</v>
      </c>
      <c r="G63" s="585">
        <v>1840.81</v>
      </c>
      <c r="H63" s="573">
        <v>1</v>
      </c>
      <c r="I63" s="585"/>
      <c r="J63" s="585"/>
      <c r="K63" s="573">
        <v>0</v>
      </c>
      <c r="L63" s="585">
        <v>1</v>
      </c>
      <c r="M63" s="586">
        <v>1840.81</v>
      </c>
    </row>
    <row r="64" spans="1:13" ht="14.45" customHeight="1" x14ac:dyDescent="0.2">
      <c r="A64" s="567" t="s">
        <v>648</v>
      </c>
      <c r="B64" s="568" t="s">
        <v>1742</v>
      </c>
      <c r="C64" s="568" t="s">
        <v>1018</v>
      </c>
      <c r="D64" s="568" t="s">
        <v>665</v>
      </c>
      <c r="E64" s="568" t="s">
        <v>1019</v>
      </c>
      <c r="F64" s="585"/>
      <c r="G64" s="585"/>
      <c r="H64" s="573">
        <v>0</v>
      </c>
      <c r="I64" s="585">
        <v>30</v>
      </c>
      <c r="J64" s="585">
        <v>11044.8</v>
      </c>
      <c r="K64" s="573">
        <v>1</v>
      </c>
      <c r="L64" s="585">
        <v>30</v>
      </c>
      <c r="M64" s="586">
        <v>11044.8</v>
      </c>
    </row>
    <row r="65" spans="1:13" ht="14.45" customHeight="1" x14ac:dyDescent="0.2">
      <c r="A65" s="567" t="s">
        <v>648</v>
      </c>
      <c r="B65" s="568" t="s">
        <v>1742</v>
      </c>
      <c r="C65" s="568" t="s">
        <v>664</v>
      </c>
      <c r="D65" s="568" t="s">
        <v>665</v>
      </c>
      <c r="E65" s="568" t="s">
        <v>666</v>
      </c>
      <c r="F65" s="585"/>
      <c r="G65" s="585"/>
      <c r="H65" s="573">
        <v>0</v>
      </c>
      <c r="I65" s="585">
        <v>12</v>
      </c>
      <c r="J65" s="585">
        <v>8835.9600000000009</v>
      </c>
      <c r="K65" s="573">
        <v>1</v>
      </c>
      <c r="L65" s="585">
        <v>12</v>
      </c>
      <c r="M65" s="586">
        <v>8835.9600000000009</v>
      </c>
    </row>
    <row r="66" spans="1:13" ht="14.45" customHeight="1" x14ac:dyDescent="0.2">
      <c r="A66" s="567" t="s">
        <v>648</v>
      </c>
      <c r="B66" s="568" t="s">
        <v>1742</v>
      </c>
      <c r="C66" s="568" t="s">
        <v>1020</v>
      </c>
      <c r="D66" s="568" t="s">
        <v>665</v>
      </c>
      <c r="E66" s="568" t="s">
        <v>1021</v>
      </c>
      <c r="F66" s="585"/>
      <c r="G66" s="585"/>
      <c r="H66" s="573">
        <v>0</v>
      </c>
      <c r="I66" s="585">
        <v>33</v>
      </c>
      <c r="J66" s="585">
        <v>16199.37</v>
      </c>
      <c r="K66" s="573">
        <v>1</v>
      </c>
      <c r="L66" s="585">
        <v>33</v>
      </c>
      <c r="M66" s="586">
        <v>16199.37</v>
      </c>
    </row>
    <row r="67" spans="1:13" ht="14.45" customHeight="1" x14ac:dyDescent="0.2">
      <c r="A67" s="567" t="s">
        <v>648</v>
      </c>
      <c r="B67" s="568" t="s">
        <v>1742</v>
      </c>
      <c r="C67" s="568" t="s">
        <v>1637</v>
      </c>
      <c r="D67" s="568" t="s">
        <v>1394</v>
      </c>
      <c r="E67" s="568" t="s">
        <v>1638</v>
      </c>
      <c r="F67" s="585"/>
      <c r="G67" s="585"/>
      <c r="H67" s="573">
        <v>0</v>
      </c>
      <c r="I67" s="585">
        <v>2</v>
      </c>
      <c r="J67" s="585">
        <v>3694.98</v>
      </c>
      <c r="K67" s="573">
        <v>1</v>
      </c>
      <c r="L67" s="585">
        <v>2</v>
      </c>
      <c r="M67" s="586">
        <v>3694.98</v>
      </c>
    </row>
    <row r="68" spans="1:13" ht="14.45" customHeight="1" x14ac:dyDescent="0.2">
      <c r="A68" s="567" t="s">
        <v>648</v>
      </c>
      <c r="B68" s="568" t="s">
        <v>620</v>
      </c>
      <c r="C68" s="568" t="s">
        <v>621</v>
      </c>
      <c r="D68" s="568" t="s">
        <v>537</v>
      </c>
      <c r="E68" s="568" t="s">
        <v>622</v>
      </c>
      <c r="F68" s="585"/>
      <c r="G68" s="585"/>
      <c r="H68" s="573">
        <v>0</v>
      </c>
      <c r="I68" s="585">
        <v>6</v>
      </c>
      <c r="J68" s="585">
        <v>100.8</v>
      </c>
      <c r="K68" s="573">
        <v>1</v>
      </c>
      <c r="L68" s="585">
        <v>6</v>
      </c>
      <c r="M68" s="586">
        <v>100.8</v>
      </c>
    </row>
    <row r="69" spans="1:13" ht="14.45" customHeight="1" x14ac:dyDescent="0.2">
      <c r="A69" s="567" t="s">
        <v>648</v>
      </c>
      <c r="B69" s="568" t="s">
        <v>1762</v>
      </c>
      <c r="C69" s="568" t="s">
        <v>1662</v>
      </c>
      <c r="D69" s="568" t="s">
        <v>1086</v>
      </c>
      <c r="E69" s="568" t="s">
        <v>1089</v>
      </c>
      <c r="F69" s="585">
        <v>3</v>
      </c>
      <c r="G69" s="585">
        <v>282.84000000000003</v>
      </c>
      <c r="H69" s="573">
        <v>1</v>
      </c>
      <c r="I69" s="585"/>
      <c r="J69" s="585"/>
      <c r="K69" s="573">
        <v>0</v>
      </c>
      <c r="L69" s="585">
        <v>3</v>
      </c>
      <c r="M69" s="586">
        <v>282.84000000000003</v>
      </c>
    </row>
    <row r="70" spans="1:13" ht="14.45" customHeight="1" x14ac:dyDescent="0.2">
      <c r="A70" s="567" t="s">
        <v>648</v>
      </c>
      <c r="B70" s="568" t="s">
        <v>1746</v>
      </c>
      <c r="C70" s="568" t="s">
        <v>1660</v>
      </c>
      <c r="D70" s="568" t="s">
        <v>1573</v>
      </c>
      <c r="E70" s="568" t="s">
        <v>1661</v>
      </c>
      <c r="F70" s="585">
        <v>1</v>
      </c>
      <c r="G70" s="585">
        <v>154.36000000000001</v>
      </c>
      <c r="H70" s="573">
        <v>1</v>
      </c>
      <c r="I70" s="585"/>
      <c r="J70" s="585"/>
      <c r="K70" s="573">
        <v>0</v>
      </c>
      <c r="L70" s="585">
        <v>1</v>
      </c>
      <c r="M70" s="586">
        <v>154.36000000000001</v>
      </c>
    </row>
    <row r="71" spans="1:13" ht="14.45" customHeight="1" x14ac:dyDescent="0.2">
      <c r="A71" s="567" t="s">
        <v>648</v>
      </c>
      <c r="B71" s="568" t="s">
        <v>1746</v>
      </c>
      <c r="C71" s="568" t="s">
        <v>683</v>
      </c>
      <c r="D71" s="568" t="s">
        <v>684</v>
      </c>
      <c r="E71" s="568" t="s">
        <v>685</v>
      </c>
      <c r="F71" s="585"/>
      <c r="G71" s="585"/>
      <c r="H71" s="573">
        <v>0</v>
      </c>
      <c r="I71" s="585">
        <v>22</v>
      </c>
      <c r="J71" s="585">
        <v>3395.92</v>
      </c>
      <c r="K71" s="573">
        <v>1</v>
      </c>
      <c r="L71" s="585">
        <v>22</v>
      </c>
      <c r="M71" s="586">
        <v>3395.92</v>
      </c>
    </row>
    <row r="72" spans="1:13" ht="14.45" customHeight="1" x14ac:dyDescent="0.2">
      <c r="A72" s="567" t="s">
        <v>648</v>
      </c>
      <c r="B72" s="568" t="s">
        <v>1747</v>
      </c>
      <c r="C72" s="568" t="s">
        <v>1618</v>
      </c>
      <c r="D72" s="568" t="s">
        <v>1195</v>
      </c>
      <c r="E72" s="568" t="s">
        <v>916</v>
      </c>
      <c r="F72" s="585">
        <v>1</v>
      </c>
      <c r="G72" s="585">
        <v>134.44999999999999</v>
      </c>
      <c r="H72" s="573">
        <v>1</v>
      </c>
      <c r="I72" s="585"/>
      <c r="J72" s="585"/>
      <c r="K72" s="573">
        <v>0</v>
      </c>
      <c r="L72" s="585">
        <v>1</v>
      </c>
      <c r="M72" s="586">
        <v>134.44999999999999</v>
      </c>
    </row>
    <row r="73" spans="1:13" ht="14.45" customHeight="1" x14ac:dyDescent="0.2">
      <c r="A73" s="567" t="s">
        <v>648</v>
      </c>
      <c r="B73" s="568" t="s">
        <v>1747</v>
      </c>
      <c r="C73" s="568" t="s">
        <v>1619</v>
      </c>
      <c r="D73" s="568" t="s">
        <v>1195</v>
      </c>
      <c r="E73" s="568" t="s">
        <v>916</v>
      </c>
      <c r="F73" s="585">
        <v>1</v>
      </c>
      <c r="G73" s="585">
        <v>134.44999999999999</v>
      </c>
      <c r="H73" s="573">
        <v>1</v>
      </c>
      <c r="I73" s="585"/>
      <c r="J73" s="585"/>
      <c r="K73" s="573">
        <v>0</v>
      </c>
      <c r="L73" s="585">
        <v>1</v>
      </c>
      <c r="M73" s="586">
        <v>134.44999999999999</v>
      </c>
    </row>
    <row r="74" spans="1:13" ht="14.45" customHeight="1" x14ac:dyDescent="0.2">
      <c r="A74" s="567" t="s">
        <v>648</v>
      </c>
      <c r="B74" s="568" t="s">
        <v>1748</v>
      </c>
      <c r="C74" s="568" t="s">
        <v>1345</v>
      </c>
      <c r="D74" s="568" t="s">
        <v>1346</v>
      </c>
      <c r="E74" s="568" t="s">
        <v>1347</v>
      </c>
      <c r="F74" s="585"/>
      <c r="G74" s="585"/>
      <c r="H74" s="573">
        <v>0</v>
      </c>
      <c r="I74" s="585">
        <v>1</v>
      </c>
      <c r="J74" s="585">
        <v>119.7</v>
      </c>
      <c r="K74" s="573">
        <v>1</v>
      </c>
      <c r="L74" s="585">
        <v>1</v>
      </c>
      <c r="M74" s="586">
        <v>119.7</v>
      </c>
    </row>
    <row r="75" spans="1:13" ht="14.45" customHeight="1" x14ac:dyDescent="0.2">
      <c r="A75" s="567" t="s">
        <v>648</v>
      </c>
      <c r="B75" s="568" t="s">
        <v>623</v>
      </c>
      <c r="C75" s="568" t="s">
        <v>624</v>
      </c>
      <c r="D75" s="568" t="s">
        <v>577</v>
      </c>
      <c r="E75" s="568" t="s">
        <v>578</v>
      </c>
      <c r="F75" s="585"/>
      <c r="G75" s="585"/>
      <c r="H75" s="573"/>
      <c r="I75" s="585">
        <v>44</v>
      </c>
      <c r="J75" s="585">
        <v>0</v>
      </c>
      <c r="K75" s="573"/>
      <c r="L75" s="585">
        <v>44</v>
      </c>
      <c r="M75" s="586">
        <v>0</v>
      </c>
    </row>
    <row r="76" spans="1:13" ht="14.45" customHeight="1" x14ac:dyDescent="0.2">
      <c r="A76" s="567" t="s">
        <v>648</v>
      </c>
      <c r="B76" s="568" t="s">
        <v>1756</v>
      </c>
      <c r="C76" s="568" t="s">
        <v>798</v>
      </c>
      <c r="D76" s="568" t="s">
        <v>799</v>
      </c>
      <c r="E76" s="568"/>
      <c r="F76" s="585">
        <v>1</v>
      </c>
      <c r="G76" s="585">
        <v>50.32</v>
      </c>
      <c r="H76" s="573">
        <v>1</v>
      </c>
      <c r="I76" s="585"/>
      <c r="J76" s="585"/>
      <c r="K76" s="573">
        <v>0</v>
      </c>
      <c r="L76" s="585">
        <v>1</v>
      </c>
      <c r="M76" s="586">
        <v>50.32</v>
      </c>
    </row>
    <row r="77" spans="1:13" ht="14.45" customHeight="1" x14ac:dyDescent="0.2">
      <c r="A77" s="567" t="s">
        <v>649</v>
      </c>
      <c r="B77" s="568" t="s">
        <v>1742</v>
      </c>
      <c r="C77" s="568" t="s">
        <v>664</v>
      </c>
      <c r="D77" s="568" t="s">
        <v>665</v>
      </c>
      <c r="E77" s="568" t="s">
        <v>666</v>
      </c>
      <c r="F77" s="585"/>
      <c r="G77" s="585"/>
      <c r="H77" s="573">
        <v>0</v>
      </c>
      <c r="I77" s="585">
        <v>2</v>
      </c>
      <c r="J77" s="585">
        <v>1472.66</v>
      </c>
      <c r="K77" s="573">
        <v>1</v>
      </c>
      <c r="L77" s="585">
        <v>2</v>
      </c>
      <c r="M77" s="586">
        <v>1472.66</v>
      </c>
    </row>
    <row r="78" spans="1:13" ht="14.45" customHeight="1" x14ac:dyDescent="0.2">
      <c r="A78" s="567" t="s">
        <v>649</v>
      </c>
      <c r="B78" s="568" t="s">
        <v>620</v>
      </c>
      <c r="C78" s="568" t="s">
        <v>621</v>
      </c>
      <c r="D78" s="568" t="s">
        <v>537</v>
      </c>
      <c r="E78" s="568" t="s">
        <v>622</v>
      </c>
      <c r="F78" s="585"/>
      <c r="G78" s="585"/>
      <c r="H78" s="573">
        <v>0</v>
      </c>
      <c r="I78" s="585">
        <v>7</v>
      </c>
      <c r="J78" s="585">
        <v>117.60000000000001</v>
      </c>
      <c r="K78" s="573">
        <v>1</v>
      </c>
      <c r="L78" s="585">
        <v>7</v>
      </c>
      <c r="M78" s="586">
        <v>117.60000000000001</v>
      </c>
    </row>
    <row r="79" spans="1:13" ht="14.45" customHeight="1" x14ac:dyDescent="0.2">
      <c r="A79" s="567" t="s">
        <v>649</v>
      </c>
      <c r="B79" s="568" t="s">
        <v>1746</v>
      </c>
      <c r="C79" s="568" t="s">
        <v>683</v>
      </c>
      <c r="D79" s="568" t="s">
        <v>684</v>
      </c>
      <c r="E79" s="568" t="s">
        <v>685</v>
      </c>
      <c r="F79" s="585"/>
      <c r="G79" s="585"/>
      <c r="H79" s="573">
        <v>0</v>
      </c>
      <c r="I79" s="585">
        <v>5</v>
      </c>
      <c r="J79" s="585">
        <v>771.80000000000007</v>
      </c>
      <c r="K79" s="573">
        <v>1</v>
      </c>
      <c r="L79" s="585">
        <v>5</v>
      </c>
      <c r="M79" s="586">
        <v>771.80000000000007</v>
      </c>
    </row>
    <row r="80" spans="1:13" ht="14.45" customHeight="1" x14ac:dyDescent="0.2">
      <c r="A80" s="567" t="s">
        <v>649</v>
      </c>
      <c r="B80" s="568" t="s">
        <v>1746</v>
      </c>
      <c r="C80" s="568" t="s">
        <v>686</v>
      </c>
      <c r="D80" s="568" t="s">
        <v>684</v>
      </c>
      <c r="E80" s="568" t="s">
        <v>685</v>
      </c>
      <c r="F80" s="585">
        <v>1</v>
      </c>
      <c r="G80" s="585">
        <v>154.36000000000001</v>
      </c>
      <c r="H80" s="573">
        <v>1</v>
      </c>
      <c r="I80" s="585"/>
      <c r="J80" s="585"/>
      <c r="K80" s="573">
        <v>0</v>
      </c>
      <c r="L80" s="585">
        <v>1</v>
      </c>
      <c r="M80" s="586">
        <v>154.36000000000001</v>
      </c>
    </row>
    <row r="81" spans="1:13" ht="14.45" customHeight="1" x14ac:dyDescent="0.2">
      <c r="A81" s="567" t="s">
        <v>649</v>
      </c>
      <c r="B81" s="568" t="s">
        <v>623</v>
      </c>
      <c r="C81" s="568" t="s">
        <v>624</v>
      </c>
      <c r="D81" s="568" t="s">
        <v>577</v>
      </c>
      <c r="E81" s="568" t="s">
        <v>578</v>
      </c>
      <c r="F81" s="585"/>
      <c r="G81" s="585"/>
      <c r="H81" s="573"/>
      <c r="I81" s="585">
        <v>3</v>
      </c>
      <c r="J81" s="585">
        <v>0</v>
      </c>
      <c r="K81" s="573"/>
      <c r="L81" s="585">
        <v>3</v>
      </c>
      <c r="M81" s="586">
        <v>0</v>
      </c>
    </row>
    <row r="82" spans="1:13" ht="14.45" customHeight="1" x14ac:dyDescent="0.2">
      <c r="A82" s="567" t="s">
        <v>649</v>
      </c>
      <c r="B82" s="568" t="s">
        <v>1756</v>
      </c>
      <c r="C82" s="568" t="s">
        <v>679</v>
      </c>
      <c r="D82" s="568" t="s">
        <v>799</v>
      </c>
      <c r="E82" s="568"/>
      <c r="F82" s="585">
        <v>1</v>
      </c>
      <c r="G82" s="585">
        <v>16.77</v>
      </c>
      <c r="H82" s="573">
        <v>1</v>
      </c>
      <c r="I82" s="585"/>
      <c r="J82" s="585"/>
      <c r="K82" s="573">
        <v>0</v>
      </c>
      <c r="L82" s="585">
        <v>1</v>
      </c>
      <c r="M82" s="586">
        <v>16.77</v>
      </c>
    </row>
    <row r="83" spans="1:13" ht="14.45" customHeight="1" x14ac:dyDescent="0.2">
      <c r="A83" s="567" t="s">
        <v>650</v>
      </c>
      <c r="B83" s="568" t="s">
        <v>1742</v>
      </c>
      <c r="C83" s="568" t="s">
        <v>1018</v>
      </c>
      <c r="D83" s="568" t="s">
        <v>665</v>
      </c>
      <c r="E83" s="568" t="s">
        <v>1019</v>
      </c>
      <c r="F83" s="585"/>
      <c r="G83" s="585"/>
      <c r="H83" s="573">
        <v>0</v>
      </c>
      <c r="I83" s="585">
        <v>3</v>
      </c>
      <c r="J83" s="585">
        <v>1104.48</v>
      </c>
      <c r="K83" s="573">
        <v>1</v>
      </c>
      <c r="L83" s="585">
        <v>3</v>
      </c>
      <c r="M83" s="586">
        <v>1104.48</v>
      </c>
    </row>
    <row r="84" spans="1:13" ht="14.45" customHeight="1" x14ac:dyDescent="0.2">
      <c r="A84" s="567" t="s">
        <v>650</v>
      </c>
      <c r="B84" s="568" t="s">
        <v>1742</v>
      </c>
      <c r="C84" s="568" t="s">
        <v>664</v>
      </c>
      <c r="D84" s="568" t="s">
        <v>665</v>
      </c>
      <c r="E84" s="568" t="s">
        <v>666</v>
      </c>
      <c r="F84" s="585"/>
      <c r="G84" s="585"/>
      <c r="H84" s="573">
        <v>0</v>
      </c>
      <c r="I84" s="585">
        <v>1</v>
      </c>
      <c r="J84" s="585">
        <v>736.33</v>
      </c>
      <c r="K84" s="573">
        <v>1</v>
      </c>
      <c r="L84" s="585">
        <v>1</v>
      </c>
      <c r="M84" s="586">
        <v>736.33</v>
      </c>
    </row>
    <row r="85" spans="1:13" ht="14.45" customHeight="1" x14ac:dyDescent="0.2">
      <c r="A85" s="567" t="s">
        <v>650</v>
      </c>
      <c r="B85" s="568" t="s">
        <v>1742</v>
      </c>
      <c r="C85" s="568" t="s">
        <v>1020</v>
      </c>
      <c r="D85" s="568" t="s">
        <v>665</v>
      </c>
      <c r="E85" s="568" t="s">
        <v>1021</v>
      </c>
      <c r="F85" s="585"/>
      <c r="G85" s="585"/>
      <c r="H85" s="573">
        <v>0</v>
      </c>
      <c r="I85" s="585">
        <v>4</v>
      </c>
      <c r="J85" s="585">
        <v>1963.56</v>
      </c>
      <c r="K85" s="573">
        <v>1</v>
      </c>
      <c r="L85" s="585">
        <v>4</v>
      </c>
      <c r="M85" s="586">
        <v>1963.56</v>
      </c>
    </row>
    <row r="86" spans="1:13" ht="14.45" customHeight="1" x14ac:dyDescent="0.2">
      <c r="A86" s="567" t="s">
        <v>650</v>
      </c>
      <c r="B86" s="568" t="s">
        <v>1763</v>
      </c>
      <c r="C86" s="568" t="s">
        <v>1250</v>
      </c>
      <c r="D86" s="568" t="s">
        <v>1251</v>
      </c>
      <c r="E86" s="568" t="s">
        <v>1252</v>
      </c>
      <c r="F86" s="585"/>
      <c r="G86" s="585"/>
      <c r="H86" s="573">
        <v>0</v>
      </c>
      <c r="I86" s="585">
        <v>1</v>
      </c>
      <c r="J86" s="585">
        <v>118.65</v>
      </c>
      <c r="K86" s="573">
        <v>1</v>
      </c>
      <c r="L86" s="585">
        <v>1</v>
      </c>
      <c r="M86" s="586">
        <v>118.65</v>
      </c>
    </row>
    <row r="87" spans="1:13" ht="14.45" customHeight="1" x14ac:dyDescent="0.2">
      <c r="A87" s="567" t="s">
        <v>650</v>
      </c>
      <c r="B87" s="568" t="s">
        <v>1764</v>
      </c>
      <c r="C87" s="568" t="s">
        <v>1215</v>
      </c>
      <c r="D87" s="568" t="s">
        <v>1190</v>
      </c>
      <c r="E87" s="568" t="s">
        <v>1216</v>
      </c>
      <c r="F87" s="585">
        <v>1</v>
      </c>
      <c r="G87" s="585">
        <v>0</v>
      </c>
      <c r="H87" s="573"/>
      <c r="I87" s="585"/>
      <c r="J87" s="585"/>
      <c r="K87" s="573"/>
      <c r="L87" s="585">
        <v>1</v>
      </c>
      <c r="M87" s="586">
        <v>0</v>
      </c>
    </row>
    <row r="88" spans="1:13" ht="14.45" customHeight="1" x14ac:dyDescent="0.2">
      <c r="A88" s="567" t="s">
        <v>650</v>
      </c>
      <c r="B88" s="568" t="s">
        <v>620</v>
      </c>
      <c r="C88" s="568" t="s">
        <v>621</v>
      </c>
      <c r="D88" s="568" t="s">
        <v>537</v>
      </c>
      <c r="E88" s="568" t="s">
        <v>622</v>
      </c>
      <c r="F88" s="585"/>
      <c r="G88" s="585"/>
      <c r="H88" s="573">
        <v>0</v>
      </c>
      <c r="I88" s="585">
        <v>13</v>
      </c>
      <c r="J88" s="585">
        <v>218.40000000000003</v>
      </c>
      <c r="K88" s="573">
        <v>1</v>
      </c>
      <c r="L88" s="585">
        <v>13</v>
      </c>
      <c r="M88" s="586">
        <v>218.40000000000003</v>
      </c>
    </row>
    <row r="89" spans="1:13" ht="14.45" customHeight="1" x14ac:dyDescent="0.2">
      <c r="A89" s="567" t="s">
        <v>650</v>
      </c>
      <c r="B89" s="568" t="s">
        <v>1762</v>
      </c>
      <c r="C89" s="568" t="s">
        <v>1302</v>
      </c>
      <c r="D89" s="568" t="s">
        <v>1303</v>
      </c>
      <c r="E89" s="568" t="s">
        <v>1304</v>
      </c>
      <c r="F89" s="585"/>
      <c r="G89" s="585"/>
      <c r="H89" s="573">
        <v>0</v>
      </c>
      <c r="I89" s="585">
        <v>2</v>
      </c>
      <c r="J89" s="585">
        <v>252.54</v>
      </c>
      <c r="K89" s="573">
        <v>1</v>
      </c>
      <c r="L89" s="585">
        <v>2</v>
      </c>
      <c r="M89" s="586">
        <v>252.54</v>
      </c>
    </row>
    <row r="90" spans="1:13" ht="14.45" customHeight="1" x14ac:dyDescent="0.2">
      <c r="A90" s="567" t="s">
        <v>650</v>
      </c>
      <c r="B90" s="568" t="s">
        <v>1762</v>
      </c>
      <c r="C90" s="568" t="s">
        <v>1305</v>
      </c>
      <c r="D90" s="568" t="s">
        <v>1303</v>
      </c>
      <c r="E90" s="568" t="s">
        <v>1306</v>
      </c>
      <c r="F90" s="585"/>
      <c r="G90" s="585"/>
      <c r="H90" s="573">
        <v>0</v>
      </c>
      <c r="I90" s="585">
        <v>2</v>
      </c>
      <c r="J90" s="585">
        <v>126.28</v>
      </c>
      <c r="K90" s="573">
        <v>1</v>
      </c>
      <c r="L90" s="585">
        <v>2</v>
      </c>
      <c r="M90" s="586">
        <v>126.28</v>
      </c>
    </row>
    <row r="91" spans="1:13" ht="14.45" customHeight="1" x14ac:dyDescent="0.2">
      <c r="A91" s="567" t="s">
        <v>650</v>
      </c>
      <c r="B91" s="568" t="s">
        <v>1746</v>
      </c>
      <c r="C91" s="568" t="s">
        <v>683</v>
      </c>
      <c r="D91" s="568" t="s">
        <v>684</v>
      </c>
      <c r="E91" s="568" t="s">
        <v>685</v>
      </c>
      <c r="F91" s="585"/>
      <c r="G91" s="585"/>
      <c r="H91" s="573">
        <v>0</v>
      </c>
      <c r="I91" s="585">
        <v>22</v>
      </c>
      <c r="J91" s="585">
        <v>3395.92</v>
      </c>
      <c r="K91" s="573">
        <v>1</v>
      </c>
      <c r="L91" s="585">
        <v>22</v>
      </c>
      <c r="M91" s="586">
        <v>3395.92</v>
      </c>
    </row>
    <row r="92" spans="1:13" ht="14.45" customHeight="1" x14ac:dyDescent="0.2">
      <c r="A92" s="567" t="s">
        <v>650</v>
      </c>
      <c r="B92" s="568" t="s">
        <v>1746</v>
      </c>
      <c r="C92" s="568" t="s">
        <v>1299</v>
      </c>
      <c r="D92" s="568" t="s">
        <v>1300</v>
      </c>
      <c r="E92" s="568" t="s">
        <v>1301</v>
      </c>
      <c r="F92" s="585"/>
      <c r="G92" s="585"/>
      <c r="H92" s="573">
        <v>0</v>
      </c>
      <c r="I92" s="585">
        <v>1</v>
      </c>
      <c r="J92" s="585">
        <v>80.28</v>
      </c>
      <c r="K92" s="573">
        <v>1</v>
      </c>
      <c r="L92" s="585">
        <v>1</v>
      </c>
      <c r="M92" s="586">
        <v>80.28</v>
      </c>
    </row>
    <row r="93" spans="1:13" ht="14.45" customHeight="1" x14ac:dyDescent="0.2">
      <c r="A93" s="567" t="s">
        <v>650</v>
      </c>
      <c r="B93" s="568" t="s">
        <v>1747</v>
      </c>
      <c r="C93" s="568" t="s">
        <v>751</v>
      </c>
      <c r="D93" s="568" t="s">
        <v>752</v>
      </c>
      <c r="E93" s="568" t="s">
        <v>753</v>
      </c>
      <c r="F93" s="585"/>
      <c r="G93" s="585"/>
      <c r="H93" s="573">
        <v>0</v>
      </c>
      <c r="I93" s="585">
        <v>2</v>
      </c>
      <c r="J93" s="585">
        <v>336.82</v>
      </c>
      <c r="K93" s="573">
        <v>1</v>
      </c>
      <c r="L93" s="585">
        <v>2</v>
      </c>
      <c r="M93" s="586">
        <v>336.82</v>
      </c>
    </row>
    <row r="94" spans="1:13" ht="14.45" customHeight="1" x14ac:dyDescent="0.2">
      <c r="A94" s="567" t="s">
        <v>650</v>
      </c>
      <c r="B94" s="568" t="s">
        <v>623</v>
      </c>
      <c r="C94" s="568" t="s">
        <v>624</v>
      </c>
      <c r="D94" s="568" t="s">
        <v>577</v>
      </c>
      <c r="E94" s="568" t="s">
        <v>578</v>
      </c>
      <c r="F94" s="585"/>
      <c r="G94" s="585"/>
      <c r="H94" s="573"/>
      <c r="I94" s="585">
        <v>20</v>
      </c>
      <c r="J94" s="585">
        <v>0</v>
      </c>
      <c r="K94" s="573"/>
      <c r="L94" s="585">
        <v>20</v>
      </c>
      <c r="M94" s="586">
        <v>0</v>
      </c>
    </row>
    <row r="95" spans="1:13" ht="14.45" customHeight="1" x14ac:dyDescent="0.2">
      <c r="A95" s="567" t="s">
        <v>650</v>
      </c>
      <c r="B95" s="568" t="s">
        <v>623</v>
      </c>
      <c r="C95" s="568" t="s">
        <v>625</v>
      </c>
      <c r="D95" s="568" t="s">
        <v>577</v>
      </c>
      <c r="E95" s="568" t="s">
        <v>626</v>
      </c>
      <c r="F95" s="585"/>
      <c r="G95" s="585"/>
      <c r="H95" s="573">
        <v>0</v>
      </c>
      <c r="I95" s="585">
        <v>2</v>
      </c>
      <c r="J95" s="585">
        <v>153.72</v>
      </c>
      <c r="K95" s="573">
        <v>1</v>
      </c>
      <c r="L95" s="585">
        <v>2</v>
      </c>
      <c r="M95" s="586">
        <v>153.72</v>
      </c>
    </row>
    <row r="96" spans="1:13" ht="14.45" customHeight="1" x14ac:dyDescent="0.2">
      <c r="A96" s="567" t="s">
        <v>650</v>
      </c>
      <c r="B96" s="568" t="s">
        <v>1754</v>
      </c>
      <c r="C96" s="568" t="s">
        <v>1298</v>
      </c>
      <c r="D96" s="568" t="s">
        <v>1072</v>
      </c>
      <c r="E96" s="568" t="s">
        <v>1297</v>
      </c>
      <c r="F96" s="585"/>
      <c r="G96" s="585"/>
      <c r="H96" s="573"/>
      <c r="I96" s="585">
        <v>1</v>
      </c>
      <c r="J96" s="585">
        <v>0</v>
      </c>
      <c r="K96" s="573"/>
      <c r="L96" s="585">
        <v>1</v>
      </c>
      <c r="M96" s="586">
        <v>0</v>
      </c>
    </row>
    <row r="97" spans="1:13" ht="14.45" customHeight="1" x14ac:dyDescent="0.2">
      <c r="A97" s="567" t="s">
        <v>650</v>
      </c>
      <c r="B97" s="568" t="s">
        <v>1765</v>
      </c>
      <c r="C97" s="568" t="s">
        <v>1220</v>
      </c>
      <c r="D97" s="568" t="s">
        <v>1221</v>
      </c>
      <c r="E97" s="568" t="s">
        <v>1222</v>
      </c>
      <c r="F97" s="585"/>
      <c r="G97" s="585"/>
      <c r="H97" s="573">
        <v>0</v>
      </c>
      <c r="I97" s="585">
        <v>1</v>
      </c>
      <c r="J97" s="585">
        <v>129.75</v>
      </c>
      <c r="K97" s="573">
        <v>1</v>
      </c>
      <c r="L97" s="585">
        <v>1</v>
      </c>
      <c r="M97" s="586">
        <v>129.75</v>
      </c>
    </row>
    <row r="98" spans="1:13" ht="14.45" customHeight="1" x14ac:dyDescent="0.2">
      <c r="A98" s="567" t="s">
        <v>650</v>
      </c>
      <c r="B98" s="568" t="s">
        <v>1756</v>
      </c>
      <c r="C98" s="568" t="s">
        <v>798</v>
      </c>
      <c r="D98" s="568" t="s">
        <v>799</v>
      </c>
      <c r="E98" s="568"/>
      <c r="F98" s="585">
        <v>2</v>
      </c>
      <c r="G98" s="585">
        <v>100.64</v>
      </c>
      <c r="H98" s="573">
        <v>1</v>
      </c>
      <c r="I98" s="585"/>
      <c r="J98" s="585"/>
      <c r="K98" s="573">
        <v>0</v>
      </c>
      <c r="L98" s="585">
        <v>2</v>
      </c>
      <c r="M98" s="586">
        <v>100.64</v>
      </c>
    </row>
    <row r="99" spans="1:13" ht="14.45" customHeight="1" x14ac:dyDescent="0.2">
      <c r="A99" s="567" t="s">
        <v>651</v>
      </c>
      <c r="B99" s="568" t="s">
        <v>1742</v>
      </c>
      <c r="C99" s="568" t="s">
        <v>664</v>
      </c>
      <c r="D99" s="568" t="s">
        <v>665</v>
      </c>
      <c r="E99" s="568" t="s">
        <v>666</v>
      </c>
      <c r="F99" s="585"/>
      <c r="G99" s="585"/>
      <c r="H99" s="573">
        <v>0</v>
      </c>
      <c r="I99" s="585">
        <v>1</v>
      </c>
      <c r="J99" s="585">
        <v>736.33</v>
      </c>
      <c r="K99" s="573">
        <v>1</v>
      </c>
      <c r="L99" s="585">
        <v>1</v>
      </c>
      <c r="M99" s="586">
        <v>736.33</v>
      </c>
    </row>
    <row r="100" spans="1:13" ht="14.45" customHeight="1" x14ac:dyDescent="0.2">
      <c r="A100" s="567" t="s">
        <v>651</v>
      </c>
      <c r="B100" s="568" t="s">
        <v>620</v>
      </c>
      <c r="C100" s="568" t="s">
        <v>621</v>
      </c>
      <c r="D100" s="568" t="s">
        <v>537</v>
      </c>
      <c r="E100" s="568" t="s">
        <v>622</v>
      </c>
      <c r="F100" s="585"/>
      <c r="G100" s="585"/>
      <c r="H100" s="573">
        <v>0</v>
      </c>
      <c r="I100" s="585">
        <v>4</v>
      </c>
      <c r="J100" s="585">
        <v>67.2</v>
      </c>
      <c r="K100" s="573">
        <v>1</v>
      </c>
      <c r="L100" s="585">
        <v>4</v>
      </c>
      <c r="M100" s="586">
        <v>67.2</v>
      </c>
    </row>
    <row r="101" spans="1:13" ht="14.45" customHeight="1" x14ac:dyDescent="0.2">
      <c r="A101" s="567" t="s">
        <v>651</v>
      </c>
      <c r="B101" s="568" t="s">
        <v>1746</v>
      </c>
      <c r="C101" s="568" t="s">
        <v>1198</v>
      </c>
      <c r="D101" s="568" t="s">
        <v>684</v>
      </c>
      <c r="E101" s="568" t="s">
        <v>685</v>
      </c>
      <c r="F101" s="585">
        <v>1</v>
      </c>
      <c r="G101" s="585">
        <v>154.36000000000001</v>
      </c>
      <c r="H101" s="573">
        <v>1</v>
      </c>
      <c r="I101" s="585"/>
      <c r="J101" s="585"/>
      <c r="K101" s="573">
        <v>0</v>
      </c>
      <c r="L101" s="585">
        <v>1</v>
      </c>
      <c r="M101" s="586">
        <v>154.36000000000001</v>
      </c>
    </row>
    <row r="102" spans="1:13" ht="14.45" customHeight="1" x14ac:dyDescent="0.2">
      <c r="A102" s="567" t="s">
        <v>651</v>
      </c>
      <c r="B102" s="568" t="s">
        <v>1747</v>
      </c>
      <c r="C102" s="568" t="s">
        <v>1194</v>
      </c>
      <c r="D102" s="568" t="s">
        <v>1195</v>
      </c>
      <c r="E102" s="568" t="s">
        <v>1158</v>
      </c>
      <c r="F102" s="585">
        <v>3</v>
      </c>
      <c r="G102" s="585">
        <v>144.03</v>
      </c>
      <c r="H102" s="573">
        <v>1</v>
      </c>
      <c r="I102" s="585"/>
      <c r="J102" s="585"/>
      <c r="K102" s="573">
        <v>0</v>
      </c>
      <c r="L102" s="585">
        <v>3</v>
      </c>
      <c r="M102" s="586">
        <v>144.03</v>
      </c>
    </row>
    <row r="103" spans="1:13" ht="14.45" customHeight="1" x14ac:dyDescent="0.2">
      <c r="A103" s="567" t="s">
        <v>651</v>
      </c>
      <c r="B103" s="568" t="s">
        <v>1766</v>
      </c>
      <c r="C103" s="568" t="s">
        <v>1189</v>
      </c>
      <c r="D103" s="568" t="s">
        <v>1190</v>
      </c>
      <c r="E103" s="568" t="s">
        <v>1191</v>
      </c>
      <c r="F103" s="585">
        <v>1</v>
      </c>
      <c r="G103" s="585">
        <v>329.56</v>
      </c>
      <c r="H103" s="573">
        <v>1</v>
      </c>
      <c r="I103" s="585"/>
      <c r="J103" s="585"/>
      <c r="K103" s="573">
        <v>0</v>
      </c>
      <c r="L103" s="585">
        <v>1</v>
      </c>
      <c r="M103" s="586">
        <v>329.56</v>
      </c>
    </row>
    <row r="104" spans="1:13" ht="14.45" customHeight="1" x14ac:dyDescent="0.2">
      <c r="A104" s="567" t="s">
        <v>651</v>
      </c>
      <c r="B104" s="568" t="s">
        <v>1754</v>
      </c>
      <c r="C104" s="568" t="s">
        <v>1071</v>
      </c>
      <c r="D104" s="568" t="s">
        <v>1072</v>
      </c>
      <c r="E104" s="568" t="s">
        <v>1073</v>
      </c>
      <c r="F104" s="585"/>
      <c r="G104" s="585"/>
      <c r="H104" s="573"/>
      <c r="I104" s="585">
        <v>1</v>
      </c>
      <c r="J104" s="585">
        <v>0</v>
      </c>
      <c r="K104" s="573"/>
      <c r="L104" s="585">
        <v>1</v>
      </c>
      <c r="M104" s="586">
        <v>0</v>
      </c>
    </row>
    <row r="105" spans="1:13" ht="14.45" customHeight="1" x14ac:dyDescent="0.2">
      <c r="A105" s="567" t="s">
        <v>651</v>
      </c>
      <c r="B105" s="568" t="s">
        <v>1756</v>
      </c>
      <c r="C105" s="568" t="s">
        <v>798</v>
      </c>
      <c r="D105" s="568" t="s">
        <v>799</v>
      </c>
      <c r="E105" s="568"/>
      <c r="F105" s="585">
        <v>1</v>
      </c>
      <c r="G105" s="585">
        <v>50.32</v>
      </c>
      <c r="H105" s="573">
        <v>1</v>
      </c>
      <c r="I105" s="585"/>
      <c r="J105" s="585"/>
      <c r="K105" s="573">
        <v>0</v>
      </c>
      <c r="L105" s="585">
        <v>1</v>
      </c>
      <c r="M105" s="586">
        <v>50.32</v>
      </c>
    </row>
    <row r="106" spans="1:13" ht="14.45" customHeight="1" x14ac:dyDescent="0.2">
      <c r="A106" s="567" t="s">
        <v>652</v>
      </c>
      <c r="B106" s="568" t="s">
        <v>1740</v>
      </c>
      <c r="C106" s="568" t="s">
        <v>831</v>
      </c>
      <c r="D106" s="568" t="s">
        <v>829</v>
      </c>
      <c r="E106" s="568" t="s">
        <v>832</v>
      </c>
      <c r="F106" s="585"/>
      <c r="G106" s="585"/>
      <c r="H106" s="573">
        <v>0</v>
      </c>
      <c r="I106" s="585">
        <v>1</v>
      </c>
      <c r="J106" s="585">
        <v>48.89</v>
      </c>
      <c r="K106" s="573">
        <v>1</v>
      </c>
      <c r="L106" s="585">
        <v>1</v>
      </c>
      <c r="M106" s="586">
        <v>48.89</v>
      </c>
    </row>
    <row r="107" spans="1:13" ht="14.45" customHeight="1" x14ac:dyDescent="0.2">
      <c r="A107" s="567" t="s">
        <v>652</v>
      </c>
      <c r="B107" s="568" t="s">
        <v>1742</v>
      </c>
      <c r="C107" s="568" t="s">
        <v>664</v>
      </c>
      <c r="D107" s="568" t="s">
        <v>665</v>
      </c>
      <c r="E107" s="568" t="s">
        <v>666</v>
      </c>
      <c r="F107" s="585"/>
      <c r="G107" s="585"/>
      <c r="H107" s="573">
        <v>0</v>
      </c>
      <c r="I107" s="585">
        <v>1</v>
      </c>
      <c r="J107" s="585">
        <v>736.33</v>
      </c>
      <c r="K107" s="573">
        <v>1</v>
      </c>
      <c r="L107" s="585">
        <v>1</v>
      </c>
      <c r="M107" s="586">
        <v>736.33</v>
      </c>
    </row>
    <row r="108" spans="1:13" ht="14.45" customHeight="1" x14ac:dyDescent="0.2">
      <c r="A108" s="567" t="s">
        <v>652</v>
      </c>
      <c r="B108" s="568" t="s">
        <v>620</v>
      </c>
      <c r="C108" s="568" t="s">
        <v>621</v>
      </c>
      <c r="D108" s="568" t="s">
        <v>537</v>
      </c>
      <c r="E108" s="568" t="s">
        <v>622</v>
      </c>
      <c r="F108" s="585"/>
      <c r="G108" s="585"/>
      <c r="H108" s="573">
        <v>0</v>
      </c>
      <c r="I108" s="585">
        <v>9</v>
      </c>
      <c r="J108" s="585">
        <v>151.20000000000002</v>
      </c>
      <c r="K108" s="573">
        <v>1</v>
      </c>
      <c r="L108" s="585">
        <v>9</v>
      </c>
      <c r="M108" s="586">
        <v>151.20000000000002</v>
      </c>
    </row>
    <row r="109" spans="1:13" ht="14.45" customHeight="1" x14ac:dyDescent="0.2">
      <c r="A109" s="567" t="s">
        <v>652</v>
      </c>
      <c r="B109" s="568" t="s">
        <v>1746</v>
      </c>
      <c r="C109" s="568" t="s">
        <v>683</v>
      </c>
      <c r="D109" s="568" t="s">
        <v>684</v>
      </c>
      <c r="E109" s="568" t="s">
        <v>685</v>
      </c>
      <c r="F109" s="585"/>
      <c r="G109" s="585"/>
      <c r="H109" s="573">
        <v>0</v>
      </c>
      <c r="I109" s="585">
        <v>11</v>
      </c>
      <c r="J109" s="585">
        <v>1697.96</v>
      </c>
      <c r="K109" s="573">
        <v>1</v>
      </c>
      <c r="L109" s="585">
        <v>11</v>
      </c>
      <c r="M109" s="586">
        <v>1697.96</v>
      </c>
    </row>
    <row r="110" spans="1:13" ht="14.45" customHeight="1" x14ac:dyDescent="0.2">
      <c r="A110" s="567" t="s">
        <v>652</v>
      </c>
      <c r="B110" s="568" t="s">
        <v>1747</v>
      </c>
      <c r="C110" s="568" t="s">
        <v>751</v>
      </c>
      <c r="D110" s="568" t="s">
        <v>752</v>
      </c>
      <c r="E110" s="568" t="s">
        <v>753</v>
      </c>
      <c r="F110" s="585"/>
      <c r="G110" s="585"/>
      <c r="H110" s="573">
        <v>0</v>
      </c>
      <c r="I110" s="585">
        <v>1</v>
      </c>
      <c r="J110" s="585">
        <v>168.41</v>
      </c>
      <c r="K110" s="573">
        <v>1</v>
      </c>
      <c r="L110" s="585">
        <v>1</v>
      </c>
      <c r="M110" s="586">
        <v>168.41</v>
      </c>
    </row>
    <row r="111" spans="1:13" ht="14.45" customHeight="1" x14ac:dyDescent="0.2">
      <c r="A111" s="567" t="s">
        <v>652</v>
      </c>
      <c r="B111" s="568" t="s">
        <v>1749</v>
      </c>
      <c r="C111" s="568" t="s">
        <v>759</v>
      </c>
      <c r="D111" s="568" t="s">
        <v>760</v>
      </c>
      <c r="E111" s="568" t="s">
        <v>753</v>
      </c>
      <c r="F111" s="585"/>
      <c r="G111" s="585"/>
      <c r="H111" s="573"/>
      <c r="I111" s="585">
        <v>3</v>
      </c>
      <c r="J111" s="585">
        <v>0</v>
      </c>
      <c r="K111" s="573"/>
      <c r="L111" s="585">
        <v>3</v>
      </c>
      <c r="M111" s="586">
        <v>0</v>
      </c>
    </row>
    <row r="112" spans="1:13" ht="14.45" customHeight="1" x14ac:dyDescent="0.2">
      <c r="A112" s="567" t="s">
        <v>652</v>
      </c>
      <c r="B112" s="568" t="s">
        <v>1750</v>
      </c>
      <c r="C112" s="568" t="s">
        <v>777</v>
      </c>
      <c r="D112" s="568" t="s">
        <v>778</v>
      </c>
      <c r="E112" s="568" t="s">
        <v>779</v>
      </c>
      <c r="F112" s="585"/>
      <c r="G112" s="585"/>
      <c r="H112" s="573">
        <v>0</v>
      </c>
      <c r="I112" s="585">
        <v>1</v>
      </c>
      <c r="J112" s="585">
        <v>45.35</v>
      </c>
      <c r="K112" s="573">
        <v>1</v>
      </c>
      <c r="L112" s="585">
        <v>1</v>
      </c>
      <c r="M112" s="586">
        <v>45.35</v>
      </c>
    </row>
    <row r="113" spans="1:13" ht="14.45" customHeight="1" x14ac:dyDescent="0.2">
      <c r="A113" s="567" t="s">
        <v>652</v>
      </c>
      <c r="B113" s="568" t="s">
        <v>1750</v>
      </c>
      <c r="C113" s="568" t="s">
        <v>780</v>
      </c>
      <c r="D113" s="568" t="s">
        <v>781</v>
      </c>
      <c r="E113" s="568" t="s">
        <v>779</v>
      </c>
      <c r="F113" s="585">
        <v>1</v>
      </c>
      <c r="G113" s="585">
        <v>74.599999999999994</v>
      </c>
      <c r="H113" s="573">
        <v>1</v>
      </c>
      <c r="I113" s="585"/>
      <c r="J113" s="585"/>
      <c r="K113" s="573">
        <v>0</v>
      </c>
      <c r="L113" s="585">
        <v>1</v>
      </c>
      <c r="M113" s="586">
        <v>74.599999999999994</v>
      </c>
    </row>
    <row r="114" spans="1:13" ht="14.45" customHeight="1" x14ac:dyDescent="0.2">
      <c r="A114" s="567" t="s">
        <v>652</v>
      </c>
      <c r="B114" s="568" t="s">
        <v>1751</v>
      </c>
      <c r="C114" s="568" t="s">
        <v>795</v>
      </c>
      <c r="D114" s="568" t="s">
        <v>796</v>
      </c>
      <c r="E114" s="568" t="s">
        <v>797</v>
      </c>
      <c r="F114" s="585"/>
      <c r="G114" s="585"/>
      <c r="H114" s="573">
        <v>0</v>
      </c>
      <c r="I114" s="585">
        <v>2</v>
      </c>
      <c r="J114" s="585">
        <v>1546.9</v>
      </c>
      <c r="K114" s="573">
        <v>1</v>
      </c>
      <c r="L114" s="585">
        <v>2</v>
      </c>
      <c r="M114" s="586">
        <v>1546.9</v>
      </c>
    </row>
    <row r="115" spans="1:13" ht="14.45" customHeight="1" x14ac:dyDescent="0.2">
      <c r="A115" s="567" t="s">
        <v>652</v>
      </c>
      <c r="B115" s="568" t="s">
        <v>623</v>
      </c>
      <c r="C115" s="568" t="s">
        <v>624</v>
      </c>
      <c r="D115" s="568" t="s">
        <v>577</v>
      </c>
      <c r="E115" s="568" t="s">
        <v>578</v>
      </c>
      <c r="F115" s="585"/>
      <c r="G115" s="585"/>
      <c r="H115" s="573"/>
      <c r="I115" s="585">
        <v>18</v>
      </c>
      <c r="J115" s="585">
        <v>0</v>
      </c>
      <c r="K115" s="573"/>
      <c r="L115" s="585">
        <v>18</v>
      </c>
      <c r="M115" s="586">
        <v>0</v>
      </c>
    </row>
    <row r="116" spans="1:13" ht="14.45" customHeight="1" x14ac:dyDescent="0.2">
      <c r="A116" s="567" t="s">
        <v>652</v>
      </c>
      <c r="B116" s="568" t="s">
        <v>1753</v>
      </c>
      <c r="C116" s="568" t="s">
        <v>739</v>
      </c>
      <c r="D116" s="568" t="s">
        <v>740</v>
      </c>
      <c r="E116" s="568" t="s">
        <v>741</v>
      </c>
      <c r="F116" s="585"/>
      <c r="G116" s="585"/>
      <c r="H116" s="573">
        <v>0</v>
      </c>
      <c r="I116" s="585">
        <v>1</v>
      </c>
      <c r="J116" s="585">
        <v>11.71</v>
      </c>
      <c r="K116" s="573">
        <v>1</v>
      </c>
      <c r="L116" s="585">
        <v>1</v>
      </c>
      <c r="M116" s="586">
        <v>11.71</v>
      </c>
    </row>
    <row r="117" spans="1:13" ht="14.45" customHeight="1" x14ac:dyDescent="0.2">
      <c r="A117" s="567" t="s">
        <v>652</v>
      </c>
      <c r="B117" s="568" t="s">
        <v>627</v>
      </c>
      <c r="C117" s="568" t="s">
        <v>844</v>
      </c>
      <c r="D117" s="568" t="s">
        <v>588</v>
      </c>
      <c r="E117" s="568" t="s">
        <v>589</v>
      </c>
      <c r="F117" s="585"/>
      <c r="G117" s="585"/>
      <c r="H117" s="573">
        <v>0</v>
      </c>
      <c r="I117" s="585">
        <v>2</v>
      </c>
      <c r="J117" s="585">
        <v>127.5</v>
      </c>
      <c r="K117" s="573">
        <v>1</v>
      </c>
      <c r="L117" s="585">
        <v>2</v>
      </c>
      <c r="M117" s="586">
        <v>127.5</v>
      </c>
    </row>
    <row r="118" spans="1:13" ht="14.45" customHeight="1" x14ac:dyDescent="0.2">
      <c r="A118" s="567" t="s">
        <v>652</v>
      </c>
      <c r="B118" s="568" t="s">
        <v>1755</v>
      </c>
      <c r="C118" s="568" t="s">
        <v>768</v>
      </c>
      <c r="D118" s="568" t="s">
        <v>766</v>
      </c>
      <c r="E118" s="568" t="s">
        <v>769</v>
      </c>
      <c r="F118" s="585"/>
      <c r="G118" s="585"/>
      <c r="H118" s="573">
        <v>0</v>
      </c>
      <c r="I118" s="585">
        <v>1</v>
      </c>
      <c r="J118" s="585">
        <v>176.32</v>
      </c>
      <c r="K118" s="573">
        <v>1</v>
      </c>
      <c r="L118" s="585">
        <v>1</v>
      </c>
      <c r="M118" s="586">
        <v>176.32</v>
      </c>
    </row>
    <row r="119" spans="1:13" ht="14.45" customHeight="1" x14ac:dyDescent="0.2">
      <c r="A119" s="567" t="s">
        <v>652</v>
      </c>
      <c r="B119" s="568" t="s">
        <v>1755</v>
      </c>
      <c r="C119" s="568" t="s">
        <v>765</v>
      </c>
      <c r="D119" s="568" t="s">
        <v>766</v>
      </c>
      <c r="E119" s="568" t="s">
        <v>767</v>
      </c>
      <c r="F119" s="585"/>
      <c r="G119" s="585"/>
      <c r="H119" s="573">
        <v>0</v>
      </c>
      <c r="I119" s="585">
        <v>1</v>
      </c>
      <c r="J119" s="585">
        <v>58.77</v>
      </c>
      <c r="K119" s="573">
        <v>1</v>
      </c>
      <c r="L119" s="585">
        <v>1</v>
      </c>
      <c r="M119" s="586">
        <v>58.77</v>
      </c>
    </row>
    <row r="120" spans="1:13" ht="14.45" customHeight="1" x14ac:dyDescent="0.2">
      <c r="A120" s="567" t="s">
        <v>652</v>
      </c>
      <c r="B120" s="568" t="s">
        <v>1756</v>
      </c>
      <c r="C120" s="568" t="s">
        <v>798</v>
      </c>
      <c r="D120" s="568" t="s">
        <v>799</v>
      </c>
      <c r="E120" s="568"/>
      <c r="F120" s="585">
        <v>4</v>
      </c>
      <c r="G120" s="585">
        <v>201.28</v>
      </c>
      <c r="H120" s="573">
        <v>1</v>
      </c>
      <c r="I120" s="585"/>
      <c r="J120" s="585"/>
      <c r="K120" s="573">
        <v>0</v>
      </c>
      <c r="L120" s="585">
        <v>4</v>
      </c>
      <c r="M120" s="586">
        <v>201.28</v>
      </c>
    </row>
    <row r="121" spans="1:13" ht="14.45" customHeight="1" x14ac:dyDescent="0.2">
      <c r="A121" s="567" t="s">
        <v>653</v>
      </c>
      <c r="B121" s="568" t="s">
        <v>1741</v>
      </c>
      <c r="C121" s="568" t="s">
        <v>1011</v>
      </c>
      <c r="D121" s="568" t="s">
        <v>1012</v>
      </c>
      <c r="E121" s="568" t="s">
        <v>1013</v>
      </c>
      <c r="F121" s="585"/>
      <c r="G121" s="585"/>
      <c r="H121" s="573">
        <v>0</v>
      </c>
      <c r="I121" s="585">
        <v>1</v>
      </c>
      <c r="J121" s="585">
        <v>86.43</v>
      </c>
      <c r="K121" s="573">
        <v>1</v>
      </c>
      <c r="L121" s="585">
        <v>1</v>
      </c>
      <c r="M121" s="586">
        <v>86.43</v>
      </c>
    </row>
    <row r="122" spans="1:13" ht="14.45" customHeight="1" x14ac:dyDescent="0.2">
      <c r="A122" s="567" t="s">
        <v>653</v>
      </c>
      <c r="B122" s="568" t="s">
        <v>1742</v>
      </c>
      <c r="C122" s="568" t="s">
        <v>1018</v>
      </c>
      <c r="D122" s="568" t="s">
        <v>665</v>
      </c>
      <c r="E122" s="568" t="s">
        <v>1019</v>
      </c>
      <c r="F122" s="585"/>
      <c r="G122" s="585"/>
      <c r="H122" s="573">
        <v>0</v>
      </c>
      <c r="I122" s="585">
        <v>41</v>
      </c>
      <c r="J122" s="585">
        <v>15094.559999999998</v>
      </c>
      <c r="K122" s="573">
        <v>1</v>
      </c>
      <c r="L122" s="585">
        <v>41</v>
      </c>
      <c r="M122" s="586">
        <v>15094.559999999998</v>
      </c>
    </row>
    <row r="123" spans="1:13" ht="14.45" customHeight="1" x14ac:dyDescent="0.2">
      <c r="A123" s="567" t="s">
        <v>653</v>
      </c>
      <c r="B123" s="568" t="s">
        <v>1742</v>
      </c>
      <c r="C123" s="568" t="s">
        <v>664</v>
      </c>
      <c r="D123" s="568" t="s">
        <v>665</v>
      </c>
      <c r="E123" s="568" t="s">
        <v>666</v>
      </c>
      <c r="F123" s="585"/>
      <c r="G123" s="585"/>
      <c r="H123" s="573">
        <v>0</v>
      </c>
      <c r="I123" s="585">
        <v>2</v>
      </c>
      <c r="J123" s="585">
        <v>1472.66</v>
      </c>
      <c r="K123" s="573">
        <v>1</v>
      </c>
      <c r="L123" s="585">
        <v>2</v>
      </c>
      <c r="M123" s="586">
        <v>1472.66</v>
      </c>
    </row>
    <row r="124" spans="1:13" ht="14.45" customHeight="1" x14ac:dyDescent="0.2">
      <c r="A124" s="567" t="s">
        <v>653</v>
      </c>
      <c r="B124" s="568" t="s">
        <v>1742</v>
      </c>
      <c r="C124" s="568" t="s">
        <v>1020</v>
      </c>
      <c r="D124" s="568" t="s">
        <v>665</v>
      </c>
      <c r="E124" s="568" t="s">
        <v>1021</v>
      </c>
      <c r="F124" s="585"/>
      <c r="G124" s="585"/>
      <c r="H124" s="573">
        <v>0</v>
      </c>
      <c r="I124" s="585">
        <v>10</v>
      </c>
      <c r="J124" s="585">
        <v>4908.8999999999996</v>
      </c>
      <c r="K124" s="573">
        <v>1</v>
      </c>
      <c r="L124" s="585">
        <v>10</v>
      </c>
      <c r="M124" s="586">
        <v>4908.8999999999996</v>
      </c>
    </row>
    <row r="125" spans="1:13" ht="14.45" customHeight="1" x14ac:dyDescent="0.2">
      <c r="A125" s="567" t="s">
        <v>653</v>
      </c>
      <c r="B125" s="568" t="s">
        <v>1742</v>
      </c>
      <c r="C125" s="568" t="s">
        <v>1022</v>
      </c>
      <c r="D125" s="568" t="s">
        <v>665</v>
      </c>
      <c r="E125" s="568" t="s">
        <v>1023</v>
      </c>
      <c r="F125" s="585"/>
      <c r="G125" s="585"/>
      <c r="H125" s="573">
        <v>0</v>
      </c>
      <c r="I125" s="585">
        <v>4</v>
      </c>
      <c r="J125" s="585">
        <v>3694.96</v>
      </c>
      <c r="K125" s="573">
        <v>1</v>
      </c>
      <c r="L125" s="585">
        <v>4</v>
      </c>
      <c r="M125" s="586">
        <v>3694.96</v>
      </c>
    </row>
    <row r="126" spans="1:13" ht="14.45" customHeight="1" x14ac:dyDescent="0.2">
      <c r="A126" s="567" t="s">
        <v>653</v>
      </c>
      <c r="B126" s="568" t="s">
        <v>1767</v>
      </c>
      <c r="C126" s="568" t="s">
        <v>1033</v>
      </c>
      <c r="D126" s="568" t="s">
        <v>1034</v>
      </c>
      <c r="E126" s="568" t="s">
        <v>1035</v>
      </c>
      <c r="F126" s="585"/>
      <c r="G126" s="585"/>
      <c r="H126" s="573">
        <v>0</v>
      </c>
      <c r="I126" s="585">
        <v>1</v>
      </c>
      <c r="J126" s="585">
        <v>34.47</v>
      </c>
      <c r="K126" s="573">
        <v>1</v>
      </c>
      <c r="L126" s="585">
        <v>1</v>
      </c>
      <c r="M126" s="586">
        <v>34.47</v>
      </c>
    </row>
    <row r="127" spans="1:13" ht="14.45" customHeight="1" x14ac:dyDescent="0.2">
      <c r="A127" s="567" t="s">
        <v>653</v>
      </c>
      <c r="B127" s="568" t="s">
        <v>1767</v>
      </c>
      <c r="C127" s="568" t="s">
        <v>1036</v>
      </c>
      <c r="D127" s="568" t="s">
        <v>1034</v>
      </c>
      <c r="E127" s="568" t="s">
        <v>1037</v>
      </c>
      <c r="F127" s="585"/>
      <c r="G127" s="585"/>
      <c r="H127" s="573">
        <v>0</v>
      </c>
      <c r="I127" s="585">
        <v>2</v>
      </c>
      <c r="J127" s="585">
        <v>206.8</v>
      </c>
      <c r="K127" s="573">
        <v>1</v>
      </c>
      <c r="L127" s="585">
        <v>2</v>
      </c>
      <c r="M127" s="586">
        <v>206.8</v>
      </c>
    </row>
    <row r="128" spans="1:13" ht="14.45" customHeight="1" x14ac:dyDescent="0.2">
      <c r="A128" s="567" t="s">
        <v>653</v>
      </c>
      <c r="B128" s="568" t="s">
        <v>1767</v>
      </c>
      <c r="C128" s="568" t="s">
        <v>1038</v>
      </c>
      <c r="D128" s="568" t="s">
        <v>1039</v>
      </c>
      <c r="E128" s="568" t="s">
        <v>1040</v>
      </c>
      <c r="F128" s="585"/>
      <c r="G128" s="585"/>
      <c r="H128" s="573">
        <v>0</v>
      </c>
      <c r="I128" s="585">
        <v>1</v>
      </c>
      <c r="J128" s="585">
        <v>206.78</v>
      </c>
      <c r="K128" s="573">
        <v>1</v>
      </c>
      <c r="L128" s="585">
        <v>1</v>
      </c>
      <c r="M128" s="586">
        <v>206.78</v>
      </c>
    </row>
    <row r="129" spans="1:13" ht="14.45" customHeight="1" x14ac:dyDescent="0.2">
      <c r="A129" s="567" t="s">
        <v>653</v>
      </c>
      <c r="B129" s="568" t="s">
        <v>620</v>
      </c>
      <c r="C129" s="568" t="s">
        <v>621</v>
      </c>
      <c r="D129" s="568" t="s">
        <v>537</v>
      </c>
      <c r="E129" s="568" t="s">
        <v>622</v>
      </c>
      <c r="F129" s="585"/>
      <c r="G129" s="585"/>
      <c r="H129" s="573">
        <v>0</v>
      </c>
      <c r="I129" s="585">
        <v>6</v>
      </c>
      <c r="J129" s="585">
        <v>100.80000000000001</v>
      </c>
      <c r="K129" s="573">
        <v>1</v>
      </c>
      <c r="L129" s="585">
        <v>6</v>
      </c>
      <c r="M129" s="586">
        <v>100.80000000000001</v>
      </c>
    </row>
    <row r="130" spans="1:13" ht="14.45" customHeight="1" x14ac:dyDescent="0.2">
      <c r="A130" s="567" t="s">
        <v>653</v>
      </c>
      <c r="B130" s="568" t="s">
        <v>1762</v>
      </c>
      <c r="C130" s="568" t="s">
        <v>1085</v>
      </c>
      <c r="D130" s="568" t="s">
        <v>1086</v>
      </c>
      <c r="E130" s="568" t="s">
        <v>1087</v>
      </c>
      <c r="F130" s="585">
        <v>1</v>
      </c>
      <c r="G130" s="585">
        <v>63.14</v>
      </c>
      <c r="H130" s="573">
        <v>1</v>
      </c>
      <c r="I130" s="585"/>
      <c r="J130" s="585"/>
      <c r="K130" s="573">
        <v>0</v>
      </c>
      <c r="L130" s="585">
        <v>1</v>
      </c>
      <c r="M130" s="586">
        <v>63.14</v>
      </c>
    </row>
    <row r="131" spans="1:13" ht="14.45" customHeight="1" x14ac:dyDescent="0.2">
      <c r="A131" s="567" t="s">
        <v>653</v>
      </c>
      <c r="B131" s="568" t="s">
        <v>1762</v>
      </c>
      <c r="C131" s="568" t="s">
        <v>1088</v>
      </c>
      <c r="D131" s="568" t="s">
        <v>1086</v>
      </c>
      <c r="E131" s="568" t="s">
        <v>1089</v>
      </c>
      <c r="F131" s="585"/>
      <c r="G131" s="585"/>
      <c r="H131" s="573">
        <v>0</v>
      </c>
      <c r="I131" s="585">
        <v>1</v>
      </c>
      <c r="J131" s="585">
        <v>94.28</v>
      </c>
      <c r="K131" s="573">
        <v>1</v>
      </c>
      <c r="L131" s="585">
        <v>1</v>
      </c>
      <c r="M131" s="586">
        <v>94.28</v>
      </c>
    </row>
    <row r="132" spans="1:13" ht="14.45" customHeight="1" x14ac:dyDescent="0.2">
      <c r="A132" s="567" t="s">
        <v>653</v>
      </c>
      <c r="B132" s="568" t="s">
        <v>1746</v>
      </c>
      <c r="C132" s="568" t="s">
        <v>683</v>
      </c>
      <c r="D132" s="568" t="s">
        <v>684</v>
      </c>
      <c r="E132" s="568" t="s">
        <v>685</v>
      </c>
      <c r="F132" s="585"/>
      <c r="G132" s="585"/>
      <c r="H132" s="573">
        <v>0</v>
      </c>
      <c r="I132" s="585">
        <v>29</v>
      </c>
      <c r="J132" s="585">
        <v>4476.4400000000005</v>
      </c>
      <c r="K132" s="573">
        <v>1</v>
      </c>
      <c r="L132" s="585">
        <v>29</v>
      </c>
      <c r="M132" s="586">
        <v>4476.4400000000005</v>
      </c>
    </row>
    <row r="133" spans="1:13" ht="14.45" customHeight="1" x14ac:dyDescent="0.2">
      <c r="A133" s="567" t="s">
        <v>653</v>
      </c>
      <c r="B133" s="568" t="s">
        <v>1746</v>
      </c>
      <c r="C133" s="568" t="s">
        <v>1081</v>
      </c>
      <c r="D133" s="568" t="s">
        <v>1082</v>
      </c>
      <c r="E133" s="568" t="s">
        <v>1083</v>
      </c>
      <c r="F133" s="585"/>
      <c r="G133" s="585"/>
      <c r="H133" s="573">
        <v>0</v>
      </c>
      <c r="I133" s="585">
        <v>1</v>
      </c>
      <c r="J133" s="585">
        <v>149.52000000000001</v>
      </c>
      <c r="K133" s="573">
        <v>1</v>
      </c>
      <c r="L133" s="585">
        <v>1</v>
      </c>
      <c r="M133" s="586">
        <v>149.52000000000001</v>
      </c>
    </row>
    <row r="134" spans="1:13" ht="14.45" customHeight="1" x14ac:dyDescent="0.2">
      <c r="A134" s="567" t="s">
        <v>653</v>
      </c>
      <c r="B134" s="568" t="s">
        <v>1747</v>
      </c>
      <c r="C134" s="568" t="s">
        <v>751</v>
      </c>
      <c r="D134" s="568" t="s">
        <v>752</v>
      </c>
      <c r="E134" s="568" t="s">
        <v>753</v>
      </c>
      <c r="F134" s="585"/>
      <c r="G134" s="585"/>
      <c r="H134" s="573">
        <v>0</v>
      </c>
      <c r="I134" s="585">
        <v>4</v>
      </c>
      <c r="J134" s="585">
        <v>528.9</v>
      </c>
      <c r="K134" s="573">
        <v>1</v>
      </c>
      <c r="L134" s="585">
        <v>4</v>
      </c>
      <c r="M134" s="586">
        <v>528.9</v>
      </c>
    </row>
    <row r="135" spans="1:13" ht="14.45" customHeight="1" x14ac:dyDescent="0.2">
      <c r="A135" s="567" t="s">
        <v>653</v>
      </c>
      <c r="B135" s="568" t="s">
        <v>1751</v>
      </c>
      <c r="C135" s="568" t="s">
        <v>795</v>
      </c>
      <c r="D135" s="568" t="s">
        <v>796</v>
      </c>
      <c r="E135" s="568" t="s">
        <v>797</v>
      </c>
      <c r="F135" s="585"/>
      <c r="G135" s="585"/>
      <c r="H135" s="573">
        <v>0</v>
      </c>
      <c r="I135" s="585">
        <v>2</v>
      </c>
      <c r="J135" s="585">
        <v>1546.9</v>
      </c>
      <c r="K135" s="573">
        <v>1</v>
      </c>
      <c r="L135" s="585">
        <v>2</v>
      </c>
      <c r="M135" s="586">
        <v>1546.9</v>
      </c>
    </row>
    <row r="136" spans="1:13" ht="14.45" customHeight="1" x14ac:dyDescent="0.2">
      <c r="A136" s="567" t="s">
        <v>653</v>
      </c>
      <c r="B136" s="568" t="s">
        <v>623</v>
      </c>
      <c r="C136" s="568" t="s">
        <v>624</v>
      </c>
      <c r="D136" s="568" t="s">
        <v>577</v>
      </c>
      <c r="E136" s="568" t="s">
        <v>578</v>
      </c>
      <c r="F136" s="585"/>
      <c r="G136" s="585"/>
      <c r="H136" s="573"/>
      <c r="I136" s="585">
        <v>43</v>
      </c>
      <c r="J136" s="585">
        <v>0</v>
      </c>
      <c r="K136" s="573"/>
      <c r="L136" s="585">
        <v>43</v>
      </c>
      <c r="M136" s="586">
        <v>0</v>
      </c>
    </row>
    <row r="137" spans="1:13" ht="14.45" customHeight="1" x14ac:dyDescent="0.2">
      <c r="A137" s="567" t="s">
        <v>653</v>
      </c>
      <c r="B137" s="568" t="s">
        <v>1753</v>
      </c>
      <c r="C137" s="568" t="s">
        <v>739</v>
      </c>
      <c r="D137" s="568" t="s">
        <v>740</v>
      </c>
      <c r="E137" s="568" t="s">
        <v>741</v>
      </c>
      <c r="F137" s="585"/>
      <c r="G137" s="585"/>
      <c r="H137" s="573">
        <v>0</v>
      </c>
      <c r="I137" s="585">
        <v>1</v>
      </c>
      <c r="J137" s="585">
        <v>11.71</v>
      </c>
      <c r="K137" s="573">
        <v>1</v>
      </c>
      <c r="L137" s="585">
        <v>1</v>
      </c>
      <c r="M137" s="586">
        <v>11.71</v>
      </c>
    </row>
    <row r="138" spans="1:13" ht="14.45" customHeight="1" x14ac:dyDescent="0.2">
      <c r="A138" s="567" t="s">
        <v>653</v>
      </c>
      <c r="B138" s="568" t="s">
        <v>1754</v>
      </c>
      <c r="C138" s="568" t="s">
        <v>1071</v>
      </c>
      <c r="D138" s="568" t="s">
        <v>1072</v>
      </c>
      <c r="E138" s="568" t="s">
        <v>1073</v>
      </c>
      <c r="F138" s="585"/>
      <c r="G138" s="585"/>
      <c r="H138" s="573"/>
      <c r="I138" s="585">
        <v>1</v>
      </c>
      <c r="J138" s="585">
        <v>0</v>
      </c>
      <c r="K138" s="573"/>
      <c r="L138" s="585">
        <v>1</v>
      </c>
      <c r="M138" s="586">
        <v>0</v>
      </c>
    </row>
    <row r="139" spans="1:13" ht="14.45" customHeight="1" x14ac:dyDescent="0.2">
      <c r="A139" s="567" t="s">
        <v>653</v>
      </c>
      <c r="B139" s="568" t="s">
        <v>1768</v>
      </c>
      <c r="C139" s="568" t="s">
        <v>940</v>
      </c>
      <c r="D139" s="568" t="s">
        <v>941</v>
      </c>
      <c r="E139" s="568" t="s">
        <v>942</v>
      </c>
      <c r="F139" s="585">
        <v>1</v>
      </c>
      <c r="G139" s="585">
        <v>246.39</v>
      </c>
      <c r="H139" s="573">
        <v>1</v>
      </c>
      <c r="I139" s="585"/>
      <c r="J139" s="585"/>
      <c r="K139" s="573">
        <v>0</v>
      </c>
      <c r="L139" s="585">
        <v>1</v>
      </c>
      <c r="M139" s="586">
        <v>246.39</v>
      </c>
    </row>
    <row r="140" spans="1:13" ht="14.45" customHeight="1" x14ac:dyDescent="0.2">
      <c r="A140" s="567" t="s">
        <v>653</v>
      </c>
      <c r="B140" s="568" t="s">
        <v>1756</v>
      </c>
      <c r="C140" s="568" t="s">
        <v>798</v>
      </c>
      <c r="D140" s="568" t="s">
        <v>799</v>
      </c>
      <c r="E140" s="568"/>
      <c r="F140" s="585">
        <v>14</v>
      </c>
      <c r="G140" s="585">
        <v>704.48</v>
      </c>
      <c r="H140" s="573">
        <v>1</v>
      </c>
      <c r="I140" s="585"/>
      <c r="J140" s="585"/>
      <c r="K140" s="573">
        <v>0</v>
      </c>
      <c r="L140" s="585">
        <v>14</v>
      </c>
      <c r="M140" s="586">
        <v>704.48</v>
      </c>
    </row>
    <row r="141" spans="1:13" ht="14.45" customHeight="1" x14ac:dyDescent="0.2">
      <c r="A141" s="567" t="s">
        <v>654</v>
      </c>
      <c r="B141" s="568" t="s">
        <v>1742</v>
      </c>
      <c r="C141" s="568" t="s">
        <v>1018</v>
      </c>
      <c r="D141" s="568" t="s">
        <v>665</v>
      </c>
      <c r="E141" s="568" t="s">
        <v>1019</v>
      </c>
      <c r="F141" s="585"/>
      <c r="G141" s="585"/>
      <c r="H141" s="573">
        <v>0</v>
      </c>
      <c r="I141" s="585">
        <v>2</v>
      </c>
      <c r="J141" s="585">
        <v>736.32</v>
      </c>
      <c r="K141" s="573">
        <v>1</v>
      </c>
      <c r="L141" s="585">
        <v>2</v>
      </c>
      <c r="M141" s="586">
        <v>736.32</v>
      </c>
    </row>
    <row r="142" spans="1:13" ht="14.45" customHeight="1" x14ac:dyDescent="0.2">
      <c r="A142" s="567" t="s">
        <v>654</v>
      </c>
      <c r="B142" s="568" t="s">
        <v>1742</v>
      </c>
      <c r="C142" s="568" t="s">
        <v>1020</v>
      </c>
      <c r="D142" s="568" t="s">
        <v>665</v>
      </c>
      <c r="E142" s="568" t="s">
        <v>1021</v>
      </c>
      <c r="F142" s="585"/>
      <c r="G142" s="585"/>
      <c r="H142" s="573">
        <v>0</v>
      </c>
      <c r="I142" s="585">
        <v>2</v>
      </c>
      <c r="J142" s="585">
        <v>981.78</v>
      </c>
      <c r="K142" s="573">
        <v>1</v>
      </c>
      <c r="L142" s="585">
        <v>2</v>
      </c>
      <c r="M142" s="586">
        <v>981.78</v>
      </c>
    </row>
    <row r="143" spans="1:13" ht="14.45" customHeight="1" x14ac:dyDescent="0.2">
      <c r="A143" s="567" t="s">
        <v>654</v>
      </c>
      <c r="B143" s="568" t="s">
        <v>620</v>
      </c>
      <c r="C143" s="568" t="s">
        <v>621</v>
      </c>
      <c r="D143" s="568" t="s">
        <v>537</v>
      </c>
      <c r="E143" s="568" t="s">
        <v>622</v>
      </c>
      <c r="F143" s="585"/>
      <c r="G143" s="585"/>
      <c r="H143" s="573">
        <v>0</v>
      </c>
      <c r="I143" s="585">
        <v>8</v>
      </c>
      <c r="J143" s="585">
        <v>134.4</v>
      </c>
      <c r="K143" s="573">
        <v>1</v>
      </c>
      <c r="L143" s="585">
        <v>8</v>
      </c>
      <c r="M143" s="586">
        <v>134.4</v>
      </c>
    </row>
    <row r="144" spans="1:13" ht="14.45" customHeight="1" x14ac:dyDescent="0.2">
      <c r="A144" s="567" t="s">
        <v>654</v>
      </c>
      <c r="B144" s="568" t="s">
        <v>1746</v>
      </c>
      <c r="C144" s="568" t="s">
        <v>683</v>
      </c>
      <c r="D144" s="568" t="s">
        <v>684</v>
      </c>
      <c r="E144" s="568" t="s">
        <v>685</v>
      </c>
      <c r="F144" s="585"/>
      <c r="G144" s="585"/>
      <c r="H144" s="573">
        <v>0</v>
      </c>
      <c r="I144" s="585">
        <v>2</v>
      </c>
      <c r="J144" s="585">
        <v>308.72000000000003</v>
      </c>
      <c r="K144" s="573">
        <v>1</v>
      </c>
      <c r="L144" s="585">
        <v>2</v>
      </c>
      <c r="M144" s="586">
        <v>308.72000000000003</v>
      </c>
    </row>
    <row r="145" spans="1:13" ht="14.45" customHeight="1" x14ac:dyDescent="0.2">
      <c r="A145" s="567" t="s">
        <v>654</v>
      </c>
      <c r="B145" s="568" t="s">
        <v>1749</v>
      </c>
      <c r="C145" s="568" t="s">
        <v>759</v>
      </c>
      <c r="D145" s="568" t="s">
        <v>760</v>
      </c>
      <c r="E145" s="568" t="s">
        <v>753</v>
      </c>
      <c r="F145" s="585"/>
      <c r="G145" s="585"/>
      <c r="H145" s="573"/>
      <c r="I145" s="585">
        <v>3</v>
      </c>
      <c r="J145" s="585">
        <v>0</v>
      </c>
      <c r="K145" s="573"/>
      <c r="L145" s="585">
        <v>3</v>
      </c>
      <c r="M145" s="586">
        <v>0</v>
      </c>
    </row>
    <row r="146" spans="1:13" ht="14.45" customHeight="1" thickBot="1" x14ac:dyDescent="0.25">
      <c r="A146" s="575" t="s">
        <v>654</v>
      </c>
      <c r="B146" s="576" t="s">
        <v>1756</v>
      </c>
      <c r="C146" s="576" t="s">
        <v>1178</v>
      </c>
      <c r="D146" s="576" t="s">
        <v>677</v>
      </c>
      <c r="E146" s="576" t="s">
        <v>1179</v>
      </c>
      <c r="F146" s="587"/>
      <c r="G146" s="587"/>
      <c r="H146" s="581">
        <v>0</v>
      </c>
      <c r="I146" s="587">
        <v>2</v>
      </c>
      <c r="J146" s="587">
        <v>100.64</v>
      </c>
      <c r="K146" s="581">
        <v>1</v>
      </c>
      <c r="L146" s="587">
        <v>2</v>
      </c>
      <c r="M146" s="588">
        <v>100.64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95FB7CA1-6E87-45DC-A039-58B48CFF3254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496</v>
      </c>
      <c r="B5" s="466" t="s">
        <v>497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496</v>
      </c>
      <c r="B6" s="466" t="s">
        <v>1770</v>
      </c>
      <c r="C6" s="467">
        <v>45.186130000000006</v>
      </c>
      <c r="D6" s="467">
        <v>45.235069999999993</v>
      </c>
      <c r="E6" s="467"/>
      <c r="F6" s="467">
        <v>53.699489999999997</v>
      </c>
      <c r="G6" s="467">
        <v>0</v>
      </c>
      <c r="H6" s="467">
        <v>53.699489999999997</v>
      </c>
      <c r="I6" s="468" t="s">
        <v>271</v>
      </c>
      <c r="J6" s="469" t="s">
        <v>1</v>
      </c>
    </row>
    <row r="7" spans="1:10" ht="14.45" customHeight="1" x14ac:dyDescent="0.2">
      <c r="A7" s="465" t="s">
        <v>496</v>
      </c>
      <c r="B7" s="466" t="s">
        <v>1771</v>
      </c>
      <c r="C7" s="467">
        <v>87.892570000000006</v>
      </c>
      <c r="D7" s="467">
        <v>99.435140000000018</v>
      </c>
      <c r="E7" s="467"/>
      <c r="F7" s="467">
        <v>0</v>
      </c>
      <c r="G7" s="467">
        <v>0</v>
      </c>
      <c r="H7" s="467">
        <v>0</v>
      </c>
      <c r="I7" s="468" t="s">
        <v>271</v>
      </c>
      <c r="J7" s="469" t="s">
        <v>1</v>
      </c>
    </row>
    <row r="8" spans="1:10" ht="14.45" customHeight="1" x14ac:dyDescent="0.2">
      <c r="A8" s="465" t="s">
        <v>496</v>
      </c>
      <c r="B8" s="466" t="s">
        <v>1772</v>
      </c>
      <c r="C8" s="467">
        <v>1289.84743</v>
      </c>
      <c r="D8" s="467">
        <v>1303.16129</v>
      </c>
      <c r="E8" s="467"/>
      <c r="F8" s="467">
        <v>1104.6931500000001</v>
      </c>
      <c r="G8" s="467">
        <v>0</v>
      </c>
      <c r="H8" s="467">
        <v>1104.6931500000001</v>
      </c>
      <c r="I8" s="468" t="s">
        <v>271</v>
      </c>
      <c r="J8" s="469" t="s">
        <v>1</v>
      </c>
    </row>
    <row r="9" spans="1:10" ht="14.45" customHeight="1" x14ac:dyDescent="0.2">
      <c r="A9" s="465" t="s">
        <v>496</v>
      </c>
      <c r="B9" s="466" t="s">
        <v>1773</v>
      </c>
      <c r="C9" s="467">
        <v>0</v>
      </c>
      <c r="D9" s="467">
        <v>0</v>
      </c>
      <c r="E9" s="467"/>
      <c r="F9" s="467">
        <v>1.6903699999999999</v>
      </c>
      <c r="G9" s="467">
        <v>0</v>
      </c>
      <c r="H9" s="467">
        <v>1.6903699999999999</v>
      </c>
      <c r="I9" s="468" t="s">
        <v>271</v>
      </c>
      <c r="J9" s="469" t="s">
        <v>1</v>
      </c>
    </row>
    <row r="10" spans="1:10" ht="14.45" customHeight="1" x14ac:dyDescent="0.2">
      <c r="A10" s="465" t="s">
        <v>496</v>
      </c>
      <c r="B10" s="466" t="s">
        <v>1774</v>
      </c>
      <c r="C10" s="467">
        <v>391.55857999999978</v>
      </c>
      <c r="D10" s="467">
        <v>521.59859000000006</v>
      </c>
      <c r="E10" s="467"/>
      <c r="F10" s="467">
        <v>528.30069000000003</v>
      </c>
      <c r="G10" s="467">
        <v>0</v>
      </c>
      <c r="H10" s="467">
        <v>528.30069000000003</v>
      </c>
      <c r="I10" s="468" t="s">
        <v>271</v>
      </c>
      <c r="J10" s="469" t="s">
        <v>1</v>
      </c>
    </row>
    <row r="11" spans="1:10" ht="14.45" customHeight="1" x14ac:dyDescent="0.2">
      <c r="A11" s="465" t="s">
        <v>496</v>
      </c>
      <c r="B11" s="466" t="s">
        <v>1775</v>
      </c>
      <c r="C11" s="467">
        <v>262.94320999999997</v>
      </c>
      <c r="D11" s="467">
        <v>232.19943000000001</v>
      </c>
      <c r="E11" s="467"/>
      <c r="F11" s="467">
        <v>305.62931000000003</v>
      </c>
      <c r="G11" s="467">
        <v>0</v>
      </c>
      <c r="H11" s="467">
        <v>305.62931000000003</v>
      </c>
      <c r="I11" s="468" t="s">
        <v>271</v>
      </c>
      <c r="J11" s="469" t="s">
        <v>1</v>
      </c>
    </row>
    <row r="12" spans="1:10" ht="14.45" customHeight="1" x14ac:dyDescent="0.2">
      <c r="A12" s="465" t="s">
        <v>496</v>
      </c>
      <c r="B12" s="466" t="s">
        <v>1776</v>
      </c>
      <c r="C12" s="467">
        <v>0</v>
      </c>
      <c r="D12" s="467">
        <v>0</v>
      </c>
      <c r="E12" s="467"/>
      <c r="F12" s="467">
        <v>0.20319999999999999</v>
      </c>
      <c r="G12" s="467">
        <v>0</v>
      </c>
      <c r="H12" s="467">
        <v>0.20319999999999999</v>
      </c>
      <c r="I12" s="468" t="s">
        <v>271</v>
      </c>
      <c r="J12" s="469" t="s">
        <v>1</v>
      </c>
    </row>
    <row r="13" spans="1:10" ht="14.45" customHeight="1" x14ac:dyDescent="0.2">
      <c r="A13" s="465" t="s">
        <v>496</v>
      </c>
      <c r="B13" s="466" t="s">
        <v>1777</v>
      </c>
      <c r="C13" s="467">
        <v>541.99102000000005</v>
      </c>
      <c r="D13" s="467">
        <v>483.71978999999999</v>
      </c>
      <c r="E13" s="467"/>
      <c r="F13" s="467">
        <v>534.66271000000006</v>
      </c>
      <c r="G13" s="467">
        <v>0</v>
      </c>
      <c r="H13" s="467">
        <v>534.66271000000006</v>
      </c>
      <c r="I13" s="468" t="s">
        <v>271</v>
      </c>
      <c r="J13" s="469" t="s">
        <v>1</v>
      </c>
    </row>
    <row r="14" spans="1:10" ht="14.45" customHeight="1" x14ac:dyDescent="0.2">
      <c r="A14" s="465" t="s">
        <v>496</v>
      </c>
      <c r="B14" s="466" t="s">
        <v>1778</v>
      </c>
      <c r="C14" s="467">
        <v>2.7425600000000001</v>
      </c>
      <c r="D14" s="467">
        <v>3.1180599999999998</v>
      </c>
      <c r="E14" s="467"/>
      <c r="F14" s="467">
        <v>3.4248000000000003</v>
      </c>
      <c r="G14" s="467">
        <v>0</v>
      </c>
      <c r="H14" s="467">
        <v>3.4248000000000003</v>
      </c>
      <c r="I14" s="468" t="s">
        <v>271</v>
      </c>
      <c r="J14" s="469" t="s">
        <v>1</v>
      </c>
    </row>
    <row r="15" spans="1:10" ht="14.45" customHeight="1" x14ac:dyDescent="0.2">
      <c r="A15" s="465" t="s">
        <v>496</v>
      </c>
      <c r="B15" s="466" t="s">
        <v>1779</v>
      </c>
      <c r="C15" s="467">
        <v>40.898889999999994</v>
      </c>
      <c r="D15" s="467">
        <v>56.395700000000005</v>
      </c>
      <c r="E15" s="467"/>
      <c r="F15" s="467">
        <v>59.275999999999996</v>
      </c>
      <c r="G15" s="467">
        <v>0</v>
      </c>
      <c r="H15" s="467">
        <v>59.275999999999996</v>
      </c>
      <c r="I15" s="468" t="s">
        <v>271</v>
      </c>
      <c r="J15" s="469" t="s">
        <v>1</v>
      </c>
    </row>
    <row r="16" spans="1:10" ht="14.45" customHeight="1" x14ac:dyDescent="0.2">
      <c r="A16" s="465" t="s">
        <v>496</v>
      </c>
      <c r="B16" s="466" t="s">
        <v>1780</v>
      </c>
      <c r="C16" s="467">
        <v>0</v>
      </c>
      <c r="D16" s="467">
        <v>0</v>
      </c>
      <c r="E16" s="467"/>
      <c r="F16" s="467">
        <v>0</v>
      </c>
      <c r="G16" s="467">
        <v>0</v>
      </c>
      <c r="H16" s="467">
        <v>0</v>
      </c>
      <c r="I16" s="468" t="s">
        <v>271</v>
      </c>
      <c r="J16" s="469" t="s">
        <v>1</v>
      </c>
    </row>
    <row r="17" spans="1:10" ht="14.45" customHeight="1" x14ac:dyDescent="0.2">
      <c r="A17" s="465" t="s">
        <v>496</v>
      </c>
      <c r="B17" s="466" t="s">
        <v>1781</v>
      </c>
      <c r="C17" s="467">
        <v>129.66043999999999</v>
      </c>
      <c r="D17" s="467">
        <v>89.094149999999999</v>
      </c>
      <c r="E17" s="467"/>
      <c r="F17" s="467">
        <v>123.30382</v>
      </c>
      <c r="G17" s="467">
        <v>0</v>
      </c>
      <c r="H17" s="467">
        <v>123.30382</v>
      </c>
      <c r="I17" s="468" t="s">
        <v>271</v>
      </c>
      <c r="J17" s="469" t="s">
        <v>1</v>
      </c>
    </row>
    <row r="18" spans="1:10" ht="14.45" customHeight="1" x14ac:dyDescent="0.2">
      <c r="A18" s="465" t="s">
        <v>496</v>
      </c>
      <c r="B18" s="466" t="s">
        <v>501</v>
      </c>
      <c r="C18" s="467">
        <v>2792.7208299999998</v>
      </c>
      <c r="D18" s="467">
        <v>2833.9572199999998</v>
      </c>
      <c r="E18" s="467"/>
      <c r="F18" s="467">
        <v>2714.8835399999998</v>
      </c>
      <c r="G18" s="467">
        <v>0</v>
      </c>
      <c r="H18" s="467">
        <v>2714.8835399999998</v>
      </c>
      <c r="I18" s="468" t="s">
        <v>271</v>
      </c>
      <c r="J18" s="469" t="s">
        <v>502</v>
      </c>
    </row>
    <row r="20" spans="1:10" ht="14.45" customHeight="1" x14ac:dyDescent="0.2">
      <c r="A20" s="465" t="s">
        <v>496</v>
      </c>
      <c r="B20" s="466" t="s">
        <v>497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68</v>
      </c>
    </row>
    <row r="21" spans="1:10" ht="14.45" customHeight="1" x14ac:dyDescent="0.2">
      <c r="A21" s="465" t="s">
        <v>503</v>
      </c>
      <c r="B21" s="466" t="s">
        <v>504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0</v>
      </c>
    </row>
    <row r="22" spans="1:10" ht="14.45" customHeight="1" x14ac:dyDescent="0.2">
      <c r="A22" s="465" t="s">
        <v>503</v>
      </c>
      <c r="B22" s="466" t="s">
        <v>1773</v>
      </c>
      <c r="C22" s="467">
        <v>0</v>
      </c>
      <c r="D22" s="467">
        <v>0</v>
      </c>
      <c r="E22" s="467"/>
      <c r="F22" s="467">
        <v>0</v>
      </c>
      <c r="G22" s="467">
        <v>0</v>
      </c>
      <c r="H22" s="467">
        <v>0</v>
      </c>
      <c r="I22" s="468" t="s">
        <v>271</v>
      </c>
      <c r="J22" s="469" t="s">
        <v>1</v>
      </c>
    </row>
    <row r="23" spans="1:10" ht="14.45" customHeight="1" x14ac:dyDescent="0.2">
      <c r="A23" s="465" t="s">
        <v>503</v>
      </c>
      <c r="B23" s="466" t="s">
        <v>1774</v>
      </c>
      <c r="C23" s="467">
        <v>233.70125999999988</v>
      </c>
      <c r="D23" s="467">
        <v>240.32446000000002</v>
      </c>
      <c r="E23" s="467"/>
      <c r="F23" s="467">
        <v>275.56290000000001</v>
      </c>
      <c r="G23" s="467">
        <v>0</v>
      </c>
      <c r="H23" s="467">
        <v>275.56290000000001</v>
      </c>
      <c r="I23" s="468" t="s">
        <v>271</v>
      </c>
      <c r="J23" s="469" t="s">
        <v>1</v>
      </c>
    </row>
    <row r="24" spans="1:10" ht="14.45" customHeight="1" x14ac:dyDescent="0.2">
      <c r="A24" s="465" t="s">
        <v>503</v>
      </c>
      <c r="B24" s="466" t="s">
        <v>1775</v>
      </c>
      <c r="C24" s="467">
        <v>31.06147</v>
      </c>
      <c r="D24" s="467">
        <v>43.69247</v>
      </c>
      <c r="E24" s="467"/>
      <c r="F24" s="467">
        <v>64.688709999999986</v>
      </c>
      <c r="G24" s="467">
        <v>0</v>
      </c>
      <c r="H24" s="467">
        <v>64.688709999999986</v>
      </c>
      <c r="I24" s="468" t="s">
        <v>271</v>
      </c>
      <c r="J24" s="469" t="s">
        <v>1</v>
      </c>
    </row>
    <row r="25" spans="1:10" ht="14.45" customHeight="1" x14ac:dyDescent="0.2">
      <c r="A25" s="465" t="s">
        <v>503</v>
      </c>
      <c r="B25" s="466" t="s">
        <v>1776</v>
      </c>
      <c r="C25" s="467">
        <v>0</v>
      </c>
      <c r="D25" s="467">
        <v>0</v>
      </c>
      <c r="E25" s="467"/>
      <c r="F25" s="467">
        <v>0.20319999999999999</v>
      </c>
      <c r="G25" s="467">
        <v>0</v>
      </c>
      <c r="H25" s="467">
        <v>0.20319999999999999</v>
      </c>
      <c r="I25" s="468" t="s">
        <v>271</v>
      </c>
      <c r="J25" s="469" t="s">
        <v>1</v>
      </c>
    </row>
    <row r="26" spans="1:10" ht="14.45" customHeight="1" x14ac:dyDescent="0.2">
      <c r="A26" s="465" t="s">
        <v>503</v>
      </c>
      <c r="B26" s="466" t="s">
        <v>1777</v>
      </c>
      <c r="C26" s="467">
        <v>0</v>
      </c>
      <c r="D26" s="467">
        <v>0</v>
      </c>
      <c r="E26" s="467"/>
      <c r="F26" s="467">
        <v>0</v>
      </c>
      <c r="G26" s="467">
        <v>0</v>
      </c>
      <c r="H26" s="467">
        <v>0</v>
      </c>
      <c r="I26" s="468" t="s">
        <v>271</v>
      </c>
      <c r="J26" s="469" t="s">
        <v>1</v>
      </c>
    </row>
    <row r="27" spans="1:10" ht="14.45" customHeight="1" x14ac:dyDescent="0.2">
      <c r="A27" s="465" t="s">
        <v>503</v>
      </c>
      <c r="B27" s="466" t="s">
        <v>1778</v>
      </c>
      <c r="C27" s="467">
        <v>0.89100000000000001</v>
      </c>
      <c r="D27" s="467">
        <v>1.657</v>
      </c>
      <c r="E27" s="467"/>
      <c r="F27" s="467">
        <v>2.1738000000000004</v>
      </c>
      <c r="G27" s="467">
        <v>0</v>
      </c>
      <c r="H27" s="467">
        <v>2.1738000000000004</v>
      </c>
      <c r="I27" s="468" t="s">
        <v>271</v>
      </c>
      <c r="J27" s="469" t="s">
        <v>1</v>
      </c>
    </row>
    <row r="28" spans="1:10" ht="14.45" customHeight="1" x14ac:dyDescent="0.2">
      <c r="A28" s="465" t="s">
        <v>503</v>
      </c>
      <c r="B28" s="466" t="s">
        <v>1779</v>
      </c>
      <c r="C28" s="467">
        <v>16.98638</v>
      </c>
      <c r="D28" s="467">
        <v>30.419870000000003</v>
      </c>
      <c r="E28" s="467"/>
      <c r="F28" s="467">
        <v>36.147500000000001</v>
      </c>
      <c r="G28" s="467">
        <v>0</v>
      </c>
      <c r="H28" s="467">
        <v>36.147500000000001</v>
      </c>
      <c r="I28" s="468" t="s">
        <v>271</v>
      </c>
      <c r="J28" s="469" t="s">
        <v>1</v>
      </c>
    </row>
    <row r="29" spans="1:10" ht="14.45" customHeight="1" x14ac:dyDescent="0.2">
      <c r="A29" s="465" t="s">
        <v>503</v>
      </c>
      <c r="B29" s="466" t="s">
        <v>505</v>
      </c>
      <c r="C29" s="467">
        <v>282.64010999999988</v>
      </c>
      <c r="D29" s="467">
        <v>316.09379999999999</v>
      </c>
      <c r="E29" s="467"/>
      <c r="F29" s="467">
        <v>378.77611000000002</v>
      </c>
      <c r="G29" s="467">
        <v>0</v>
      </c>
      <c r="H29" s="467">
        <v>378.77611000000002</v>
      </c>
      <c r="I29" s="468" t="s">
        <v>271</v>
      </c>
      <c r="J29" s="469" t="s">
        <v>506</v>
      </c>
    </row>
    <row r="30" spans="1:10" ht="14.45" customHeight="1" x14ac:dyDescent="0.2">
      <c r="A30" s="465" t="s">
        <v>271</v>
      </c>
      <c r="B30" s="466" t="s">
        <v>271</v>
      </c>
      <c r="C30" s="467" t="s">
        <v>271</v>
      </c>
      <c r="D30" s="467" t="s">
        <v>271</v>
      </c>
      <c r="E30" s="467"/>
      <c r="F30" s="467" t="s">
        <v>271</v>
      </c>
      <c r="G30" s="467" t="s">
        <v>271</v>
      </c>
      <c r="H30" s="467" t="s">
        <v>271</v>
      </c>
      <c r="I30" s="468" t="s">
        <v>271</v>
      </c>
      <c r="J30" s="469" t="s">
        <v>507</v>
      </c>
    </row>
    <row r="31" spans="1:10" ht="14.45" customHeight="1" x14ac:dyDescent="0.2">
      <c r="A31" s="465" t="s">
        <v>508</v>
      </c>
      <c r="B31" s="466" t="s">
        <v>509</v>
      </c>
      <c r="C31" s="467" t="s">
        <v>271</v>
      </c>
      <c r="D31" s="467" t="s">
        <v>271</v>
      </c>
      <c r="E31" s="467"/>
      <c r="F31" s="467" t="s">
        <v>271</v>
      </c>
      <c r="G31" s="467" t="s">
        <v>271</v>
      </c>
      <c r="H31" s="467" t="s">
        <v>271</v>
      </c>
      <c r="I31" s="468" t="s">
        <v>271</v>
      </c>
      <c r="J31" s="469" t="s">
        <v>0</v>
      </c>
    </row>
    <row r="32" spans="1:10" ht="14.45" customHeight="1" x14ac:dyDescent="0.2">
      <c r="A32" s="465" t="s">
        <v>508</v>
      </c>
      <c r="B32" s="466" t="s">
        <v>1771</v>
      </c>
      <c r="C32" s="467">
        <v>87.892570000000006</v>
      </c>
      <c r="D32" s="467">
        <v>99.435140000000018</v>
      </c>
      <c r="E32" s="467"/>
      <c r="F32" s="467">
        <v>0</v>
      </c>
      <c r="G32" s="467">
        <v>0</v>
      </c>
      <c r="H32" s="467">
        <v>0</v>
      </c>
      <c r="I32" s="468" t="s">
        <v>271</v>
      </c>
      <c r="J32" s="469" t="s">
        <v>1</v>
      </c>
    </row>
    <row r="33" spans="1:10" ht="14.45" customHeight="1" x14ac:dyDescent="0.2">
      <c r="A33" s="465" t="s">
        <v>508</v>
      </c>
      <c r="B33" s="466" t="s">
        <v>1772</v>
      </c>
      <c r="C33" s="467">
        <v>1284.21128</v>
      </c>
      <c r="D33" s="467">
        <v>1292.6220000000001</v>
      </c>
      <c r="E33" s="467"/>
      <c r="F33" s="467">
        <v>1099.057</v>
      </c>
      <c r="G33" s="467">
        <v>0</v>
      </c>
      <c r="H33" s="467">
        <v>1099.057</v>
      </c>
      <c r="I33" s="468" t="s">
        <v>271</v>
      </c>
      <c r="J33" s="469" t="s">
        <v>1</v>
      </c>
    </row>
    <row r="34" spans="1:10" ht="14.45" customHeight="1" x14ac:dyDescent="0.2">
      <c r="A34" s="465" t="s">
        <v>508</v>
      </c>
      <c r="B34" s="466" t="s">
        <v>1773</v>
      </c>
      <c r="C34" s="467">
        <v>0</v>
      </c>
      <c r="D34" s="467">
        <v>0</v>
      </c>
      <c r="E34" s="467"/>
      <c r="F34" s="467">
        <v>1.6903699999999999</v>
      </c>
      <c r="G34" s="467">
        <v>0</v>
      </c>
      <c r="H34" s="467">
        <v>1.6903699999999999</v>
      </c>
      <c r="I34" s="468" t="s">
        <v>271</v>
      </c>
      <c r="J34" s="469" t="s">
        <v>1</v>
      </c>
    </row>
    <row r="35" spans="1:10" ht="14.45" customHeight="1" x14ac:dyDescent="0.2">
      <c r="A35" s="465" t="s">
        <v>508</v>
      </c>
      <c r="B35" s="466" t="s">
        <v>1774</v>
      </c>
      <c r="C35" s="467">
        <v>108.89132999999995</v>
      </c>
      <c r="D35" s="467">
        <v>141.89239000000003</v>
      </c>
      <c r="E35" s="467"/>
      <c r="F35" s="467">
        <v>120.37078</v>
      </c>
      <c r="G35" s="467">
        <v>0</v>
      </c>
      <c r="H35" s="467">
        <v>120.37078</v>
      </c>
      <c r="I35" s="468" t="s">
        <v>271</v>
      </c>
      <c r="J35" s="469" t="s">
        <v>1</v>
      </c>
    </row>
    <row r="36" spans="1:10" ht="14.45" customHeight="1" x14ac:dyDescent="0.2">
      <c r="A36" s="465" t="s">
        <v>508</v>
      </c>
      <c r="B36" s="466" t="s">
        <v>1775</v>
      </c>
      <c r="C36" s="467">
        <v>68.465109999999996</v>
      </c>
      <c r="D36" s="467">
        <v>60.658690000000007</v>
      </c>
      <c r="E36" s="467"/>
      <c r="F36" s="467">
        <v>77.664020000000022</v>
      </c>
      <c r="G36" s="467">
        <v>0</v>
      </c>
      <c r="H36" s="467">
        <v>77.664020000000022</v>
      </c>
      <c r="I36" s="468" t="s">
        <v>271</v>
      </c>
      <c r="J36" s="469" t="s">
        <v>1</v>
      </c>
    </row>
    <row r="37" spans="1:10" ht="14.45" customHeight="1" x14ac:dyDescent="0.2">
      <c r="A37" s="465" t="s">
        <v>508</v>
      </c>
      <c r="B37" s="466" t="s">
        <v>1777</v>
      </c>
      <c r="C37" s="467">
        <v>208.85295999999997</v>
      </c>
      <c r="D37" s="467">
        <v>186.74605999999997</v>
      </c>
      <c r="E37" s="467"/>
      <c r="F37" s="467">
        <v>218.12117000000001</v>
      </c>
      <c r="G37" s="467">
        <v>0</v>
      </c>
      <c r="H37" s="467">
        <v>218.12117000000001</v>
      </c>
      <c r="I37" s="468" t="s">
        <v>271</v>
      </c>
      <c r="J37" s="469" t="s">
        <v>1</v>
      </c>
    </row>
    <row r="38" spans="1:10" ht="14.45" customHeight="1" x14ac:dyDescent="0.2">
      <c r="A38" s="465" t="s">
        <v>508</v>
      </c>
      <c r="B38" s="466" t="s">
        <v>1778</v>
      </c>
      <c r="C38" s="467">
        <v>1.8515599999999999</v>
      </c>
      <c r="D38" s="467">
        <v>1.46106</v>
      </c>
      <c r="E38" s="467"/>
      <c r="F38" s="467">
        <v>1.2509999999999999</v>
      </c>
      <c r="G38" s="467">
        <v>0</v>
      </c>
      <c r="H38" s="467">
        <v>1.2509999999999999</v>
      </c>
      <c r="I38" s="468" t="s">
        <v>271</v>
      </c>
      <c r="J38" s="469" t="s">
        <v>1</v>
      </c>
    </row>
    <row r="39" spans="1:10" ht="14.45" customHeight="1" x14ac:dyDescent="0.2">
      <c r="A39" s="465" t="s">
        <v>508</v>
      </c>
      <c r="B39" s="466" t="s">
        <v>1779</v>
      </c>
      <c r="C39" s="467">
        <v>23.912509999999997</v>
      </c>
      <c r="D39" s="467">
        <v>25.975830000000002</v>
      </c>
      <c r="E39" s="467"/>
      <c r="F39" s="467">
        <v>23.128499999999999</v>
      </c>
      <c r="G39" s="467">
        <v>0</v>
      </c>
      <c r="H39" s="467">
        <v>23.128499999999999</v>
      </c>
      <c r="I39" s="468" t="s">
        <v>271</v>
      </c>
      <c r="J39" s="469" t="s">
        <v>1</v>
      </c>
    </row>
    <row r="40" spans="1:10" ht="14.45" customHeight="1" x14ac:dyDescent="0.2">
      <c r="A40" s="465" t="s">
        <v>508</v>
      </c>
      <c r="B40" s="466" t="s">
        <v>1780</v>
      </c>
      <c r="C40" s="467">
        <v>0</v>
      </c>
      <c r="D40" s="467">
        <v>0</v>
      </c>
      <c r="E40" s="467"/>
      <c r="F40" s="467">
        <v>0</v>
      </c>
      <c r="G40" s="467">
        <v>0</v>
      </c>
      <c r="H40" s="467">
        <v>0</v>
      </c>
      <c r="I40" s="468" t="s">
        <v>271</v>
      </c>
      <c r="J40" s="469" t="s">
        <v>1</v>
      </c>
    </row>
    <row r="41" spans="1:10" ht="14.45" customHeight="1" x14ac:dyDescent="0.2">
      <c r="A41" s="465" t="s">
        <v>508</v>
      </c>
      <c r="B41" s="466" t="s">
        <v>1781</v>
      </c>
      <c r="C41" s="467">
        <v>0</v>
      </c>
      <c r="D41" s="467">
        <v>0</v>
      </c>
      <c r="E41" s="467"/>
      <c r="F41" s="467">
        <v>12.608000000000001</v>
      </c>
      <c r="G41" s="467">
        <v>0</v>
      </c>
      <c r="H41" s="467">
        <v>12.608000000000001</v>
      </c>
      <c r="I41" s="468" t="s">
        <v>271</v>
      </c>
      <c r="J41" s="469" t="s">
        <v>1</v>
      </c>
    </row>
    <row r="42" spans="1:10" ht="14.45" customHeight="1" x14ac:dyDescent="0.2">
      <c r="A42" s="465" t="s">
        <v>508</v>
      </c>
      <c r="B42" s="466" t="s">
        <v>510</v>
      </c>
      <c r="C42" s="467">
        <v>1784.0773199999999</v>
      </c>
      <c r="D42" s="467">
        <v>1808.7911700000002</v>
      </c>
      <c r="E42" s="467"/>
      <c r="F42" s="467">
        <v>1553.8908399999998</v>
      </c>
      <c r="G42" s="467">
        <v>0</v>
      </c>
      <c r="H42" s="467">
        <v>1553.8908399999998</v>
      </c>
      <c r="I42" s="468" t="s">
        <v>271</v>
      </c>
      <c r="J42" s="469" t="s">
        <v>506</v>
      </c>
    </row>
    <row r="43" spans="1:10" ht="14.45" customHeight="1" x14ac:dyDescent="0.2">
      <c r="A43" s="465" t="s">
        <v>271</v>
      </c>
      <c r="B43" s="466" t="s">
        <v>271</v>
      </c>
      <c r="C43" s="467" t="s">
        <v>271</v>
      </c>
      <c r="D43" s="467" t="s">
        <v>271</v>
      </c>
      <c r="E43" s="467"/>
      <c r="F43" s="467" t="s">
        <v>271</v>
      </c>
      <c r="G43" s="467" t="s">
        <v>271</v>
      </c>
      <c r="H43" s="467" t="s">
        <v>271</v>
      </c>
      <c r="I43" s="468" t="s">
        <v>271</v>
      </c>
      <c r="J43" s="469" t="s">
        <v>507</v>
      </c>
    </row>
    <row r="44" spans="1:10" ht="14.45" customHeight="1" x14ac:dyDescent="0.2">
      <c r="A44" s="465" t="s">
        <v>511</v>
      </c>
      <c r="B44" s="466" t="s">
        <v>512</v>
      </c>
      <c r="C44" s="467" t="s">
        <v>271</v>
      </c>
      <c r="D44" s="467" t="s">
        <v>271</v>
      </c>
      <c r="E44" s="467"/>
      <c r="F44" s="467" t="s">
        <v>271</v>
      </c>
      <c r="G44" s="467" t="s">
        <v>271</v>
      </c>
      <c r="H44" s="467" t="s">
        <v>271</v>
      </c>
      <c r="I44" s="468" t="s">
        <v>271</v>
      </c>
      <c r="J44" s="469" t="s">
        <v>0</v>
      </c>
    </row>
    <row r="45" spans="1:10" ht="14.45" customHeight="1" x14ac:dyDescent="0.2">
      <c r="A45" s="465" t="s">
        <v>511</v>
      </c>
      <c r="B45" s="466" t="s">
        <v>1770</v>
      </c>
      <c r="C45" s="467">
        <v>45.186130000000006</v>
      </c>
      <c r="D45" s="467">
        <v>45.235069999999993</v>
      </c>
      <c r="E45" s="467"/>
      <c r="F45" s="467">
        <v>53.699489999999997</v>
      </c>
      <c r="G45" s="467">
        <v>0</v>
      </c>
      <c r="H45" s="467">
        <v>53.699489999999997</v>
      </c>
      <c r="I45" s="468" t="s">
        <v>271</v>
      </c>
      <c r="J45" s="469" t="s">
        <v>1</v>
      </c>
    </row>
    <row r="46" spans="1:10" ht="14.45" customHeight="1" x14ac:dyDescent="0.2">
      <c r="A46" s="465" t="s">
        <v>511</v>
      </c>
      <c r="B46" s="466" t="s">
        <v>1772</v>
      </c>
      <c r="C46" s="467">
        <v>5.6361499999999998</v>
      </c>
      <c r="D46" s="467">
        <v>10.539290000000001</v>
      </c>
      <c r="E46" s="467"/>
      <c r="F46" s="467">
        <v>5.6361499999999998</v>
      </c>
      <c r="G46" s="467">
        <v>0</v>
      </c>
      <c r="H46" s="467">
        <v>5.6361499999999998</v>
      </c>
      <c r="I46" s="468" t="s">
        <v>271</v>
      </c>
      <c r="J46" s="469" t="s">
        <v>1</v>
      </c>
    </row>
    <row r="47" spans="1:10" ht="14.45" customHeight="1" x14ac:dyDescent="0.2">
      <c r="A47" s="465" t="s">
        <v>511</v>
      </c>
      <c r="B47" s="466" t="s">
        <v>1774</v>
      </c>
      <c r="C47" s="467">
        <v>48.965989999999998</v>
      </c>
      <c r="D47" s="467">
        <v>139.38173999999998</v>
      </c>
      <c r="E47" s="467"/>
      <c r="F47" s="467">
        <v>132.36700999999999</v>
      </c>
      <c r="G47" s="467">
        <v>0</v>
      </c>
      <c r="H47" s="467">
        <v>132.36700999999999</v>
      </c>
      <c r="I47" s="468" t="s">
        <v>271</v>
      </c>
      <c r="J47" s="469" t="s">
        <v>1</v>
      </c>
    </row>
    <row r="48" spans="1:10" ht="14.45" customHeight="1" x14ac:dyDescent="0.2">
      <c r="A48" s="465" t="s">
        <v>511</v>
      </c>
      <c r="B48" s="466" t="s">
        <v>1775</v>
      </c>
      <c r="C48" s="467">
        <v>163.41663</v>
      </c>
      <c r="D48" s="467">
        <v>127.84827</v>
      </c>
      <c r="E48" s="467"/>
      <c r="F48" s="467">
        <v>163.27658000000002</v>
      </c>
      <c r="G48" s="467">
        <v>0</v>
      </c>
      <c r="H48" s="467">
        <v>163.27658000000002</v>
      </c>
      <c r="I48" s="468" t="s">
        <v>271</v>
      </c>
      <c r="J48" s="469" t="s">
        <v>1</v>
      </c>
    </row>
    <row r="49" spans="1:10" ht="14.45" customHeight="1" x14ac:dyDescent="0.2">
      <c r="A49" s="465" t="s">
        <v>511</v>
      </c>
      <c r="B49" s="466" t="s">
        <v>1777</v>
      </c>
      <c r="C49" s="467">
        <v>333.13806000000005</v>
      </c>
      <c r="D49" s="467">
        <v>296.97372999999999</v>
      </c>
      <c r="E49" s="467"/>
      <c r="F49" s="467">
        <v>316.54154</v>
      </c>
      <c r="G49" s="467">
        <v>0</v>
      </c>
      <c r="H49" s="467">
        <v>316.54154</v>
      </c>
      <c r="I49" s="468" t="s">
        <v>271</v>
      </c>
      <c r="J49" s="469" t="s">
        <v>1</v>
      </c>
    </row>
    <row r="50" spans="1:10" ht="14.45" customHeight="1" x14ac:dyDescent="0.2">
      <c r="A50" s="465" t="s">
        <v>511</v>
      </c>
      <c r="B50" s="466" t="s">
        <v>1781</v>
      </c>
      <c r="C50" s="467">
        <v>129.66043999999999</v>
      </c>
      <c r="D50" s="467">
        <v>89.094149999999999</v>
      </c>
      <c r="E50" s="467"/>
      <c r="F50" s="467">
        <v>110.69582</v>
      </c>
      <c r="G50" s="467">
        <v>0</v>
      </c>
      <c r="H50" s="467">
        <v>110.69582</v>
      </c>
      <c r="I50" s="468" t="s">
        <v>271</v>
      </c>
      <c r="J50" s="469" t="s">
        <v>1</v>
      </c>
    </row>
    <row r="51" spans="1:10" ht="14.45" customHeight="1" x14ac:dyDescent="0.2">
      <c r="A51" s="465" t="s">
        <v>511</v>
      </c>
      <c r="B51" s="466" t="s">
        <v>513</v>
      </c>
      <c r="C51" s="467">
        <v>726.00340000000006</v>
      </c>
      <c r="D51" s="467">
        <v>709.07225000000005</v>
      </c>
      <c r="E51" s="467"/>
      <c r="F51" s="467">
        <v>782.21659000000011</v>
      </c>
      <c r="G51" s="467">
        <v>0</v>
      </c>
      <c r="H51" s="467">
        <v>782.21659000000011</v>
      </c>
      <c r="I51" s="468" t="s">
        <v>271</v>
      </c>
      <c r="J51" s="469" t="s">
        <v>506</v>
      </c>
    </row>
    <row r="52" spans="1:10" ht="14.45" customHeight="1" x14ac:dyDescent="0.2">
      <c r="A52" s="465" t="s">
        <v>271</v>
      </c>
      <c r="B52" s="466" t="s">
        <v>271</v>
      </c>
      <c r="C52" s="467" t="s">
        <v>271</v>
      </c>
      <c r="D52" s="467" t="s">
        <v>271</v>
      </c>
      <c r="E52" s="467"/>
      <c r="F52" s="467" t="s">
        <v>271</v>
      </c>
      <c r="G52" s="467" t="s">
        <v>271</v>
      </c>
      <c r="H52" s="467" t="s">
        <v>271</v>
      </c>
      <c r="I52" s="468" t="s">
        <v>271</v>
      </c>
      <c r="J52" s="469" t="s">
        <v>507</v>
      </c>
    </row>
    <row r="53" spans="1:10" ht="14.45" customHeight="1" x14ac:dyDescent="0.2">
      <c r="A53" s="465" t="s">
        <v>496</v>
      </c>
      <c r="B53" s="466" t="s">
        <v>501</v>
      </c>
      <c r="C53" s="467">
        <v>2792.7208300000002</v>
      </c>
      <c r="D53" s="467">
        <v>2833.9572200000002</v>
      </c>
      <c r="E53" s="467"/>
      <c r="F53" s="467">
        <v>2714.8835400000003</v>
      </c>
      <c r="G53" s="467">
        <v>0</v>
      </c>
      <c r="H53" s="467">
        <v>2714.8835400000003</v>
      </c>
      <c r="I53" s="468" t="s">
        <v>271</v>
      </c>
      <c r="J53" s="469" t="s">
        <v>502</v>
      </c>
    </row>
  </sheetData>
  <mergeCells count="3">
    <mergeCell ref="A1:I1"/>
    <mergeCell ref="F3:I3"/>
    <mergeCell ref="C4:D4"/>
  </mergeCells>
  <conditionalFormatting sqref="F19 F54:F65537">
    <cfRule type="cellIs" dxfId="20" priority="18" stopIfTrue="1" operator="greaterThan">
      <formula>1</formula>
    </cfRule>
  </conditionalFormatting>
  <conditionalFormatting sqref="H5:H18">
    <cfRule type="expression" dxfId="19" priority="14">
      <formula>$H5&gt;0</formula>
    </cfRule>
  </conditionalFormatting>
  <conditionalFormatting sqref="I5:I18">
    <cfRule type="expression" dxfId="18" priority="15">
      <formula>$I5&gt;1</formula>
    </cfRule>
  </conditionalFormatting>
  <conditionalFormatting sqref="B5:B18">
    <cfRule type="expression" dxfId="17" priority="11">
      <formula>OR($J5="NS",$J5="SumaNS",$J5="Účet")</formula>
    </cfRule>
  </conditionalFormatting>
  <conditionalFormatting sqref="F5:I18 B5:D18">
    <cfRule type="expression" dxfId="16" priority="17">
      <formula>AND($J5&lt;&gt;"",$J5&lt;&gt;"mezeraKL")</formula>
    </cfRule>
  </conditionalFormatting>
  <conditionalFormatting sqref="B5:D18 F5:I18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4" priority="13">
      <formula>OR($J5="SumaNS",$J5="NS")</formula>
    </cfRule>
  </conditionalFormatting>
  <conditionalFormatting sqref="A5:A18">
    <cfRule type="expression" dxfId="13" priority="9">
      <formula>AND($J5&lt;&gt;"mezeraKL",$J5&lt;&gt;"")</formula>
    </cfRule>
  </conditionalFormatting>
  <conditionalFormatting sqref="A5:A18">
    <cfRule type="expression" dxfId="12" priority="10">
      <formula>AND($J5&lt;&gt;"",$J5&lt;&gt;"mezeraKL")</formula>
    </cfRule>
  </conditionalFormatting>
  <conditionalFormatting sqref="H20:H53">
    <cfRule type="expression" dxfId="11" priority="6">
      <formula>$H20&gt;0</formula>
    </cfRule>
  </conditionalFormatting>
  <conditionalFormatting sqref="A20:A53">
    <cfRule type="expression" dxfId="10" priority="5">
      <formula>AND($J20&lt;&gt;"mezeraKL",$J20&lt;&gt;"")</formula>
    </cfRule>
  </conditionalFormatting>
  <conditionalFormatting sqref="I20:I53">
    <cfRule type="expression" dxfId="9" priority="7">
      <formula>$I20&gt;1</formula>
    </cfRule>
  </conditionalFormatting>
  <conditionalFormatting sqref="B20:B53">
    <cfRule type="expression" dxfId="8" priority="4">
      <formula>OR($J20="NS",$J20="SumaNS",$J20="Účet")</formula>
    </cfRule>
  </conditionalFormatting>
  <conditionalFormatting sqref="A20:D53 F20:I53">
    <cfRule type="expression" dxfId="7" priority="8">
      <formula>AND($J20&lt;&gt;"",$J20&lt;&gt;"mezeraKL")</formula>
    </cfRule>
  </conditionalFormatting>
  <conditionalFormatting sqref="B20:D53 F20:I53">
    <cfRule type="expression" dxfId="6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53 F20:I53">
    <cfRule type="expression" dxfId="5" priority="2">
      <formula>OR($J20="SumaNS",$J20="NS")</formula>
    </cfRule>
  </conditionalFormatting>
  <hyperlinks>
    <hyperlink ref="A2" location="Obsah!A1" display="Zpět na Obsah  KL 01  1.-4.měsíc" xr:uid="{3152F0A0-EE9E-4D2B-92A3-FE7292F33FCE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7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2361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14.476908164375338</v>
      </c>
      <c r="J3" s="98">
        <f>SUBTOTAL(9,J5:J1048576)</f>
        <v>187532</v>
      </c>
      <c r="K3" s="99">
        <f>SUBTOTAL(9,K5:K1048576)</f>
        <v>2714883.5418816358</v>
      </c>
    </row>
    <row r="4" spans="1:11" s="208" customFormat="1" ht="14.45" customHeight="1" thickBot="1" x14ac:dyDescent="0.25">
      <c r="A4" s="596" t="s">
        <v>4</v>
      </c>
      <c r="B4" s="597" t="s">
        <v>5</v>
      </c>
      <c r="C4" s="597" t="s">
        <v>0</v>
      </c>
      <c r="D4" s="597" t="s">
        <v>6</v>
      </c>
      <c r="E4" s="597" t="s">
        <v>7</v>
      </c>
      <c r="F4" s="597" t="s">
        <v>1</v>
      </c>
      <c r="G4" s="597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0" t="s">
        <v>496</v>
      </c>
      <c r="B5" s="561" t="s">
        <v>497</v>
      </c>
      <c r="C5" s="564" t="s">
        <v>503</v>
      </c>
      <c r="D5" s="598" t="s">
        <v>504</v>
      </c>
      <c r="E5" s="564" t="s">
        <v>1782</v>
      </c>
      <c r="F5" s="598" t="s">
        <v>1783</v>
      </c>
      <c r="G5" s="564" t="s">
        <v>1784</v>
      </c>
      <c r="H5" s="564" t="s">
        <v>1785</v>
      </c>
      <c r="I5" s="116">
        <v>0.89999997615814209</v>
      </c>
      <c r="J5" s="116">
        <v>4000</v>
      </c>
      <c r="K5" s="584">
        <v>3593.699951171875</v>
      </c>
    </row>
    <row r="6" spans="1:11" ht="14.45" customHeight="1" x14ac:dyDescent="0.2">
      <c r="A6" s="567" t="s">
        <v>496</v>
      </c>
      <c r="B6" s="568" t="s">
        <v>497</v>
      </c>
      <c r="C6" s="571" t="s">
        <v>503</v>
      </c>
      <c r="D6" s="599" t="s">
        <v>504</v>
      </c>
      <c r="E6" s="571" t="s">
        <v>1782</v>
      </c>
      <c r="F6" s="599" t="s">
        <v>1783</v>
      </c>
      <c r="G6" s="571" t="s">
        <v>1786</v>
      </c>
      <c r="H6" s="571" t="s">
        <v>1787</v>
      </c>
      <c r="I6" s="585">
        <v>30.129999160766602</v>
      </c>
      <c r="J6" s="585">
        <v>20</v>
      </c>
      <c r="K6" s="586">
        <v>602.58001708984375</v>
      </c>
    </row>
    <row r="7" spans="1:11" ht="14.45" customHeight="1" x14ac:dyDescent="0.2">
      <c r="A7" s="567" t="s">
        <v>496</v>
      </c>
      <c r="B7" s="568" t="s">
        <v>497</v>
      </c>
      <c r="C7" s="571" t="s">
        <v>503</v>
      </c>
      <c r="D7" s="599" t="s">
        <v>504</v>
      </c>
      <c r="E7" s="571" t="s">
        <v>1782</v>
      </c>
      <c r="F7" s="599" t="s">
        <v>1783</v>
      </c>
      <c r="G7" s="571" t="s">
        <v>1788</v>
      </c>
      <c r="H7" s="571" t="s">
        <v>1789</v>
      </c>
      <c r="I7" s="585">
        <v>54.860000610351563</v>
      </c>
      <c r="J7" s="585">
        <v>20</v>
      </c>
      <c r="K7" s="586">
        <v>1097.2099609375</v>
      </c>
    </row>
    <row r="8" spans="1:11" ht="14.45" customHeight="1" x14ac:dyDescent="0.2">
      <c r="A8" s="567" t="s">
        <v>496</v>
      </c>
      <c r="B8" s="568" t="s">
        <v>497</v>
      </c>
      <c r="C8" s="571" t="s">
        <v>503</v>
      </c>
      <c r="D8" s="599" t="s">
        <v>504</v>
      </c>
      <c r="E8" s="571" t="s">
        <v>1782</v>
      </c>
      <c r="F8" s="599" t="s">
        <v>1783</v>
      </c>
      <c r="G8" s="571" t="s">
        <v>1790</v>
      </c>
      <c r="H8" s="571" t="s">
        <v>1791</v>
      </c>
      <c r="I8" s="585">
        <v>22.430000305175781</v>
      </c>
      <c r="J8" s="585">
        <v>206</v>
      </c>
      <c r="K8" s="586">
        <v>4619.5500030517578</v>
      </c>
    </row>
    <row r="9" spans="1:11" ht="14.45" customHeight="1" x14ac:dyDescent="0.2">
      <c r="A9" s="567" t="s">
        <v>496</v>
      </c>
      <c r="B9" s="568" t="s">
        <v>497</v>
      </c>
      <c r="C9" s="571" t="s">
        <v>503</v>
      </c>
      <c r="D9" s="599" t="s">
        <v>504</v>
      </c>
      <c r="E9" s="571" t="s">
        <v>1782</v>
      </c>
      <c r="F9" s="599" t="s">
        <v>1783</v>
      </c>
      <c r="G9" s="571" t="s">
        <v>1792</v>
      </c>
      <c r="H9" s="571" t="s">
        <v>1793</v>
      </c>
      <c r="I9" s="585">
        <v>7.6100001335144043</v>
      </c>
      <c r="J9" s="585">
        <v>200</v>
      </c>
      <c r="K9" s="586">
        <v>1521.449951171875</v>
      </c>
    </row>
    <row r="10" spans="1:11" ht="14.45" customHeight="1" x14ac:dyDescent="0.2">
      <c r="A10" s="567" t="s">
        <v>496</v>
      </c>
      <c r="B10" s="568" t="s">
        <v>497</v>
      </c>
      <c r="C10" s="571" t="s">
        <v>503</v>
      </c>
      <c r="D10" s="599" t="s">
        <v>504</v>
      </c>
      <c r="E10" s="571" t="s">
        <v>1782</v>
      </c>
      <c r="F10" s="599" t="s">
        <v>1783</v>
      </c>
      <c r="G10" s="571" t="s">
        <v>1794</v>
      </c>
      <c r="H10" s="571" t="s">
        <v>1795</v>
      </c>
      <c r="I10" s="585">
        <v>713.56500244140625</v>
      </c>
      <c r="J10" s="585">
        <v>11</v>
      </c>
      <c r="K10" s="586">
        <v>7849.2099609375</v>
      </c>
    </row>
    <row r="11" spans="1:11" ht="14.45" customHeight="1" x14ac:dyDescent="0.2">
      <c r="A11" s="567" t="s">
        <v>496</v>
      </c>
      <c r="B11" s="568" t="s">
        <v>497</v>
      </c>
      <c r="C11" s="571" t="s">
        <v>503</v>
      </c>
      <c r="D11" s="599" t="s">
        <v>504</v>
      </c>
      <c r="E11" s="571" t="s">
        <v>1782</v>
      </c>
      <c r="F11" s="599" t="s">
        <v>1783</v>
      </c>
      <c r="G11" s="571" t="s">
        <v>1796</v>
      </c>
      <c r="H11" s="571" t="s">
        <v>1797</v>
      </c>
      <c r="I11" s="585">
        <v>749.27001953125</v>
      </c>
      <c r="J11" s="585">
        <v>2</v>
      </c>
      <c r="K11" s="586">
        <v>1498.5400390625</v>
      </c>
    </row>
    <row r="12" spans="1:11" ht="14.45" customHeight="1" x14ac:dyDescent="0.2">
      <c r="A12" s="567" t="s">
        <v>496</v>
      </c>
      <c r="B12" s="568" t="s">
        <v>497</v>
      </c>
      <c r="C12" s="571" t="s">
        <v>503</v>
      </c>
      <c r="D12" s="599" t="s">
        <v>504</v>
      </c>
      <c r="E12" s="571" t="s">
        <v>1782</v>
      </c>
      <c r="F12" s="599" t="s">
        <v>1783</v>
      </c>
      <c r="G12" s="571" t="s">
        <v>1798</v>
      </c>
      <c r="H12" s="571" t="s">
        <v>1799</v>
      </c>
      <c r="I12" s="585">
        <v>0.48250000178813934</v>
      </c>
      <c r="J12" s="585">
        <v>18000</v>
      </c>
      <c r="K12" s="586">
        <v>8677.5</v>
      </c>
    </row>
    <row r="13" spans="1:11" ht="14.45" customHeight="1" x14ac:dyDescent="0.2">
      <c r="A13" s="567" t="s">
        <v>496</v>
      </c>
      <c r="B13" s="568" t="s">
        <v>497</v>
      </c>
      <c r="C13" s="571" t="s">
        <v>503</v>
      </c>
      <c r="D13" s="599" t="s">
        <v>504</v>
      </c>
      <c r="E13" s="571" t="s">
        <v>1782</v>
      </c>
      <c r="F13" s="599" t="s">
        <v>1783</v>
      </c>
      <c r="G13" s="571" t="s">
        <v>1800</v>
      </c>
      <c r="H13" s="571" t="s">
        <v>1801</v>
      </c>
      <c r="I13" s="585">
        <v>0.94777777459886337</v>
      </c>
      <c r="J13" s="585">
        <v>10800</v>
      </c>
      <c r="K13" s="586">
        <v>10272</v>
      </c>
    </row>
    <row r="14" spans="1:11" ht="14.45" customHeight="1" x14ac:dyDescent="0.2">
      <c r="A14" s="567" t="s">
        <v>496</v>
      </c>
      <c r="B14" s="568" t="s">
        <v>497</v>
      </c>
      <c r="C14" s="571" t="s">
        <v>503</v>
      </c>
      <c r="D14" s="599" t="s">
        <v>504</v>
      </c>
      <c r="E14" s="571" t="s">
        <v>1782</v>
      </c>
      <c r="F14" s="599" t="s">
        <v>1783</v>
      </c>
      <c r="G14" s="571" t="s">
        <v>1802</v>
      </c>
      <c r="H14" s="571" t="s">
        <v>1803</v>
      </c>
      <c r="I14" s="585">
        <v>3.2942857401711598</v>
      </c>
      <c r="J14" s="585">
        <v>5200</v>
      </c>
      <c r="K14" s="586">
        <v>17330</v>
      </c>
    </row>
    <row r="15" spans="1:11" ht="14.45" customHeight="1" x14ac:dyDescent="0.2">
      <c r="A15" s="567" t="s">
        <v>496</v>
      </c>
      <c r="B15" s="568" t="s">
        <v>497</v>
      </c>
      <c r="C15" s="571" t="s">
        <v>503</v>
      </c>
      <c r="D15" s="599" t="s">
        <v>504</v>
      </c>
      <c r="E15" s="571" t="s">
        <v>1782</v>
      </c>
      <c r="F15" s="599" t="s">
        <v>1783</v>
      </c>
      <c r="G15" s="571" t="s">
        <v>1804</v>
      </c>
      <c r="H15" s="571" t="s">
        <v>1805</v>
      </c>
      <c r="I15" s="585">
        <v>0.50500001013278961</v>
      </c>
      <c r="J15" s="585">
        <v>2000</v>
      </c>
      <c r="K15" s="586">
        <v>1010</v>
      </c>
    </row>
    <row r="16" spans="1:11" ht="14.45" customHeight="1" x14ac:dyDescent="0.2">
      <c r="A16" s="567" t="s">
        <v>496</v>
      </c>
      <c r="B16" s="568" t="s">
        <v>497</v>
      </c>
      <c r="C16" s="571" t="s">
        <v>503</v>
      </c>
      <c r="D16" s="599" t="s">
        <v>504</v>
      </c>
      <c r="E16" s="571" t="s">
        <v>1782</v>
      </c>
      <c r="F16" s="599" t="s">
        <v>1783</v>
      </c>
      <c r="G16" s="571" t="s">
        <v>1806</v>
      </c>
      <c r="H16" s="571" t="s">
        <v>1807</v>
      </c>
      <c r="I16" s="585">
        <v>1.2614285605294364</v>
      </c>
      <c r="J16" s="585">
        <v>7000</v>
      </c>
      <c r="K16" s="586">
        <v>8830</v>
      </c>
    </row>
    <row r="17" spans="1:11" ht="14.45" customHeight="1" x14ac:dyDescent="0.2">
      <c r="A17" s="567" t="s">
        <v>496</v>
      </c>
      <c r="B17" s="568" t="s">
        <v>497</v>
      </c>
      <c r="C17" s="571" t="s">
        <v>503</v>
      </c>
      <c r="D17" s="599" t="s">
        <v>504</v>
      </c>
      <c r="E17" s="571" t="s">
        <v>1782</v>
      </c>
      <c r="F17" s="599" t="s">
        <v>1783</v>
      </c>
      <c r="G17" s="571" t="s">
        <v>1808</v>
      </c>
      <c r="H17" s="571" t="s">
        <v>1809</v>
      </c>
      <c r="I17" s="585">
        <v>5.0199999809265137</v>
      </c>
      <c r="J17" s="585">
        <v>125</v>
      </c>
      <c r="K17" s="586">
        <v>626.989990234375</v>
      </c>
    </row>
    <row r="18" spans="1:11" ht="14.45" customHeight="1" x14ac:dyDescent="0.2">
      <c r="A18" s="567" t="s">
        <v>496</v>
      </c>
      <c r="B18" s="568" t="s">
        <v>497</v>
      </c>
      <c r="C18" s="571" t="s">
        <v>503</v>
      </c>
      <c r="D18" s="599" t="s">
        <v>504</v>
      </c>
      <c r="E18" s="571" t="s">
        <v>1782</v>
      </c>
      <c r="F18" s="599" t="s">
        <v>1783</v>
      </c>
      <c r="G18" s="571" t="s">
        <v>1810</v>
      </c>
      <c r="H18" s="571" t="s">
        <v>1811</v>
      </c>
      <c r="I18" s="585">
        <v>5.6999998092651367</v>
      </c>
      <c r="J18" s="585">
        <v>125</v>
      </c>
      <c r="K18" s="586">
        <v>713.00003051757813</v>
      </c>
    </row>
    <row r="19" spans="1:11" ht="14.45" customHeight="1" x14ac:dyDescent="0.2">
      <c r="A19" s="567" t="s">
        <v>496</v>
      </c>
      <c r="B19" s="568" t="s">
        <v>497</v>
      </c>
      <c r="C19" s="571" t="s">
        <v>503</v>
      </c>
      <c r="D19" s="599" t="s">
        <v>504</v>
      </c>
      <c r="E19" s="571" t="s">
        <v>1782</v>
      </c>
      <c r="F19" s="599" t="s">
        <v>1783</v>
      </c>
      <c r="G19" s="571" t="s">
        <v>1812</v>
      </c>
      <c r="H19" s="571" t="s">
        <v>1813</v>
      </c>
      <c r="I19" s="585">
        <v>161.2116673787435</v>
      </c>
      <c r="J19" s="585">
        <v>29</v>
      </c>
      <c r="K19" s="586">
        <v>4675.5799560546875</v>
      </c>
    </row>
    <row r="20" spans="1:11" ht="14.45" customHeight="1" x14ac:dyDescent="0.2">
      <c r="A20" s="567" t="s">
        <v>496</v>
      </c>
      <c r="B20" s="568" t="s">
        <v>497</v>
      </c>
      <c r="C20" s="571" t="s">
        <v>503</v>
      </c>
      <c r="D20" s="599" t="s">
        <v>504</v>
      </c>
      <c r="E20" s="571" t="s">
        <v>1782</v>
      </c>
      <c r="F20" s="599" t="s">
        <v>1783</v>
      </c>
      <c r="G20" s="571" t="s">
        <v>1814</v>
      </c>
      <c r="H20" s="571" t="s">
        <v>1815</v>
      </c>
      <c r="I20" s="585">
        <v>25.659999847412109</v>
      </c>
      <c r="J20" s="585">
        <v>25</v>
      </c>
      <c r="K20" s="586">
        <v>641.40997314453125</v>
      </c>
    </row>
    <row r="21" spans="1:11" ht="14.45" customHeight="1" x14ac:dyDescent="0.2">
      <c r="A21" s="567" t="s">
        <v>496</v>
      </c>
      <c r="B21" s="568" t="s">
        <v>497</v>
      </c>
      <c r="C21" s="571" t="s">
        <v>503</v>
      </c>
      <c r="D21" s="599" t="s">
        <v>504</v>
      </c>
      <c r="E21" s="571" t="s">
        <v>1782</v>
      </c>
      <c r="F21" s="599" t="s">
        <v>1783</v>
      </c>
      <c r="G21" s="571" t="s">
        <v>1816</v>
      </c>
      <c r="H21" s="571" t="s">
        <v>1817</v>
      </c>
      <c r="I21" s="585">
        <v>18.770000457763672</v>
      </c>
      <c r="J21" s="585">
        <v>130</v>
      </c>
      <c r="K21" s="586">
        <v>2439.8399047851563</v>
      </c>
    </row>
    <row r="22" spans="1:11" ht="14.45" customHeight="1" x14ac:dyDescent="0.2">
      <c r="A22" s="567" t="s">
        <v>496</v>
      </c>
      <c r="B22" s="568" t="s">
        <v>497</v>
      </c>
      <c r="C22" s="571" t="s">
        <v>503</v>
      </c>
      <c r="D22" s="599" t="s">
        <v>504</v>
      </c>
      <c r="E22" s="571" t="s">
        <v>1782</v>
      </c>
      <c r="F22" s="599" t="s">
        <v>1783</v>
      </c>
      <c r="G22" s="571" t="s">
        <v>1818</v>
      </c>
      <c r="H22" s="571" t="s">
        <v>1819</v>
      </c>
      <c r="I22" s="585">
        <v>135.69999694824219</v>
      </c>
      <c r="J22" s="585">
        <v>60</v>
      </c>
      <c r="K22" s="586">
        <v>8142</v>
      </c>
    </row>
    <row r="23" spans="1:11" ht="14.45" customHeight="1" x14ac:dyDescent="0.2">
      <c r="A23" s="567" t="s">
        <v>496</v>
      </c>
      <c r="B23" s="568" t="s">
        <v>497</v>
      </c>
      <c r="C23" s="571" t="s">
        <v>503</v>
      </c>
      <c r="D23" s="599" t="s">
        <v>504</v>
      </c>
      <c r="E23" s="571" t="s">
        <v>1782</v>
      </c>
      <c r="F23" s="599" t="s">
        <v>1783</v>
      </c>
      <c r="G23" s="571" t="s">
        <v>1820</v>
      </c>
      <c r="H23" s="571" t="s">
        <v>1821</v>
      </c>
      <c r="I23" s="585">
        <v>109.61000061035156</v>
      </c>
      <c r="J23" s="585">
        <v>1</v>
      </c>
      <c r="K23" s="586">
        <v>109.61000061035156</v>
      </c>
    </row>
    <row r="24" spans="1:11" ht="14.45" customHeight="1" x14ac:dyDescent="0.2">
      <c r="A24" s="567" t="s">
        <v>496</v>
      </c>
      <c r="B24" s="568" t="s">
        <v>497</v>
      </c>
      <c r="C24" s="571" t="s">
        <v>503</v>
      </c>
      <c r="D24" s="599" t="s">
        <v>504</v>
      </c>
      <c r="E24" s="571" t="s">
        <v>1782</v>
      </c>
      <c r="F24" s="599" t="s">
        <v>1783</v>
      </c>
      <c r="G24" s="571" t="s">
        <v>1822</v>
      </c>
      <c r="H24" s="571" t="s">
        <v>1823</v>
      </c>
      <c r="I24" s="585">
        <v>790.8800048828125</v>
      </c>
      <c r="J24" s="585">
        <v>1</v>
      </c>
      <c r="K24" s="586">
        <v>790.8800048828125</v>
      </c>
    </row>
    <row r="25" spans="1:11" ht="14.45" customHeight="1" x14ac:dyDescent="0.2">
      <c r="A25" s="567" t="s">
        <v>496</v>
      </c>
      <c r="B25" s="568" t="s">
        <v>497</v>
      </c>
      <c r="C25" s="571" t="s">
        <v>503</v>
      </c>
      <c r="D25" s="599" t="s">
        <v>504</v>
      </c>
      <c r="E25" s="571" t="s">
        <v>1782</v>
      </c>
      <c r="F25" s="599" t="s">
        <v>1783</v>
      </c>
      <c r="G25" s="571" t="s">
        <v>1824</v>
      </c>
      <c r="H25" s="571" t="s">
        <v>1825</v>
      </c>
      <c r="I25" s="585">
        <v>770.11248779296875</v>
      </c>
      <c r="J25" s="585">
        <v>7</v>
      </c>
      <c r="K25" s="586">
        <v>5390.5299072265625</v>
      </c>
    </row>
    <row r="26" spans="1:11" ht="14.45" customHeight="1" x14ac:dyDescent="0.2">
      <c r="A26" s="567" t="s">
        <v>496</v>
      </c>
      <c r="B26" s="568" t="s">
        <v>497</v>
      </c>
      <c r="C26" s="571" t="s">
        <v>503</v>
      </c>
      <c r="D26" s="599" t="s">
        <v>504</v>
      </c>
      <c r="E26" s="571" t="s">
        <v>1782</v>
      </c>
      <c r="F26" s="599" t="s">
        <v>1783</v>
      </c>
      <c r="G26" s="571" t="s">
        <v>1826</v>
      </c>
      <c r="H26" s="571" t="s">
        <v>1827</v>
      </c>
      <c r="I26" s="585">
        <v>355.35000610351563</v>
      </c>
      <c r="J26" s="585">
        <v>9</v>
      </c>
      <c r="K26" s="586">
        <v>3198.1500549316406</v>
      </c>
    </row>
    <row r="27" spans="1:11" ht="14.45" customHeight="1" x14ac:dyDescent="0.2">
      <c r="A27" s="567" t="s">
        <v>496</v>
      </c>
      <c r="B27" s="568" t="s">
        <v>497</v>
      </c>
      <c r="C27" s="571" t="s">
        <v>503</v>
      </c>
      <c r="D27" s="599" t="s">
        <v>504</v>
      </c>
      <c r="E27" s="571" t="s">
        <v>1782</v>
      </c>
      <c r="F27" s="599" t="s">
        <v>1783</v>
      </c>
      <c r="G27" s="571" t="s">
        <v>1828</v>
      </c>
      <c r="H27" s="571" t="s">
        <v>1829</v>
      </c>
      <c r="I27" s="585">
        <v>633.21499633789063</v>
      </c>
      <c r="J27" s="585">
        <v>20</v>
      </c>
      <c r="K27" s="586">
        <v>12664.31005859375</v>
      </c>
    </row>
    <row r="28" spans="1:11" ht="14.45" customHeight="1" x14ac:dyDescent="0.2">
      <c r="A28" s="567" t="s">
        <v>496</v>
      </c>
      <c r="B28" s="568" t="s">
        <v>497</v>
      </c>
      <c r="C28" s="571" t="s">
        <v>503</v>
      </c>
      <c r="D28" s="599" t="s">
        <v>504</v>
      </c>
      <c r="E28" s="571" t="s">
        <v>1782</v>
      </c>
      <c r="F28" s="599" t="s">
        <v>1783</v>
      </c>
      <c r="G28" s="571" t="s">
        <v>1830</v>
      </c>
      <c r="H28" s="571" t="s">
        <v>1831</v>
      </c>
      <c r="I28" s="585">
        <v>18.399999618530273</v>
      </c>
      <c r="J28" s="585">
        <v>50</v>
      </c>
      <c r="K28" s="586">
        <v>920</v>
      </c>
    </row>
    <row r="29" spans="1:11" ht="14.45" customHeight="1" x14ac:dyDescent="0.2">
      <c r="A29" s="567" t="s">
        <v>496</v>
      </c>
      <c r="B29" s="568" t="s">
        <v>497</v>
      </c>
      <c r="C29" s="571" t="s">
        <v>503</v>
      </c>
      <c r="D29" s="599" t="s">
        <v>504</v>
      </c>
      <c r="E29" s="571" t="s">
        <v>1782</v>
      </c>
      <c r="F29" s="599" t="s">
        <v>1783</v>
      </c>
      <c r="G29" s="571" t="s">
        <v>1832</v>
      </c>
      <c r="H29" s="571" t="s">
        <v>1833</v>
      </c>
      <c r="I29" s="585">
        <v>7.5399999618530273</v>
      </c>
      <c r="J29" s="585">
        <v>30</v>
      </c>
      <c r="K29" s="586">
        <v>226.19999694824219</v>
      </c>
    </row>
    <row r="30" spans="1:11" ht="14.45" customHeight="1" x14ac:dyDescent="0.2">
      <c r="A30" s="567" t="s">
        <v>496</v>
      </c>
      <c r="B30" s="568" t="s">
        <v>497</v>
      </c>
      <c r="C30" s="571" t="s">
        <v>503</v>
      </c>
      <c r="D30" s="599" t="s">
        <v>504</v>
      </c>
      <c r="E30" s="571" t="s">
        <v>1782</v>
      </c>
      <c r="F30" s="599" t="s">
        <v>1783</v>
      </c>
      <c r="G30" s="571" t="s">
        <v>1834</v>
      </c>
      <c r="H30" s="571" t="s">
        <v>1835</v>
      </c>
      <c r="I30" s="585">
        <v>20.110000610351563</v>
      </c>
      <c r="J30" s="585">
        <v>125</v>
      </c>
      <c r="K30" s="586">
        <v>2514.06005859375</v>
      </c>
    </row>
    <row r="31" spans="1:11" ht="14.45" customHeight="1" x14ac:dyDescent="0.2">
      <c r="A31" s="567" t="s">
        <v>496</v>
      </c>
      <c r="B31" s="568" t="s">
        <v>497</v>
      </c>
      <c r="C31" s="571" t="s">
        <v>503</v>
      </c>
      <c r="D31" s="599" t="s">
        <v>504</v>
      </c>
      <c r="E31" s="571" t="s">
        <v>1782</v>
      </c>
      <c r="F31" s="599" t="s">
        <v>1783</v>
      </c>
      <c r="G31" s="571" t="s">
        <v>1836</v>
      </c>
      <c r="H31" s="571" t="s">
        <v>1837</v>
      </c>
      <c r="I31" s="585">
        <v>497.70999145507813</v>
      </c>
      <c r="J31" s="585">
        <v>3</v>
      </c>
      <c r="K31" s="586">
        <v>1493.1299743652344</v>
      </c>
    </row>
    <row r="32" spans="1:11" ht="14.45" customHeight="1" x14ac:dyDescent="0.2">
      <c r="A32" s="567" t="s">
        <v>496</v>
      </c>
      <c r="B32" s="568" t="s">
        <v>497</v>
      </c>
      <c r="C32" s="571" t="s">
        <v>503</v>
      </c>
      <c r="D32" s="599" t="s">
        <v>504</v>
      </c>
      <c r="E32" s="571" t="s">
        <v>1782</v>
      </c>
      <c r="F32" s="599" t="s">
        <v>1783</v>
      </c>
      <c r="G32" s="571" t="s">
        <v>1838</v>
      </c>
      <c r="H32" s="571" t="s">
        <v>1839</v>
      </c>
      <c r="I32" s="585">
        <v>235.1300048828125</v>
      </c>
      <c r="J32" s="585">
        <v>70</v>
      </c>
      <c r="K32" s="586">
        <v>16459.0302734375</v>
      </c>
    </row>
    <row r="33" spans="1:11" ht="14.45" customHeight="1" x14ac:dyDescent="0.2">
      <c r="A33" s="567" t="s">
        <v>496</v>
      </c>
      <c r="B33" s="568" t="s">
        <v>497</v>
      </c>
      <c r="C33" s="571" t="s">
        <v>503</v>
      </c>
      <c r="D33" s="599" t="s">
        <v>504</v>
      </c>
      <c r="E33" s="571" t="s">
        <v>1782</v>
      </c>
      <c r="F33" s="599" t="s">
        <v>1783</v>
      </c>
      <c r="G33" s="571" t="s">
        <v>1840</v>
      </c>
      <c r="H33" s="571" t="s">
        <v>1841</v>
      </c>
      <c r="I33" s="585">
        <v>22.149999618530273</v>
      </c>
      <c r="J33" s="585">
        <v>30</v>
      </c>
      <c r="K33" s="586">
        <v>664.5</v>
      </c>
    </row>
    <row r="34" spans="1:11" ht="14.45" customHeight="1" x14ac:dyDescent="0.2">
      <c r="A34" s="567" t="s">
        <v>496</v>
      </c>
      <c r="B34" s="568" t="s">
        <v>497</v>
      </c>
      <c r="C34" s="571" t="s">
        <v>503</v>
      </c>
      <c r="D34" s="599" t="s">
        <v>504</v>
      </c>
      <c r="E34" s="571" t="s">
        <v>1782</v>
      </c>
      <c r="F34" s="599" t="s">
        <v>1783</v>
      </c>
      <c r="G34" s="571" t="s">
        <v>1842</v>
      </c>
      <c r="H34" s="571" t="s">
        <v>1843</v>
      </c>
      <c r="I34" s="585">
        <v>2.880000114440918</v>
      </c>
      <c r="J34" s="585">
        <v>350</v>
      </c>
      <c r="K34" s="586">
        <v>1007.2999877929688</v>
      </c>
    </row>
    <row r="35" spans="1:11" ht="14.45" customHeight="1" x14ac:dyDescent="0.2">
      <c r="A35" s="567" t="s">
        <v>496</v>
      </c>
      <c r="B35" s="568" t="s">
        <v>497</v>
      </c>
      <c r="C35" s="571" t="s">
        <v>503</v>
      </c>
      <c r="D35" s="599" t="s">
        <v>504</v>
      </c>
      <c r="E35" s="571" t="s">
        <v>1782</v>
      </c>
      <c r="F35" s="599" t="s">
        <v>1783</v>
      </c>
      <c r="G35" s="571" t="s">
        <v>1844</v>
      </c>
      <c r="H35" s="571" t="s">
        <v>1845</v>
      </c>
      <c r="I35" s="585">
        <v>4.7899999618530273</v>
      </c>
      <c r="J35" s="585">
        <v>360</v>
      </c>
      <c r="K35" s="586">
        <v>1724.8200073242188</v>
      </c>
    </row>
    <row r="36" spans="1:11" ht="14.45" customHeight="1" x14ac:dyDescent="0.2">
      <c r="A36" s="567" t="s">
        <v>496</v>
      </c>
      <c r="B36" s="568" t="s">
        <v>497</v>
      </c>
      <c r="C36" s="571" t="s">
        <v>503</v>
      </c>
      <c r="D36" s="599" t="s">
        <v>504</v>
      </c>
      <c r="E36" s="571" t="s">
        <v>1782</v>
      </c>
      <c r="F36" s="599" t="s">
        <v>1783</v>
      </c>
      <c r="G36" s="571" t="s">
        <v>1846</v>
      </c>
      <c r="H36" s="571" t="s">
        <v>1847</v>
      </c>
      <c r="I36" s="585">
        <v>18.75</v>
      </c>
      <c r="J36" s="585">
        <v>260</v>
      </c>
      <c r="K36" s="586">
        <v>4875.239990234375</v>
      </c>
    </row>
    <row r="37" spans="1:11" ht="14.45" customHeight="1" x14ac:dyDescent="0.2">
      <c r="A37" s="567" t="s">
        <v>496</v>
      </c>
      <c r="B37" s="568" t="s">
        <v>497</v>
      </c>
      <c r="C37" s="571" t="s">
        <v>503</v>
      </c>
      <c r="D37" s="599" t="s">
        <v>504</v>
      </c>
      <c r="E37" s="571" t="s">
        <v>1782</v>
      </c>
      <c r="F37" s="599" t="s">
        <v>1783</v>
      </c>
      <c r="G37" s="571" t="s">
        <v>1848</v>
      </c>
      <c r="H37" s="571" t="s">
        <v>1849</v>
      </c>
      <c r="I37" s="585">
        <v>9.8000001907348633</v>
      </c>
      <c r="J37" s="585">
        <v>40</v>
      </c>
      <c r="K37" s="586">
        <v>392</v>
      </c>
    </row>
    <row r="38" spans="1:11" ht="14.45" customHeight="1" x14ac:dyDescent="0.2">
      <c r="A38" s="567" t="s">
        <v>496</v>
      </c>
      <c r="B38" s="568" t="s">
        <v>497</v>
      </c>
      <c r="C38" s="571" t="s">
        <v>503</v>
      </c>
      <c r="D38" s="599" t="s">
        <v>504</v>
      </c>
      <c r="E38" s="571" t="s">
        <v>1782</v>
      </c>
      <c r="F38" s="599" t="s">
        <v>1783</v>
      </c>
      <c r="G38" s="571" t="s">
        <v>1848</v>
      </c>
      <c r="H38" s="571" t="s">
        <v>1850</v>
      </c>
      <c r="I38" s="585">
        <v>9.8000001907348633</v>
      </c>
      <c r="J38" s="585">
        <v>740</v>
      </c>
      <c r="K38" s="586">
        <v>7250.9199523925781</v>
      </c>
    </row>
    <row r="39" spans="1:11" ht="14.45" customHeight="1" x14ac:dyDescent="0.2">
      <c r="A39" s="567" t="s">
        <v>496</v>
      </c>
      <c r="B39" s="568" t="s">
        <v>497</v>
      </c>
      <c r="C39" s="571" t="s">
        <v>503</v>
      </c>
      <c r="D39" s="599" t="s">
        <v>504</v>
      </c>
      <c r="E39" s="571" t="s">
        <v>1782</v>
      </c>
      <c r="F39" s="599" t="s">
        <v>1783</v>
      </c>
      <c r="G39" s="571" t="s">
        <v>1851</v>
      </c>
      <c r="H39" s="571" t="s">
        <v>1852</v>
      </c>
      <c r="I39" s="585">
        <v>23.379999160766602</v>
      </c>
      <c r="J39" s="585">
        <v>420</v>
      </c>
      <c r="K39" s="586">
        <v>9819.4000244140625</v>
      </c>
    </row>
    <row r="40" spans="1:11" ht="14.45" customHeight="1" x14ac:dyDescent="0.2">
      <c r="A40" s="567" t="s">
        <v>496</v>
      </c>
      <c r="B40" s="568" t="s">
        <v>497</v>
      </c>
      <c r="C40" s="571" t="s">
        <v>503</v>
      </c>
      <c r="D40" s="599" t="s">
        <v>504</v>
      </c>
      <c r="E40" s="571" t="s">
        <v>1782</v>
      </c>
      <c r="F40" s="599" t="s">
        <v>1783</v>
      </c>
      <c r="G40" s="571" t="s">
        <v>1853</v>
      </c>
      <c r="H40" s="571" t="s">
        <v>1854</v>
      </c>
      <c r="I40" s="585">
        <v>69</v>
      </c>
      <c r="J40" s="585">
        <v>50</v>
      </c>
      <c r="K40" s="586">
        <v>3450</v>
      </c>
    </row>
    <row r="41" spans="1:11" ht="14.45" customHeight="1" x14ac:dyDescent="0.2">
      <c r="A41" s="567" t="s">
        <v>496</v>
      </c>
      <c r="B41" s="568" t="s">
        <v>497</v>
      </c>
      <c r="C41" s="571" t="s">
        <v>503</v>
      </c>
      <c r="D41" s="599" t="s">
        <v>504</v>
      </c>
      <c r="E41" s="571" t="s">
        <v>1782</v>
      </c>
      <c r="F41" s="599" t="s">
        <v>1783</v>
      </c>
      <c r="G41" s="571" t="s">
        <v>1855</v>
      </c>
      <c r="H41" s="571" t="s">
        <v>1856</v>
      </c>
      <c r="I41" s="585">
        <v>1477.3975219726563</v>
      </c>
      <c r="J41" s="585">
        <v>7</v>
      </c>
      <c r="K41" s="586">
        <v>10341.760131835938</v>
      </c>
    </row>
    <row r="42" spans="1:11" ht="14.45" customHeight="1" x14ac:dyDescent="0.2">
      <c r="A42" s="567" t="s">
        <v>496</v>
      </c>
      <c r="B42" s="568" t="s">
        <v>497</v>
      </c>
      <c r="C42" s="571" t="s">
        <v>503</v>
      </c>
      <c r="D42" s="599" t="s">
        <v>504</v>
      </c>
      <c r="E42" s="571" t="s">
        <v>1782</v>
      </c>
      <c r="F42" s="599" t="s">
        <v>1783</v>
      </c>
      <c r="G42" s="571" t="s">
        <v>1857</v>
      </c>
      <c r="H42" s="571" t="s">
        <v>1858</v>
      </c>
      <c r="I42" s="585">
        <v>213.98125076293945</v>
      </c>
      <c r="J42" s="585">
        <v>18</v>
      </c>
      <c r="K42" s="586">
        <v>3848.6200408935547</v>
      </c>
    </row>
    <row r="43" spans="1:11" ht="14.45" customHeight="1" x14ac:dyDescent="0.2">
      <c r="A43" s="567" t="s">
        <v>496</v>
      </c>
      <c r="B43" s="568" t="s">
        <v>497</v>
      </c>
      <c r="C43" s="571" t="s">
        <v>503</v>
      </c>
      <c r="D43" s="599" t="s">
        <v>504</v>
      </c>
      <c r="E43" s="571" t="s">
        <v>1782</v>
      </c>
      <c r="F43" s="599" t="s">
        <v>1783</v>
      </c>
      <c r="G43" s="571" t="s">
        <v>1859</v>
      </c>
      <c r="H43" s="571" t="s">
        <v>1860</v>
      </c>
      <c r="I43" s="585">
        <v>0.23000000417232513</v>
      </c>
      <c r="J43" s="585">
        <v>6</v>
      </c>
      <c r="K43" s="586">
        <v>1.3799999952316284</v>
      </c>
    </row>
    <row r="44" spans="1:11" ht="14.45" customHeight="1" x14ac:dyDescent="0.2">
      <c r="A44" s="567" t="s">
        <v>496</v>
      </c>
      <c r="B44" s="568" t="s">
        <v>497</v>
      </c>
      <c r="C44" s="571" t="s">
        <v>503</v>
      </c>
      <c r="D44" s="599" t="s">
        <v>504</v>
      </c>
      <c r="E44" s="571" t="s">
        <v>1782</v>
      </c>
      <c r="F44" s="599" t="s">
        <v>1783</v>
      </c>
      <c r="G44" s="571" t="s">
        <v>1861</v>
      </c>
      <c r="H44" s="571" t="s">
        <v>1862</v>
      </c>
      <c r="I44" s="585">
        <v>573.8499755859375</v>
      </c>
      <c r="J44" s="585">
        <v>1</v>
      </c>
      <c r="K44" s="586">
        <v>573.8499755859375</v>
      </c>
    </row>
    <row r="45" spans="1:11" ht="14.45" customHeight="1" x14ac:dyDescent="0.2">
      <c r="A45" s="567" t="s">
        <v>496</v>
      </c>
      <c r="B45" s="568" t="s">
        <v>497</v>
      </c>
      <c r="C45" s="571" t="s">
        <v>503</v>
      </c>
      <c r="D45" s="599" t="s">
        <v>504</v>
      </c>
      <c r="E45" s="571" t="s">
        <v>1782</v>
      </c>
      <c r="F45" s="599" t="s">
        <v>1783</v>
      </c>
      <c r="G45" s="571" t="s">
        <v>1863</v>
      </c>
      <c r="H45" s="571" t="s">
        <v>1864</v>
      </c>
      <c r="I45" s="585">
        <v>69</v>
      </c>
      <c r="J45" s="585">
        <v>10</v>
      </c>
      <c r="K45" s="586">
        <v>690</v>
      </c>
    </row>
    <row r="46" spans="1:11" ht="14.45" customHeight="1" x14ac:dyDescent="0.2">
      <c r="A46" s="567" t="s">
        <v>496</v>
      </c>
      <c r="B46" s="568" t="s">
        <v>497</v>
      </c>
      <c r="C46" s="571" t="s">
        <v>503</v>
      </c>
      <c r="D46" s="599" t="s">
        <v>504</v>
      </c>
      <c r="E46" s="571" t="s">
        <v>1782</v>
      </c>
      <c r="F46" s="599" t="s">
        <v>1783</v>
      </c>
      <c r="G46" s="571" t="s">
        <v>1865</v>
      </c>
      <c r="H46" s="571" t="s">
        <v>1866</v>
      </c>
      <c r="I46" s="585">
        <v>113.27999877929688</v>
      </c>
      <c r="J46" s="585">
        <v>10</v>
      </c>
      <c r="K46" s="586">
        <v>1132.75</v>
      </c>
    </row>
    <row r="47" spans="1:11" ht="14.45" customHeight="1" x14ac:dyDescent="0.2">
      <c r="A47" s="567" t="s">
        <v>496</v>
      </c>
      <c r="B47" s="568" t="s">
        <v>497</v>
      </c>
      <c r="C47" s="571" t="s">
        <v>503</v>
      </c>
      <c r="D47" s="599" t="s">
        <v>504</v>
      </c>
      <c r="E47" s="571" t="s">
        <v>1782</v>
      </c>
      <c r="F47" s="599" t="s">
        <v>1783</v>
      </c>
      <c r="G47" s="571" t="s">
        <v>1867</v>
      </c>
      <c r="H47" s="571" t="s">
        <v>1868</v>
      </c>
      <c r="I47" s="585">
        <v>13.800000190734863</v>
      </c>
      <c r="J47" s="585">
        <v>50</v>
      </c>
      <c r="K47" s="586">
        <v>690</v>
      </c>
    </row>
    <row r="48" spans="1:11" ht="14.45" customHeight="1" x14ac:dyDescent="0.2">
      <c r="A48" s="567" t="s">
        <v>496</v>
      </c>
      <c r="B48" s="568" t="s">
        <v>497</v>
      </c>
      <c r="C48" s="571" t="s">
        <v>503</v>
      </c>
      <c r="D48" s="599" t="s">
        <v>504</v>
      </c>
      <c r="E48" s="571" t="s">
        <v>1782</v>
      </c>
      <c r="F48" s="599" t="s">
        <v>1783</v>
      </c>
      <c r="G48" s="571" t="s">
        <v>1869</v>
      </c>
      <c r="H48" s="571" t="s">
        <v>1870</v>
      </c>
      <c r="I48" s="585">
        <v>6.0999999046325684</v>
      </c>
      <c r="J48" s="585">
        <v>100</v>
      </c>
      <c r="K48" s="586">
        <v>610.260009765625</v>
      </c>
    </row>
    <row r="49" spans="1:11" ht="14.45" customHeight="1" x14ac:dyDescent="0.2">
      <c r="A49" s="567" t="s">
        <v>496</v>
      </c>
      <c r="B49" s="568" t="s">
        <v>497</v>
      </c>
      <c r="C49" s="571" t="s">
        <v>503</v>
      </c>
      <c r="D49" s="599" t="s">
        <v>504</v>
      </c>
      <c r="E49" s="571" t="s">
        <v>1782</v>
      </c>
      <c r="F49" s="599" t="s">
        <v>1783</v>
      </c>
      <c r="G49" s="571" t="s">
        <v>1871</v>
      </c>
      <c r="H49" s="571" t="s">
        <v>1872</v>
      </c>
      <c r="I49" s="585">
        <v>0.9100000262260437</v>
      </c>
      <c r="J49" s="585">
        <v>1000</v>
      </c>
      <c r="K49" s="586">
        <v>910.39999389648438</v>
      </c>
    </row>
    <row r="50" spans="1:11" ht="14.45" customHeight="1" x14ac:dyDescent="0.2">
      <c r="A50" s="567" t="s">
        <v>496</v>
      </c>
      <c r="B50" s="568" t="s">
        <v>497</v>
      </c>
      <c r="C50" s="571" t="s">
        <v>503</v>
      </c>
      <c r="D50" s="599" t="s">
        <v>504</v>
      </c>
      <c r="E50" s="571" t="s">
        <v>1782</v>
      </c>
      <c r="F50" s="599" t="s">
        <v>1783</v>
      </c>
      <c r="G50" s="571" t="s">
        <v>1873</v>
      </c>
      <c r="H50" s="571" t="s">
        <v>1874</v>
      </c>
      <c r="I50" s="585">
        <v>0.85500001907348633</v>
      </c>
      <c r="J50" s="585">
        <v>3300</v>
      </c>
      <c r="K50" s="586">
        <v>2822</v>
      </c>
    </row>
    <row r="51" spans="1:11" ht="14.45" customHeight="1" x14ac:dyDescent="0.2">
      <c r="A51" s="567" t="s">
        <v>496</v>
      </c>
      <c r="B51" s="568" t="s">
        <v>497</v>
      </c>
      <c r="C51" s="571" t="s">
        <v>503</v>
      </c>
      <c r="D51" s="599" t="s">
        <v>504</v>
      </c>
      <c r="E51" s="571" t="s">
        <v>1782</v>
      </c>
      <c r="F51" s="599" t="s">
        <v>1783</v>
      </c>
      <c r="G51" s="571" t="s">
        <v>1875</v>
      </c>
      <c r="H51" s="571" t="s">
        <v>1876</v>
      </c>
      <c r="I51" s="585">
        <v>1.5159999847412109</v>
      </c>
      <c r="J51" s="585">
        <v>2500</v>
      </c>
      <c r="K51" s="586">
        <v>3791</v>
      </c>
    </row>
    <row r="52" spans="1:11" ht="14.45" customHeight="1" x14ac:dyDescent="0.2">
      <c r="A52" s="567" t="s">
        <v>496</v>
      </c>
      <c r="B52" s="568" t="s">
        <v>497</v>
      </c>
      <c r="C52" s="571" t="s">
        <v>503</v>
      </c>
      <c r="D52" s="599" t="s">
        <v>504</v>
      </c>
      <c r="E52" s="571" t="s">
        <v>1782</v>
      </c>
      <c r="F52" s="599" t="s">
        <v>1783</v>
      </c>
      <c r="G52" s="571" t="s">
        <v>1877</v>
      </c>
      <c r="H52" s="571" t="s">
        <v>1878</v>
      </c>
      <c r="I52" s="585">
        <v>2.0674999356269836</v>
      </c>
      <c r="J52" s="585">
        <v>1100</v>
      </c>
      <c r="K52" s="586">
        <v>2274</v>
      </c>
    </row>
    <row r="53" spans="1:11" ht="14.45" customHeight="1" x14ac:dyDescent="0.2">
      <c r="A53" s="567" t="s">
        <v>496</v>
      </c>
      <c r="B53" s="568" t="s">
        <v>497</v>
      </c>
      <c r="C53" s="571" t="s">
        <v>503</v>
      </c>
      <c r="D53" s="599" t="s">
        <v>504</v>
      </c>
      <c r="E53" s="571" t="s">
        <v>1782</v>
      </c>
      <c r="F53" s="599" t="s">
        <v>1783</v>
      </c>
      <c r="G53" s="571" t="s">
        <v>1879</v>
      </c>
      <c r="H53" s="571" t="s">
        <v>1880</v>
      </c>
      <c r="I53" s="585">
        <v>3.3649998903274536</v>
      </c>
      <c r="J53" s="585">
        <v>300</v>
      </c>
      <c r="K53" s="586">
        <v>1009</v>
      </c>
    </row>
    <row r="54" spans="1:11" ht="14.45" customHeight="1" x14ac:dyDescent="0.2">
      <c r="A54" s="567" t="s">
        <v>496</v>
      </c>
      <c r="B54" s="568" t="s">
        <v>497</v>
      </c>
      <c r="C54" s="571" t="s">
        <v>503</v>
      </c>
      <c r="D54" s="599" t="s">
        <v>504</v>
      </c>
      <c r="E54" s="571" t="s">
        <v>1782</v>
      </c>
      <c r="F54" s="599" t="s">
        <v>1783</v>
      </c>
      <c r="G54" s="571" t="s">
        <v>1881</v>
      </c>
      <c r="H54" s="571" t="s">
        <v>1882</v>
      </c>
      <c r="I54" s="585">
        <v>0.56999999284744263</v>
      </c>
      <c r="J54" s="585">
        <v>400</v>
      </c>
      <c r="K54" s="586">
        <v>227.69999694824219</v>
      </c>
    </row>
    <row r="55" spans="1:11" ht="14.45" customHeight="1" x14ac:dyDescent="0.2">
      <c r="A55" s="567" t="s">
        <v>496</v>
      </c>
      <c r="B55" s="568" t="s">
        <v>497</v>
      </c>
      <c r="C55" s="571" t="s">
        <v>503</v>
      </c>
      <c r="D55" s="599" t="s">
        <v>504</v>
      </c>
      <c r="E55" s="571" t="s">
        <v>1782</v>
      </c>
      <c r="F55" s="599" t="s">
        <v>1783</v>
      </c>
      <c r="G55" s="571" t="s">
        <v>1883</v>
      </c>
      <c r="H55" s="571" t="s">
        <v>1884</v>
      </c>
      <c r="I55" s="585">
        <v>14.479999542236328</v>
      </c>
      <c r="J55" s="585">
        <v>20</v>
      </c>
      <c r="K55" s="586">
        <v>289.60000610351563</v>
      </c>
    </row>
    <row r="56" spans="1:11" ht="14.45" customHeight="1" x14ac:dyDescent="0.2">
      <c r="A56" s="567" t="s">
        <v>496</v>
      </c>
      <c r="B56" s="568" t="s">
        <v>497</v>
      </c>
      <c r="C56" s="571" t="s">
        <v>503</v>
      </c>
      <c r="D56" s="599" t="s">
        <v>504</v>
      </c>
      <c r="E56" s="571" t="s">
        <v>1782</v>
      </c>
      <c r="F56" s="599" t="s">
        <v>1783</v>
      </c>
      <c r="G56" s="571" t="s">
        <v>1885</v>
      </c>
      <c r="H56" s="571" t="s">
        <v>1886</v>
      </c>
      <c r="I56" s="585">
        <v>61.211427961077007</v>
      </c>
      <c r="J56" s="585">
        <v>24</v>
      </c>
      <c r="K56" s="586">
        <v>1469.0600204467773</v>
      </c>
    </row>
    <row r="57" spans="1:11" ht="14.45" customHeight="1" x14ac:dyDescent="0.2">
      <c r="A57" s="567" t="s">
        <v>496</v>
      </c>
      <c r="B57" s="568" t="s">
        <v>497</v>
      </c>
      <c r="C57" s="571" t="s">
        <v>503</v>
      </c>
      <c r="D57" s="599" t="s">
        <v>504</v>
      </c>
      <c r="E57" s="571" t="s">
        <v>1782</v>
      </c>
      <c r="F57" s="599" t="s">
        <v>1783</v>
      </c>
      <c r="G57" s="571" t="s">
        <v>1887</v>
      </c>
      <c r="H57" s="571" t="s">
        <v>1888</v>
      </c>
      <c r="I57" s="585">
        <v>26.170000076293945</v>
      </c>
      <c r="J57" s="585">
        <v>32</v>
      </c>
      <c r="K57" s="586">
        <v>837.44002151489258</v>
      </c>
    </row>
    <row r="58" spans="1:11" ht="14.45" customHeight="1" x14ac:dyDescent="0.2">
      <c r="A58" s="567" t="s">
        <v>496</v>
      </c>
      <c r="B58" s="568" t="s">
        <v>497</v>
      </c>
      <c r="C58" s="571" t="s">
        <v>503</v>
      </c>
      <c r="D58" s="599" t="s">
        <v>504</v>
      </c>
      <c r="E58" s="571" t="s">
        <v>1782</v>
      </c>
      <c r="F58" s="599" t="s">
        <v>1783</v>
      </c>
      <c r="G58" s="571" t="s">
        <v>1889</v>
      </c>
      <c r="H58" s="571" t="s">
        <v>1890</v>
      </c>
      <c r="I58" s="585">
        <v>23.918571472167969</v>
      </c>
      <c r="J58" s="585">
        <v>141</v>
      </c>
      <c r="K58" s="586">
        <v>3372.5199451446533</v>
      </c>
    </row>
    <row r="59" spans="1:11" ht="14.45" customHeight="1" x14ac:dyDescent="0.2">
      <c r="A59" s="567" t="s">
        <v>496</v>
      </c>
      <c r="B59" s="568" t="s">
        <v>497</v>
      </c>
      <c r="C59" s="571" t="s">
        <v>503</v>
      </c>
      <c r="D59" s="599" t="s">
        <v>504</v>
      </c>
      <c r="E59" s="571" t="s">
        <v>1782</v>
      </c>
      <c r="F59" s="599" t="s">
        <v>1783</v>
      </c>
      <c r="G59" s="571" t="s">
        <v>1891</v>
      </c>
      <c r="H59" s="571" t="s">
        <v>1892</v>
      </c>
      <c r="I59" s="585">
        <v>0.37999999523162842</v>
      </c>
      <c r="J59" s="585">
        <v>50</v>
      </c>
      <c r="K59" s="586">
        <v>19</v>
      </c>
    </row>
    <row r="60" spans="1:11" ht="14.45" customHeight="1" x14ac:dyDescent="0.2">
      <c r="A60" s="567" t="s">
        <v>496</v>
      </c>
      <c r="B60" s="568" t="s">
        <v>497</v>
      </c>
      <c r="C60" s="571" t="s">
        <v>503</v>
      </c>
      <c r="D60" s="599" t="s">
        <v>504</v>
      </c>
      <c r="E60" s="571" t="s">
        <v>1782</v>
      </c>
      <c r="F60" s="599" t="s">
        <v>1783</v>
      </c>
      <c r="G60" s="571" t="s">
        <v>1893</v>
      </c>
      <c r="H60" s="571" t="s">
        <v>1894</v>
      </c>
      <c r="I60" s="585">
        <v>111.41000366210938</v>
      </c>
      <c r="J60" s="585">
        <v>12</v>
      </c>
      <c r="K60" s="586">
        <v>1336.969970703125</v>
      </c>
    </row>
    <row r="61" spans="1:11" ht="14.45" customHeight="1" x14ac:dyDescent="0.2">
      <c r="A61" s="567" t="s">
        <v>496</v>
      </c>
      <c r="B61" s="568" t="s">
        <v>497</v>
      </c>
      <c r="C61" s="571" t="s">
        <v>503</v>
      </c>
      <c r="D61" s="599" t="s">
        <v>504</v>
      </c>
      <c r="E61" s="571" t="s">
        <v>1782</v>
      </c>
      <c r="F61" s="599" t="s">
        <v>1783</v>
      </c>
      <c r="G61" s="571" t="s">
        <v>1895</v>
      </c>
      <c r="H61" s="571" t="s">
        <v>1896</v>
      </c>
      <c r="I61" s="585">
        <v>11.609999656677246</v>
      </c>
      <c r="J61" s="585">
        <v>48</v>
      </c>
      <c r="K61" s="586">
        <v>557.3699951171875</v>
      </c>
    </row>
    <row r="62" spans="1:11" ht="14.45" customHeight="1" x14ac:dyDescent="0.2">
      <c r="A62" s="567" t="s">
        <v>496</v>
      </c>
      <c r="B62" s="568" t="s">
        <v>497</v>
      </c>
      <c r="C62" s="571" t="s">
        <v>503</v>
      </c>
      <c r="D62" s="599" t="s">
        <v>504</v>
      </c>
      <c r="E62" s="571" t="s">
        <v>1782</v>
      </c>
      <c r="F62" s="599" t="s">
        <v>1783</v>
      </c>
      <c r="G62" s="571" t="s">
        <v>1897</v>
      </c>
      <c r="H62" s="571" t="s">
        <v>1898</v>
      </c>
      <c r="I62" s="585">
        <v>12.159999847412109</v>
      </c>
      <c r="J62" s="585">
        <v>180</v>
      </c>
      <c r="K62" s="586">
        <v>2189.4299926757813</v>
      </c>
    </row>
    <row r="63" spans="1:11" ht="14.45" customHeight="1" x14ac:dyDescent="0.2">
      <c r="A63" s="567" t="s">
        <v>496</v>
      </c>
      <c r="B63" s="568" t="s">
        <v>497</v>
      </c>
      <c r="C63" s="571" t="s">
        <v>503</v>
      </c>
      <c r="D63" s="599" t="s">
        <v>504</v>
      </c>
      <c r="E63" s="571" t="s">
        <v>1782</v>
      </c>
      <c r="F63" s="599" t="s">
        <v>1783</v>
      </c>
      <c r="G63" s="571" t="s">
        <v>1899</v>
      </c>
      <c r="H63" s="571" t="s">
        <v>1900</v>
      </c>
      <c r="I63" s="585">
        <v>15.758571624755859</v>
      </c>
      <c r="J63" s="585">
        <v>370</v>
      </c>
      <c r="K63" s="586">
        <v>5828.8499755859375</v>
      </c>
    </row>
    <row r="64" spans="1:11" ht="14.45" customHeight="1" x14ac:dyDescent="0.2">
      <c r="A64" s="567" t="s">
        <v>496</v>
      </c>
      <c r="B64" s="568" t="s">
        <v>497</v>
      </c>
      <c r="C64" s="571" t="s">
        <v>503</v>
      </c>
      <c r="D64" s="599" t="s">
        <v>504</v>
      </c>
      <c r="E64" s="571" t="s">
        <v>1782</v>
      </c>
      <c r="F64" s="599" t="s">
        <v>1783</v>
      </c>
      <c r="G64" s="571" t="s">
        <v>1901</v>
      </c>
      <c r="H64" s="571" t="s">
        <v>1902</v>
      </c>
      <c r="I64" s="585">
        <v>14.949999809265137</v>
      </c>
      <c r="J64" s="585">
        <v>10</v>
      </c>
      <c r="K64" s="586">
        <v>149.5</v>
      </c>
    </row>
    <row r="65" spans="1:11" ht="14.45" customHeight="1" x14ac:dyDescent="0.2">
      <c r="A65" s="567" t="s">
        <v>496</v>
      </c>
      <c r="B65" s="568" t="s">
        <v>497</v>
      </c>
      <c r="C65" s="571" t="s">
        <v>503</v>
      </c>
      <c r="D65" s="599" t="s">
        <v>504</v>
      </c>
      <c r="E65" s="571" t="s">
        <v>1782</v>
      </c>
      <c r="F65" s="599" t="s">
        <v>1783</v>
      </c>
      <c r="G65" s="571" t="s">
        <v>1903</v>
      </c>
      <c r="H65" s="571" t="s">
        <v>1904</v>
      </c>
      <c r="I65" s="585">
        <v>2.5449999570846558</v>
      </c>
      <c r="J65" s="585">
        <v>500</v>
      </c>
      <c r="K65" s="586">
        <v>1276</v>
      </c>
    </row>
    <row r="66" spans="1:11" ht="14.45" customHeight="1" x14ac:dyDescent="0.2">
      <c r="A66" s="567" t="s">
        <v>496</v>
      </c>
      <c r="B66" s="568" t="s">
        <v>497</v>
      </c>
      <c r="C66" s="571" t="s">
        <v>503</v>
      </c>
      <c r="D66" s="599" t="s">
        <v>504</v>
      </c>
      <c r="E66" s="571" t="s">
        <v>1782</v>
      </c>
      <c r="F66" s="599" t="s">
        <v>1783</v>
      </c>
      <c r="G66" s="571" t="s">
        <v>1905</v>
      </c>
      <c r="H66" s="571" t="s">
        <v>1906</v>
      </c>
      <c r="I66" s="585">
        <v>3.2599999904632568</v>
      </c>
      <c r="J66" s="585">
        <v>200</v>
      </c>
      <c r="K66" s="586">
        <v>652</v>
      </c>
    </row>
    <row r="67" spans="1:11" ht="14.45" customHeight="1" x14ac:dyDescent="0.2">
      <c r="A67" s="567" t="s">
        <v>496</v>
      </c>
      <c r="B67" s="568" t="s">
        <v>497</v>
      </c>
      <c r="C67" s="571" t="s">
        <v>503</v>
      </c>
      <c r="D67" s="599" t="s">
        <v>504</v>
      </c>
      <c r="E67" s="571" t="s">
        <v>1782</v>
      </c>
      <c r="F67" s="599" t="s">
        <v>1783</v>
      </c>
      <c r="G67" s="571" t="s">
        <v>1907</v>
      </c>
      <c r="H67" s="571" t="s">
        <v>1908</v>
      </c>
      <c r="I67" s="585">
        <v>4.0033333301544189</v>
      </c>
      <c r="J67" s="585">
        <v>1200</v>
      </c>
      <c r="K67" s="586">
        <v>4817</v>
      </c>
    </row>
    <row r="68" spans="1:11" ht="14.45" customHeight="1" x14ac:dyDescent="0.2">
      <c r="A68" s="567" t="s">
        <v>496</v>
      </c>
      <c r="B68" s="568" t="s">
        <v>497</v>
      </c>
      <c r="C68" s="571" t="s">
        <v>503</v>
      </c>
      <c r="D68" s="599" t="s">
        <v>504</v>
      </c>
      <c r="E68" s="571" t="s">
        <v>1782</v>
      </c>
      <c r="F68" s="599" t="s">
        <v>1783</v>
      </c>
      <c r="G68" s="571" t="s">
        <v>1909</v>
      </c>
      <c r="H68" s="571" t="s">
        <v>1910</v>
      </c>
      <c r="I68" s="585">
        <v>4.554999828338623</v>
      </c>
      <c r="J68" s="585">
        <v>700</v>
      </c>
      <c r="K68" s="586">
        <v>3208</v>
      </c>
    </row>
    <row r="69" spans="1:11" ht="14.45" customHeight="1" x14ac:dyDescent="0.2">
      <c r="A69" s="567" t="s">
        <v>496</v>
      </c>
      <c r="B69" s="568" t="s">
        <v>497</v>
      </c>
      <c r="C69" s="571" t="s">
        <v>503</v>
      </c>
      <c r="D69" s="599" t="s">
        <v>504</v>
      </c>
      <c r="E69" s="571" t="s">
        <v>1782</v>
      </c>
      <c r="F69" s="599" t="s">
        <v>1783</v>
      </c>
      <c r="G69" s="571" t="s">
        <v>1911</v>
      </c>
      <c r="H69" s="571" t="s">
        <v>1912</v>
      </c>
      <c r="I69" s="585">
        <v>22.299999237060547</v>
      </c>
      <c r="J69" s="585">
        <v>76</v>
      </c>
      <c r="K69" s="586">
        <v>1694.7100219726563</v>
      </c>
    </row>
    <row r="70" spans="1:11" ht="14.45" customHeight="1" x14ac:dyDescent="0.2">
      <c r="A70" s="567" t="s">
        <v>496</v>
      </c>
      <c r="B70" s="568" t="s">
        <v>497</v>
      </c>
      <c r="C70" s="571" t="s">
        <v>503</v>
      </c>
      <c r="D70" s="599" t="s">
        <v>504</v>
      </c>
      <c r="E70" s="571" t="s">
        <v>1782</v>
      </c>
      <c r="F70" s="599" t="s">
        <v>1783</v>
      </c>
      <c r="G70" s="571" t="s">
        <v>1913</v>
      </c>
      <c r="H70" s="571" t="s">
        <v>1914</v>
      </c>
      <c r="I70" s="585">
        <v>15.640000343322754</v>
      </c>
      <c r="J70" s="585">
        <v>80</v>
      </c>
      <c r="K70" s="586">
        <v>1251.2000122070313</v>
      </c>
    </row>
    <row r="71" spans="1:11" ht="14.45" customHeight="1" x14ac:dyDescent="0.2">
      <c r="A71" s="567" t="s">
        <v>496</v>
      </c>
      <c r="B71" s="568" t="s">
        <v>497</v>
      </c>
      <c r="C71" s="571" t="s">
        <v>503</v>
      </c>
      <c r="D71" s="599" t="s">
        <v>504</v>
      </c>
      <c r="E71" s="571" t="s">
        <v>1782</v>
      </c>
      <c r="F71" s="599" t="s">
        <v>1783</v>
      </c>
      <c r="G71" s="571" t="s">
        <v>1915</v>
      </c>
      <c r="H71" s="571" t="s">
        <v>1916</v>
      </c>
      <c r="I71" s="585">
        <v>17.139999389648438</v>
      </c>
      <c r="J71" s="585">
        <v>240</v>
      </c>
      <c r="K71" s="586">
        <v>4112.6500244140625</v>
      </c>
    </row>
    <row r="72" spans="1:11" ht="14.45" customHeight="1" x14ac:dyDescent="0.2">
      <c r="A72" s="567" t="s">
        <v>496</v>
      </c>
      <c r="B72" s="568" t="s">
        <v>497</v>
      </c>
      <c r="C72" s="571" t="s">
        <v>503</v>
      </c>
      <c r="D72" s="599" t="s">
        <v>504</v>
      </c>
      <c r="E72" s="571" t="s">
        <v>1782</v>
      </c>
      <c r="F72" s="599" t="s">
        <v>1783</v>
      </c>
      <c r="G72" s="571" t="s">
        <v>1917</v>
      </c>
      <c r="H72" s="571" t="s">
        <v>1918</v>
      </c>
      <c r="I72" s="585">
        <v>72.220001220703125</v>
      </c>
      <c r="J72" s="585">
        <v>6</v>
      </c>
      <c r="K72" s="586">
        <v>433.32000732421875</v>
      </c>
    </row>
    <row r="73" spans="1:11" ht="14.45" customHeight="1" x14ac:dyDescent="0.2">
      <c r="A73" s="567" t="s">
        <v>496</v>
      </c>
      <c r="B73" s="568" t="s">
        <v>497</v>
      </c>
      <c r="C73" s="571" t="s">
        <v>503</v>
      </c>
      <c r="D73" s="599" t="s">
        <v>504</v>
      </c>
      <c r="E73" s="571" t="s">
        <v>1782</v>
      </c>
      <c r="F73" s="599" t="s">
        <v>1783</v>
      </c>
      <c r="G73" s="571" t="s">
        <v>1919</v>
      </c>
      <c r="H73" s="571" t="s">
        <v>1920</v>
      </c>
      <c r="I73" s="585">
        <v>105.45599822998047</v>
      </c>
      <c r="J73" s="585">
        <v>14</v>
      </c>
      <c r="K73" s="586">
        <v>1476.3899993896484</v>
      </c>
    </row>
    <row r="74" spans="1:11" ht="14.45" customHeight="1" x14ac:dyDescent="0.2">
      <c r="A74" s="567" t="s">
        <v>496</v>
      </c>
      <c r="B74" s="568" t="s">
        <v>497</v>
      </c>
      <c r="C74" s="571" t="s">
        <v>503</v>
      </c>
      <c r="D74" s="599" t="s">
        <v>504</v>
      </c>
      <c r="E74" s="571" t="s">
        <v>1782</v>
      </c>
      <c r="F74" s="599" t="s">
        <v>1783</v>
      </c>
      <c r="G74" s="571" t="s">
        <v>1921</v>
      </c>
      <c r="H74" s="571" t="s">
        <v>1922</v>
      </c>
      <c r="I74" s="585">
        <v>138.46000671386719</v>
      </c>
      <c r="J74" s="585">
        <v>11</v>
      </c>
      <c r="K74" s="586">
        <v>1523.06005859375</v>
      </c>
    </row>
    <row r="75" spans="1:11" ht="14.45" customHeight="1" x14ac:dyDescent="0.2">
      <c r="A75" s="567" t="s">
        <v>496</v>
      </c>
      <c r="B75" s="568" t="s">
        <v>497</v>
      </c>
      <c r="C75" s="571" t="s">
        <v>503</v>
      </c>
      <c r="D75" s="599" t="s">
        <v>504</v>
      </c>
      <c r="E75" s="571" t="s">
        <v>1782</v>
      </c>
      <c r="F75" s="599" t="s">
        <v>1783</v>
      </c>
      <c r="G75" s="571" t="s">
        <v>1923</v>
      </c>
      <c r="H75" s="571" t="s">
        <v>1924</v>
      </c>
      <c r="I75" s="585">
        <v>5.5100002288818359</v>
      </c>
      <c r="J75" s="585">
        <v>480</v>
      </c>
      <c r="K75" s="586">
        <v>2644.080078125</v>
      </c>
    </row>
    <row r="76" spans="1:11" ht="14.45" customHeight="1" x14ac:dyDescent="0.2">
      <c r="A76" s="567" t="s">
        <v>496</v>
      </c>
      <c r="B76" s="568" t="s">
        <v>497</v>
      </c>
      <c r="C76" s="571" t="s">
        <v>503</v>
      </c>
      <c r="D76" s="599" t="s">
        <v>504</v>
      </c>
      <c r="E76" s="571" t="s">
        <v>1782</v>
      </c>
      <c r="F76" s="599" t="s">
        <v>1783</v>
      </c>
      <c r="G76" s="571" t="s">
        <v>1925</v>
      </c>
      <c r="H76" s="571" t="s">
        <v>1926</v>
      </c>
      <c r="I76" s="585">
        <v>11.590000152587891</v>
      </c>
      <c r="J76" s="585">
        <v>30</v>
      </c>
      <c r="K76" s="586">
        <v>347.760009765625</v>
      </c>
    </row>
    <row r="77" spans="1:11" ht="14.45" customHeight="1" x14ac:dyDescent="0.2">
      <c r="A77" s="567" t="s">
        <v>496</v>
      </c>
      <c r="B77" s="568" t="s">
        <v>497</v>
      </c>
      <c r="C77" s="571" t="s">
        <v>503</v>
      </c>
      <c r="D77" s="599" t="s">
        <v>504</v>
      </c>
      <c r="E77" s="571" t="s">
        <v>1782</v>
      </c>
      <c r="F77" s="599" t="s">
        <v>1783</v>
      </c>
      <c r="G77" s="571" t="s">
        <v>1927</v>
      </c>
      <c r="H77" s="571" t="s">
        <v>1928</v>
      </c>
      <c r="I77" s="585">
        <v>13.869999885559082</v>
      </c>
      <c r="J77" s="585">
        <v>96</v>
      </c>
      <c r="K77" s="586">
        <v>1331.52001953125</v>
      </c>
    </row>
    <row r="78" spans="1:11" ht="14.45" customHeight="1" x14ac:dyDescent="0.2">
      <c r="A78" s="567" t="s">
        <v>496</v>
      </c>
      <c r="B78" s="568" t="s">
        <v>497</v>
      </c>
      <c r="C78" s="571" t="s">
        <v>503</v>
      </c>
      <c r="D78" s="599" t="s">
        <v>504</v>
      </c>
      <c r="E78" s="571" t="s">
        <v>1782</v>
      </c>
      <c r="F78" s="599" t="s">
        <v>1783</v>
      </c>
      <c r="G78" s="571" t="s">
        <v>1929</v>
      </c>
      <c r="H78" s="571" t="s">
        <v>1930</v>
      </c>
      <c r="I78" s="585">
        <v>2.4600000381469727</v>
      </c>
      <c r="J78" s="585">
        <v>250</v>
      </c>
      <c r="K78" s="586">
        <v>614.45001220703125</v>
      </c>
    </row>
    <row r="79" spans="1:11" ht="14.45" customHeight="1" x14ac:dyDescent="0.2">
      <c r="A79" s="567" t="s">
        <v>496</v>
      </c>
      <c r="B79" s="568" t="s">
        <v>497</v>
      </c>
      <c r="C79" s="571" t="s">
        <v>503</v>
      </c>
      <c r="D79" s="599" t="s">
        <v>504</v>
      </c>
      <c r="E79" s="571" t="s">
        <v>1782</v>
      </c>
      <c r="F79" s="599" t="s">
        <v>1783</v>
      </c>
      <c r="G79" s="571" t="s">
        <v>1931</v>
      </c>
      <c r="H79" s="571" t="s">
        <v>1932</v>
      </c>
      <c r="I79" s="585">
        <v>828.90997314453125</v>
      </c>
      <c r="J79" s="585">
        <v>3</v>
      </c>
      <c r="K79" s="586">
        <v>2486.72998046875</v>
      </c>
    </row>
    <row r="80" spans="1:11" ht="14.45" customHeight="1" x14ac:dyDescent="0.2">
      <c r="A80" s="567" t="s">
        <v>496</v>
      </c>
      <c r="B80" s="568" t="s">
        <v>497</v>
      </c>
      <c r="C80" s="571" t="s">
        <v>503</v>
      </c>
      <c r="D80" s="599" t="s">
        <v>504</v>
      </c>
      <c r="E80" s="571" t="s">
        <v>1782</v>
      </c>
      <c r="F80" s="599" t="s">
        <v>1783</v>
      </c>
      <c r="G80" s="571" t="s">
        <v>1933</v>
      </c>
      <c r="H80" s="571" t="s">
        <v>1934</v>
      </c>
      <c r="I80" s="585">
        <v>1311.489990234375</v>
      </c>
      <c r="J80" s="585">
        <v>3</v>
      </c>
      <c r="K80" s="586">
        <v>3934.469970703125</v>
      </c>
    </row>
    <row r="81" spans="1:11" ht="14.45" customHeight="1" x14ac:dyDescent="0.2">
      <c r="A81" s="567" t="s">
        <v>496</v>
      </c>
      <c r="B81" s="568" t="s">
        <v>497</v>
      </c>
      <c r="C81" s="571" t="s">
        <v>503</v>
      </c>
      <c r="D81" s="599" t="s">
        <v>504</v>
      </c>
      <c r="E81" s="571" t="s">
        <v>1782</v>
      </c>
      <c r="F81" s="599" t="s">
        <v>1783</v>
      </c>
      <c r="G81" s="571" t="s">
        <v>1935</v>
      </c>
      <c r="H81" s="571" t="s">
        <v>1936</v>
      </c>
      <c r="I81" s="585">
        <v>10.915999603271484</v>
      </c>
      <c r="J81" s="585">
        <v>1500</v>
      </c>
      <c r="K81" s="586">
        <v>16377.840087890625</v>
      </c>
    </row>
    <row r="82" spans="1:11" ht="14.45" customHeight="1" x14ac:dyDescent="0.2">
      <c r="A82" s="567" t="s">
        <v>496</v>
      </c>
      <c r="B82" s="568" t="s">
        <v>497</v>
      </c>
      <c r="C82" s="571" t="s">
        <v>503</v>
      </c>
      <c r="D82" s="599" t="s">
        <v>504</v>
      </c>
      <c r="E82" s="571" t="s">
        <v>1782</v>
      </c>
      <c r="F82" s="599" t="s">
        <v>1783</v>
      </c>
      <c r="G82" s="571" t="s">
        <v>1937</v>
      </c>
      <c r="H82" s="571" t="s">
        <v>1938</v>
      </c>
      <c r="I82" s="585">
        <v>8.3999998569488525</v>
      </c>
      <c r="J82" s="585">
        <v>1200</v>
      </c>
      <c r="K82" s="586">
        <v>10080.89990234375</v>
      </c>
    </row>
    <row r="83" spans="1:11" ht="14.45" customHeight="1" x14ac:dyDescent="0.2">
      <c r="A83" s="567" t="s">
        <v>496</v>
      </c>
      <c r="B83" s="568" t="s">
        <v>497</v>
      </c>
      <c r="C83" s="571" t="s">
        <v>503</v>
      </c>
      <c r="D83" s="599" t="s">
        <v>504</v>
      </c>
      <c r="E83" s="571" t="s">
        <v>1782</v>
      </c>
      <c r="F83" s="599" t="s">
        <v>1783</v>
      </c>
      <c r="G83" s="571" t="s">
        <v>1939</v>
      </c>
      <c r="H83" s="571" t="s">
        <v>1940</v>
      </c>
      <c r="I83" s="585">
        <v>591.69000244140625</v>
      </c>
      <c r="J83" s="585">
        <v>3</v>
      </c>
      <c r="K83" s="586">
        <v>1775.0699462890625</v>
      </c>
    </row>
    <row r="84" spans="1:11" ht="14.45" customHeight="1" x14ac:dyDescent="0.2">
      <c r="A84" s="567" t="s">
        <v>496</v>
      </c>
      <c r="B84" s="568" t="s">
        <v>497</v>
      </c>
      <c r="C84" s="571" t="s">
        <v>503</v>
      </c>
      <c r="D84" s="599" t="s">
        <v>504</v>
      </c>
      <c r="E84" s="571" t="s">
        <v>1782</v>
      </c>
      <c r="F84" s="599" t="s">
        <v>1783</v>
      </c>
      <c r="G84" s="571" t="s">
        <v>1941</v>
      </c>
      <c r="H84" s="571" t="s">
        <v>1942</v>
      </c>
      <c r="I84" s="585">
        <v>7.4749999046325684</v>
      </c>
      <c r="J84" s="585">
        <v>100</v>
      </c>
      <c r="K84" s="586">
        <v>747.5</v>
      </c>
    </row>
    <row r="85" spans="1:11" ht="14.45" customHeight="1" x14ac:dyDescent="0.2">
      <c r="A85" s="567" t="s">
        <v>496</v>
      </c>
      <c r="B85" s="568" t="s">
        <v>497</v>
      </c>
      <c r="C85" s="571" t="s">
        <v>503</v>
      </c>
      <c r="D85" s="599" t="s">
        <v>504</v>
      </c>
      <c r="E85" s="571" t="s">
        <v>1782</v>
      </c>
      <c r="F85" s="599" t="s">
        <v>1783</v>
      </c>
      <c r="G85" s="571" t="s">
        <v>1943</v>
      </c>
      <c r="H85" s="571" t="s">
        <v>1944</v>
      </c>
      <c r="I85" s="585">
        <v>13.800000190734863</v>
      </c>
      <c r="J85" s="585">
        <v>350</v>
      </c>
      <c r="K85" s="586">
        <v>4830</v>
      </c>
    </row>
    <row r="86" spans="1:11" ht="14.45" customHeight="1" x14ac:dyDescent="0.2">
      <c r="A86" s="567" t="s">
        <v>496</v>
      </c>
      <c r="B86" s="568" t="s">
        <v>497</v>
      </c>
      <c r="C86" s="571" t="s">
        <v>503</v>
      </c>
      <c r="D86" s="599" t="s">
        <v>504</v>
      </c>
      <c r="E86" s="571" t="s">
        <v>1782</v>
      </c>
      <c r="F86" s="599" t="s">
        <v>1783</v>
      </c>
      <c r="G86" s="571" t="s">
        <v>1945</v>
      </c>
      <c r="H86" s="571" t="s">
        <v>1946</v>
      </c>
      <c r="I86" s="585">
        <v>0.50999999046325684</v>
      </c>
      <c r="J86" s="585">
        <v>2000</v>
      </c>
      <c r="K86" s="586">
        <v>1020</v>
      </c>
    </row>
    <row r="87" spans="1:11" ht="14.45" customHeight="1" x14ac:dyDescent="0.2">
      <c r="A87" s="567" t="s">
        <v>496</v>
      </c>
      <c r="B87" s="568" t="s">
        <v>497</v>
      </c>
      <c r="C87" s="571" t="s">
        <v>503</v>
      </c>
      <c r="D87" s="599" t="s">
        <v>504</v>
      </c>
      <c r="E87" s="571" t="s">
        <v>1782</v>
      </c>
      <c r="F87" s="599" t="s">
        <v>1783</v>
      </c>
      <c r="G87" s="571" t="s">
        <v>1947</v>
      </c>
      <c r="H87" s="571" t="s">
        <v>1948</v>
      </c>
      <c r="I87" s="585">
        <v>1.3500000238418579</v>
      </c>
      <c r="J87" s="585">
        <v>1500</v>
      </c>
      <c r="K87" s="586">
        <v>2025.1500244140625</v>
      </c>
    </row>
    <row r="88" spans="1:11" ht="14.45" customHeight="1" x14ac:dyDescent="0.2">
      <c r="A88" s="567" t="s">
        <v>496</v>
      </c>
      <c r="B88" s="568" t="s">
        <v>497</v>
      </c>
      <c r="C88" s="571" t="s">
        <v>503</v>
      </c>
      <c r="D88" s="599" t="s">
        <v>504</v>
      </c>
      <c r="E88" s="571" t="s">
        <v>1782</v>
      </c>
      <c r="F88" s="599" t="s">
        <v>1783</v>
      </c>
      <c r="G88" s="571" t="s">
        <v>1949</v>
      </c>
      <c r="H88" s="571" t="s">
        <v>1950</v>
      </c>
      <c r="I88" s="585">
        <v>1.2100000381469727</v>
      </c>
      <c r="J88" s="585">
        <v>4000</v>
      </c>
      <c r="K88" s="586">
        <v>4840</v>
      </c>
    </row>
    <row r="89" spans="1:11" ht="14.45" customHeight="1" x14ac:dyDescent="0.2">
      <c r="A89" s="567" t="s">
        <v>496</v>
      </c>
      <c r="B89" s="568" t="s">
        <v>497</v>
      </c>
      <c r="C89" s="571" t="s">
        <v>503</v>
      </c>
      <c r="D89" s="599" t="s">
        <v>504</v>
      </c>
      <c r="E89" s="571" t="s">
        <v>1951</v>
      </c>
      <c r="F89" s="599" t="s">
        <v>1952</v>
      </c>
      <c r="G89" s="571" t="s">
        <v>1953</v>
      </c>
      <c r="H89" s="571" t="s">
        <v>1954</v>
      </c>
      <c r="I89" s="585">
        <v>220.22000122070313</v>
      </c>
      <c r="J89" s="585">
        <v>6</v>
      </c>
      <c r="K89" s="586">
        <v>1321.3199462890625</v>
      </c>
    </row>
    <row r="90" spans="1:11" ht="14.45" customHeight="1" x14ac:dyDescent="0.2">
      <c r="A90" s="567" t="s">
        <v>496</v>
      </c>
      <c r="B90" s="568" t="s">
        <v>497</v>
      </c>
      <c r="C90" s="571" t="s">
        <v>503</v>
      </c>
      <c r="D90" s="599" t="s">
        <v>504</v>
      </c>
      <c r="E90" s="571" t="s">
        <v>1951</v>
      </c>
      <c r="F90" s="599" t="s">
        <v>1952</v>
      </c>
      <c r="G90" s="571" t="s">
        <v>1955</v>
      </c>
      <c r="H90" s="571" t="s">
        <v>1956</v>
      </c>
      <c r="I90" s="585">
        <v>2.8399999141693115</v>
      </c>
      <c r="J90" s="585">
        <v>800</v>
      </c>
      <c r="K90" s="586">
        <v>2274.1000366210938</v>
      </c>
    </row>
    <row r="91" spans="1:11" ht="14.45" customHeight="1" x14ac:dyDescent="0.2">
      <c r="A91" s="567" t="s">
        <v>496</v>
      </c>
      <c r="B91" s="568" t="s">
        <v>497</v>
      </c>
      <c r="C91" s="571" t="s">
        <v>503</v>
      </c>
      <c r="D91" s="599" t="s">
        <v>504</v>
      </c>
      <c r="E91" s="571" t="s">
        <v>1951</v>
      </c>
      <c r="F91" s="599" t="s">
        <v>1952</v>
      </c>
      <c r="G91" s="571" t="s">
        <v>1957</v>
      </c>
      <c r="H91" s="571" t="s">
        <v>1958</v>
      </c>
      <c r="I91" s="585">
        <v>9.9999997764825821E-3</v>
      </c>
      <c r="J91" s="585">
        <v>20</v>
      </c>
      <c r="K91" s="586">
        <v>0.20000000298023224</v>
      </c>
    </row>
    <row r="92" spans="1:11" ht="14.45" customHeight="1" x14ac:dyDescent="0.2">
      <c r="A92" s="567" t="s">
        <v>496</v>
      </c>
      <c r="B92" s="568" t="s">
        <v>497</v>
      </c>
      <c r="C92" s="571" t="s">
        <v>503</v>
      </c>
      <c r="D92" s="599" t="s">
        <v>504</v>
      </c>
      <c r="E92" s="571" t="s">
        <v>1951</v>
      </c>
      <c r="F92" s="599" t="s">
        <v>1952</v>
      </c>
      <c r="G92" s="571" t="s">
        <v>1959</v>
      </c>
      <c r="H92" s="571" t="s">
        <v>1960</v>
      </c>
      <c r="I92" s="585">
        <v>699.3800048828125</v>
      </c>
      <c r="J92" s="585">
        <v>1</v>
      </c>
      <c r="K92" s="586">
        <v>699.3800048828125</v>
      </c>
    </row>
    <row r="93" spans="1:11" ht="14.45" customHeight="1" x14ac:dyDescent="0.2">
      <c r="A93" s="567" t="s">
        <v>496</v>
      </c>
      <c r="B93" s="568" t="s">
        <v>497</v>
      </c>
      <c r="C93" s="571" t="s">
        <v>503</v>
      </c>
      <c r="D93" s="599" t="s">
        <v>504</v>
      </c>
      <c r="E93" s="571" t="s">
        <v>1951</v>
      </c>
      <c r="F93" s="599" t="s">
        <v>1952</v>
      </c>
      <c r="G93" s="571" t="s">
        <v>1961</v>
      </c>
      <c r="H93" s="571" t="s">
        <v>1962</v>
      </c>
      <c r="I93" s="585">
        <v>29.879999160766602</v>
      </c>
      <c r="J93" s="585">
        <v>50</v>
      </c>
      <c r="K93" s="586">
        <v>1494.050048828125</v>
      </c>
    </row>
    <row r="94" spans="1:11" ht="14.45" customHeight="1" x14ac:dyDescent="0.2">
      <c r="A94" s="567" t="s">
        <v>496</v>
      </c>
      <c r="B94" s="568" t="s">
        <v>497</v>
      </c>
      <c r="C94" s="571" t="s">
        <v>503</v>
      </c>
      <c r="D94" s="599" t="s">
        <v>504</v>
      </c>
      <c r="E94" s="571" t="s">
        <v>1951</v>
      </c>
      <c r="F94" s="599" t="s">
        <v>1952</v>
      </c>
      <c r="G94" s="571" t="s">
        <v>1963</v>
      </c>
      <c r="H94" s="571" t="s">
        <v>1964</v>
      </c>
      <c r="I94" s="585">
        <v>3.4857142993382046</v>
      </c>
      <c r="J94" s="585">
        <v>500</v>
      </c>
      <c r="K94" s="586">
        <v>1743</v>
      </c>
    </row>
    <row r="95" spans="1:11" ht="14.45" customHeight="1" x14ac:dyDescent="0.2">
      <c r="A95" s="567" t="s">
        <v>496</v>
      </c>
      <c r="B95" s="568" t="s">
        <v>497</v>
      </c>
      <c r="C95" s="571" t="s">
        <v>503</v>
      </c>
      <c r="D95" s="599" t="s">
        <v>504</v>
      </c>
      <c r="E95" s="571" t="s">
        <v>1951</v>
      </c>
      <c r="F95" s="599" t="s">
        <v>1952</v>
      </c>
      <c r="G95" s="571" t="s">
        <v>1965</v>
      </c>
      <c r="H95" s="571" t="s">
        <v>1966</v>
      </c>
      <c r="I95" s="585">
        <v>14.720000267028809</v>
      </c>
      <c r="J95" s="585">
        <v>400</v>
      </c>
      <c r="K95" s="586">
        <v>5888</v>
      </c>
    </row>
    <row r="96" spans="1:11" ht="14.45" customHeight="1" x14ac:dyDescent="0.2">
      <c r="A96" s="567" t="s">
        <v>496</v>
      </c>
      <c r="B96" s="568" t="s">
        <v>497</v>
      </c>
      <c r="C96" s="571" t="s">
        <v>503</v>
      </c>
      <c r="D96" s="599" t="s">
        <v>504</v>
      </c>
      <c r="E96" s="571" t="s">
        <v>1951</v>
      </c>
      <c r="F96" s="599" t="s">
        <v>1952</v>
      </c>
      <c r="G96" s="571" t="s">
        <v>1967</v>
      </c>
      <c r="H96" s="571" t="s">
        <v>1968</v>
      </c>
      <c r="I96" s="585">
        <v>1.0499999523162842</v>
      </c>
      <c r="J96" s="585">
        <v>1900</v>
      </c>
      <c r="K96" s="586">
        <v>1995.1000061035156</v>
      </c>
    </row>
    <row r="97" spans="1:11" ht="14.45" customHeight="1" x14ac:dyDescent="0.2">
      <c r="A97" s="567" t="s">
        <v>496</v>
      </c>
      <c r="B97" s="568" t="s">
        <v>497</v>
      </c>
      <c r="C97" s="571" t="s">
        <v>503</v>
      </c>
      <c r="D97" s="599" t="s">
        <v>504</v>
      </c>
      <c r="E97" s="571" t="s">
        <v>1951</v>
      </c>
      <c r="F97" s="599" t="s">
        <v>1952</v>
      </c>
      <c r="G97" s="571" t="s">
        <v>1969</v>
      </c>
      <c r="H97" s="571" t="s">
        <v>1970</v>
      </c>
      <c r="I97" s="585">
        <v>11.739999771118164</v>
      </c>
      <c r="J97" s="585">
        <v>20</v>
      </c>
      <c r="K97" s="586">
        <v>234.80000305175781</v>
      </c>
    </row>
    <row r="98" spans="1:11" ht="14.45" customHeight="1" x14ac:dyDescent="0.2">
      <c r="A98" s="567" t="s">
        <v>496</v>
      </c>
      <c r="B98" s="568" t="s">
        <v>497</v>
      </c>
      <c r="C98" s="571" t="s">
        <v>503</v>
      </c>
      <c r="D98" s="599" t="s">
        <v>504</v>
      </c>
      <c r="E98" s="571" t="s">
        <v>1951</v>
      </c>
      <c r="F98" s="599" t="s">
        <v>1952</v>
      </c>
      <c r="G98" s="571" t="s">
        <v>1971</v>
      </c>
      <c r="H98" s="571" t="s">
        <v>1972</v>
      </c>
      <c r="I98" s="585">
        <v>13.310000419616699</v>
      </c>
      <c r="J98" s="585">
        <v>5</v>
      </c>
      <c r="K98" s="586">
        <v>66.550003051757813</v>
      </c>
    </row>
    <row r="99" spans="1:11" ht="14.45" customHeight="1" x14ac:dyDescent="0.2">
      <c r="A99" s="567" t="s">
        <v>496</v>
      </c>
      <c r="B99" s="568" t="s">
        <v>497</v>
      </c>
      <c r="C99" s="571" t="s">
        <v>503</v>
      </c>
      <c r="D99" s="599" t="s">
        <v>504</v>
      </c>
      <c r="E99" s="571" t="s">
        <v>1951</v>
      </c>
      <c r="F99" s="599" t="s">
        <v>1952</v>
      </c>
      <c r="G99" s="571" t="s">
        <v>1973</v>
      </c>
      <c r="H99" s="571" t="s">
        <v>1974</v>
      </c>
      <c r="I99" s="585">
        <v>2.2899999618530273</v>
      </c>
      <c r="J99" s="585">
        <v>100</v>
      </c>
      <c r="K99" s="586">
        <v>229</v>
      </c>
    </row>
    <row r="100" spans="1:11" ht="14.45" customHeight="1" x14ac:dyDescent="0.2">
      <c r="A100" s="567" t="s">
        <v>496</v>
      </c>
      <c r="B100" s="568" t="s">
        <v>497</v>
      </c>
      <c r="C100" s="571" t="s">
        <v>503</v>
      </c>
      <c r="D100" s="599" t="s">
        <v>504</v>
      </c>
      <c r="E100" s="571" t="s">
        <v>1951</v>
      </c>
      <c r="F100" s="599" t="s">
        <v>1952</v>
      </c>
      <c r="G100" s="571" t="s">
        <v>1975</v>
      </c>
      <c r="H100" s="571" t="s">
        <v>1976</v>
      </c>
      <c r="I100" s="585">
        <v>5.320000171661377</v>
      </c>
      <c r="J100" s="585">
        <v>700</v>
      </c>
      <c r="K100" s="586">
        <v>3726.4000244140625</v>
      </c>
    </row>
    <row r="101" spans="1:11" ht="14.45" customHeight="1" x14ac:dyDescent="0.2">
      <c r="A101" s="567" t="s">
        <v>496</v>
      </c>
      <c r="B101" s="568" t="s">
        <v>497</v>
      </c>
      <c r="C101" s="571" t="s">
        <v>503</v>
      </c>
      <c r="D101" s="599" t="s">
        <v>504</v>
      </c>
      <c r="E101" s="571" t="s">
        <v>1951</v>
      </c>
      <c r="F101" s="599" t="s">
        <v>1952</v>
      </c>
      <c r="G101" s="571" t="s">
        <v>1977</v>
      </c>
      <c r="H101" s="571" t="s">
        <v>1978</v>
      </c>
      <c r="I101" s="585">
        <v>318.58999633789063</v>
      </c>
      <c r="J101" s="585">
        <v>10</v>
      </c>
      <c r="K101" s="586">
        <v>3185.89990234375</v>
      </c>
    </row>
    <row r="102" spans="1:11" ht="14.45" customHeight="1" x14ac:dyDescent="0.2">
      <c r="A102" s="567" t="s">
        <v>496</v>
      </c>
      <c r="B102" s="568" t="s">
        <v>497</v>
      </c>
      <c r="C102" s="571" t="s">
        <v>503</v>
      </c>
      <c r="D102" s="599" t="s">
        <v>504</v>
      </c>
      <c r="E102" s="571" t="s">
        <v>1951</v>
      </c>
      <c r="F102" s="599" t="s">
        <v>1952</v>
      </c>
      <c r="G102" s="571" t="s">
        <v>1979</v>
      </c>
      <c r="H102" s="571" t="s">
        <v>1980</v>
      </c>
      <c r="I102" s="585">
        <v>214.01333109537759</v>
      </c>
      <c r="J102" s="585">
        <v>25</v>
      </c>
      <c r="K102" s="586">
        <v>5350.2902221679688</v>
      </c>
    </row>
    <row r="103" spans="1:11" ht="14.45" customHeight="1" x14ac:dyDescent="0.2">
      <c r="A103" s="567" t="s">
        <v>496</v>
      </c>
      <c r="B103" s="568" t="s">
        <v>497</v>
      </c>
      <c r="C103" s="571" t="s">
        <v>503</v>
      </c>
      <c r="D103" s="599" t="s">
        <v>504</v>
      </c>
      <c r="E103" s="571" t="s">
        <v>1951</v>
      </c>
      <c r="F103" s="599" t="s">
        <v>1952</v>
      </c>
      <c r="G103" s="571" t="s">
        <v>1981</v>
      </c>
      <c r="H103" s="571" t="s">
        <v>1982</v>
      </c>
      <c r="I103" s="585">
        <v>465.85000610351563</v>
      </c>
      <c r="J103" s="585">
        <v>2</v>
      </c>
      <c r="K103" s="586">
        <v>931.70001220703125</v>
      </c>
    </row>
    <row r="104" spans="1:11" ht="14.45" customHeight="1" x14ac:dyDescent="0.2">
      <c r="A104" s="567" t="s">
        <v>496</v>
      </c>
      <c r="B104" s="568" t="s">
        <v>497</v>
      </c>
      <c r="C104" s="571" t="s">
        <v>503</v>
      </c>
      <c r="D104" s="599" t="s">
        <v>504</v>
      </c>
      <c r="E104" s="571" t="s">
        <v>1951</v>
      </c>
      <c r="F104" s="599" t="s">
        <v>1952</v>
      </c>
      <c r="G104" s="571" t="s">
        <v>1983</v>
      </c>
      <c r="H104" s="571" t="s">
        <v>1984</v>
      </c>
      <c r="I104" s="585">
        <v>30.25</v>
      </c>
      <c r="J104" s="585">
        <v>180</v>
      </c>
      <c r="K104" s="586">
        <v>5445</v>
      </c>
    </row>
    <row r="105" spans="1:11" ht="14.45" customHeight="1" x14ac:dyDescent="0.2">
      <c r="A105" s="567" t="s">
        <v>496</v>
      </c>
      <c r="B105" s="568" t="s">
        <v>497</v>
      </c>
      <c r="C105" s="571" t="s">
        <v>503</v>
      </c>
      <c r="D105" s="599" t="s">
        <v>504</v>
      </c>
      <c r="E105" s="571" t="s">
        <v>1951</v>
      </c>
      <c r="F105" s="599" t="s">
        <v>1952</v>
      </c>
      <c r="G105" s="571" t="s">
        <v>1985</v>
      </c>
      <c r="H105" s="571" t="s">
        <v>1986</v>
      </c>
      <c r="I105" s="585">
        <v>1108.2099609375</v>
      </c>
      <c r="J105" s="585">
        <v>1</v>
      </c>
      <c r="K105" s="586">
        <v>1108.2099609375</v>
      </c>
    </row>
    <row r="106" spans="1:11" ht="14.45" customHeight="1" x14ac:dyDescent="0.2">
      <c r="A106" s="567" t="s">
        <v>496</v>
      </c>
      <c r="B106" s="568" t="s">
        <v>497</v>
      </c>
      <c r="C106" s="571" t="s">
        <v>503</v>
      </c>
      <c r="D106" s="599" t="s">
        <v>504</v>
      </c>
      <c r="E106" s="571" t="s">
        <v>1951</v>
      </c>
      <c r="F106" s="599" t="s">
        <v>1952</v>
      </c>
      <c r="G106" s="571" t="s">
        <v>1987</v>
      </c>
      <c r="H106" s="571" t="s">
        <v>1988</v>
      </c>
      <c r="I106" s="585">
        <v>171.35000610351563</v>
      </c>
      <c r="J106" s="585">
        <v>1</v>
      </c>
      <c r="K106" s="586">
        <v>171.35000610351563</v>
      </c>
    </row>
    <row r="107" spans="1:11" ht="14.45" customHeight="1" x14ac:dyDescent="0.2">
      <c r="A107" s="567" t="s">
        <v>496</v>
      </c>
      <c r="B107" s="568" t="s">
        <v>497</v>
      </c>
      <c r="C107" s="571" t="s">
        <v>503</v>
      </c>
      <c r="D107" s="599" t="s">
        <v>504</v>
      </c>
      <c r="E107" s="571" t="s">
        <v>1951</v>
      </c>
      <c r="F107" s="599" t="s">
        <v>1952</v>
      </c>
      <c r="G107" s="571" t="s">
        <v>1989</v>
      </c>
      <c r="H107" s="571" t="s">
        <v>1990</v>
      </c>
      <c r="I107" s="585">
        <v>148.22333272298178</v>
      </c>
      <c r="J107" s="585">
        <v>25</v>
      </c>
      <c r="K107" s="586">
        <v>3705.5799560546875</v>
      </c>
    </row>
    <row r="108" spans="1:11" ht="14.45" customHeight="1" x14ac:dyDescent="0.2">
      <c r="A108" s="567" t="s">
        <v>496</v>
      </c>
      <c r="B108" s="568" t="s">
        <v>497</v>
      </c>
      <c r="C108" s="571" t="s">
        <v>503</v>
      </c>
      <c r="D108" s="599" t="s">
        <v>504</v>
      </c>
      <c r="E108" s="571" t="s">
        <v>1951</v>
      </c>
      <c r="F108" s="599" t="s">
        <v>1952</v>
      </c>
      <c r="G108" s="571" t="s">
        <v>1991</v>
      </c>
      <c r="H108" s="571" t="s">
        <v>1992</v>
      </c>
      <c r="I108" s="585">
        <v>1.5</v>
      </c>
      <c r="J108" s="585">
        <v>100</v>
      </c>
      <c r="K108" s="586">
        <v>150</v>
      </c>
    </row>
    <row r="109" spans="1:11" ht="14.45" customHeight="1" x14ac:dyDescent="0.2">
      <c r="A109" s="567" t="s">
        <v>496</v>
      </c>
      <c r="B109" s="568" t="s">
        <v>497</v>
      </c>
      <c r="C109" s="571" t="s">
        <v>503</v>
      </c>
      <c r="D109" s="599" t="s">
        <v>504</v>
      </c>
      <c r="E109" s="571" t="s">
        <v>1951</v>
      </c>
      <c r="F109" s="599" t="s">
        <v>1952</v>
      </c>
      <c r="G109" s="571" t="s">
        <v>1993</v>
      </c>
      <c r="H109" s="571" t="s">
        <v>1994</v>
      </c>
      <c r="I109" s="585">
        <v>71.150001525878906</v>
      </c>
      <c r="J109" s="585">
        <v>10</v>
      </c>
      <c r="K109" s="586">
        <v>711.47998046875</v>
      </c>
    </row>
    <row r="110" spans="1:11" ht="14.45" customHeight="1" x14ac:dyDescent="0.2">
      <c r="A110" s="567" t="s">
        <v>496</v>
      </c>
      <c r="B110" s="568" t="s">
        <v>497</v>
      </c>
      <c r="C110" s="571" t="s">
        <v>503</v>
      </c>
      <c r="D110" s="599" t="s">
        <v>504</v>
      </c>
      <c r="E110" s="571" t="s">
        <v>1951</v>
      </c>
      <c r="F110" s="599" t="s">
        <v>1952</v>
      </c>
      <c r="G110" s="571" t="s">
        <v>1995</v>
      </c>
      <c r="H110" s="571" t="s">
        <v>1996</v>
      </c>
      <c r="I110" s="585">
        <v>0.82999998331069946</v>
      </c>
      <c r="J110" s="585">
        <v>200</v>
      </c>
      <c r="K110" s="586">
        <v>166</v>
      </c>
    </row>
    <row r="111" spans="1:11" ht="14.45" customHeight="1" x14ac:dyDescent="0.2">
      <c r="A111" s="567" t="s">
        <v>496</v>
      </c>
      <c r="B111" s="568" t="s">
        <v>497</v>
      </c>
      <c r="C111" s="571" t="s">
        <v>503</v>
      </c>
      <c r="D111" s="599" t="s">
        <v>504</v>
      </c>
      <c r="E111" s="571" t="s">
        <v>1951</v>
      </c>
      <c r="F111" s="599" t="s">
        <v>1952</v>
      </c>
      <c r="G111" s="571" t="s">
        <v>1997</v>
      </c>
      <c r="H111" s="571" t="s">
        <v>1998</v>
      </c>
      <c r="I111" s="585">
        <v>1.1383333206176758</v>
      </c>
      <c r="J111" s="585">
        <v>1120</v>
      </c>
      <c r="K111" s="586">
        <v>1274.3999938964844</v>
      </c>
    </row>
    <row r="112" spans="1:11" ht="14.45" customHeight="1" x14ac:dyDescent="0.2">
      <c r="A112" s="567" t="s">
        <v>496</v>
      </c>
      <c r="B112" s="568" t="s">
        <v>497</v>
      </c>
      <c r="C112" s="571" t="s">
        <v>503</v>
      </c>
      <c r="D112" s="599" t="s">
        <v>504</v>
      </c>
      <c r="E112" s="571" t="s">
        <v>1951</v>
      </c>
      <c r="F112" s="599" t="s">
        <v>1952</v>
      </c>
      <c r="G112" s="571" t="s">
        <v>1999</v>
      </c>
      <c r="H112" s="571" t="s">
        <v>2000</v>
      </c>
      <c r="I112" s="585">
        <v>0.57999998331069946</v>
      </c>
      <c r="J112" s="585">
        <v>1100</v>
      </c>
      <c r="K112" s="586">
        <v>638</v>
      </c>
    </row>
    <row r="113" spans="1:11" ht="14.45" customHeight="1" x14ac:dyDescent="0.2">
      <c r="A113" s="567" t="s">
        <v>496</v>
      </c>
      <c r="B113" s="568" t="s">
        <v>497</v>
      </c>
      <c r="C113" s="571" t="s">
        <v>503</v>
      </c>
      <c r="D113" s="599" t="s">
        <v>504</v>
      </c>
      <c r="E113" s="571" t="s">
        <v>1951</v>
      </c>
      <c r="F113" s="599" t="s">
        <v>1952</v>
      </c>
      <c r="G113" s="571" t="s">
        <v>2001</v>
      </c>
      <c r="H113" s="571" t="s">
        <v>2002</v>
      </c>
      <c r="I113" s="585">
        <v>1.5700000524520874</v>
      </c>
      <c r="J113" s="585">
        <v>100</v>
      </c>
      <c r="K113" s="586">
        <v>157</v>
      </c>
    </row>
    <row r="114" spans="1:11" ht="14.45" customHeight="1" x14ac:dyDescent="0.2">
      <c r="A114" s="567" t="s">
        <v>496</v>
      </c>
      <c r="B114" s="568" t="s">
        <v>497</v>
      </c>
      <c r="C114" s="571" t="s">
        <v>503</v>
      </c>
      <c r="D114" s="599" t="s">
        <v>504</v>
      </c>
      <c r="E114" s="571" t="s">
        <v>1951</v>
      </c>
      <c r="F114" s="599" t="s">
        <v>1952</v>
      </c>
      <c r="G114" s="571" t="s">
        <v>2003</v>
      </c>
      <c r="H114" s="571" t="s">
        <v>2004</v>
      </c>
      <c r="I114" s="585">
        <v>5.4200000762939453</v>
      </c>
      <c r="J114" s="585">
        <v>100</v>
      </c>
      <c r="K114" s="586">
        <v>541.8599853515625</v>
      </c>
    </row>
    <row r="115" spans="1:11" ht="14.45" customHeight="1" x14ac:dyDescent="0.2">
      <c r="A115" s="567" t="s">
        <v>496</v>
      </c>
      <c r="B115" s="568" t="s">
        <v>497</v>
      </c>
      <c r="C115" s="571" t="s">
        <v>503</v>
      </c>
      <c r="D115" s="599" t="s">
        <v>504</v>
      </c>
      <c r="E115" s="571" t="s">
        <v>1951</v>
      </c>
      <c r="F115" s="599" t="s">
        <v>1952</v>
      </c>
      <c r="G115" s="571" t="s">
        <v>2005</v>
      </c>
      <c r="H115" s="571" t="s">
        <v>2006</v>
      </c>
      <c r="I115" s="585">
        <v>5.4266667366027832</v>
      </c>
      <c r="J115" s="585">
        <v>90</v>
      </c>
      <c r="K115" s="586">
        <v>481.59999847412109</v>
      </c>
    </row>
    <row r="116" spans="1:11" ht="14.45" customHeight="1" x14ac:dyDescent="0.2">
      <c r="A116" s="567" t="s">
        <v>496</v>
      </c>
      <c r="B116" s="568" t="s">
        <v>497</v>
      </c>
      <c r="C116" s="571" t="s">
        <v>503</v>
      </c>
      <c r="D116" s="599" t="s">
        <v>504</v>
      </c>
      <c r="E116" s="571" t="s">
        <v>1951</v>
      </c>
      <c r="F116" s="599" t="s">
        <v>1952</v>
      </c>
      <c r="G116" s="571" t="s">
        <v>2007</v>
      </c>
      <c r="H116" s="571" t="s">
        <v>2008</v>
      </c>
      <c r="I116" s="585">
        <v>1.559999942779541</v>
      </c>
      <c r="J116" s="585">
        <v>100</v>
      </c>
      <c r="K116" s="586">
        <v>155.69999694824219</v>
      </c>
    </row>
    <row r="117" spans="1:11" ht="14.45" customHeight="1" x14ac:dyDescent="0.2">
      <c r="A117" s="567" t="s">
        <v>496</v>
      </c>
      <c r="B117" s="568" t="s">
        <v>497</v>
      </c>
      <c r="C117" s="571" t="s">
        <v>503</v>
      </c>
      <c r="D117" s="599" t="s">
        <v>504</v>
      </c>
      <c r="E117" s="571" t="s">
        <v>1951</v>
      </c>
      <c r="F117" s="599" t="s">
        <v>1952</v>
      </c>
      <c r="G117" s="571" t="s">
        <v>2009</v>
      </c>
      <c r="H117" s="571" t="s">
        <v>2010</v>
      </c>
      <c r="I117" s="585">
        <v>2.1800000667572021</v>
      </c>
      <c r="J117" s="585">
        <v>200</v>
      </c>
      <c r="K117" s="586">
        <v>435.74000549316406</v>
      </c>
    </row>
    <row r="118" spans="1:11" ht="14.45" customHeight="1" x14ac:dyDescent="0.2">
      <c r="A118" s="567" t="s">
        <v>496</v>
      </c>
      <c r="B118" s="568" t="s">
        <v>497</v>
      </c>
      <c r="C118" s="571" t="s">
        <v>503</v>
      </c>
      <c r="D118" s="599" t="s">
        <v>504</v>
      </c>
      <c r="E118" s="571" t="s">
        <v>1951</v>
      </c>
      <c r="F118" s="599" t="s">
        <v>1952</v>
      </c>
      <c r="G118" s="571" t="s">
        <v>2011</v>
      </c>
      <c r="H118" s="571" t="s">
        <v>2012</v>
      </c>
      <c r="I118" s="585">
        <v>37.14666748046875</v>
      </c>
      <c r="J118" s="585">
        <v>240</v>
      </c>
      <c r="K118" s="586">
        <v>8915.10009765625</v>
      </c>
    </row>
    <row r="119" spans="1:11" ht="14.45" customHeight="1" x14ac:dyDescent="0.2">
      <c r="A119" s="567" t="s">
        <v>496</v>
      </c>
      <c r="B119" s="568" t="s">
        <v>497</v>
      </c>
      <c r="C119" s="571" t="s">
        <v>503</v>
      </c>
      <c r="D119" s="599" t="s">
        <v>504</v>
      </c>
      <c r="E119" s="571" t="s">
        <v>1951</v>
      </c>
      <c r="F119" s="599" t="s">
        <v>1952</v>
      </c>
      <c r="G119" s="571" t="s">
        <v>2013</v>
      </c>
      <c r="H119" s="571" t="s">
        <v>2014</v>
      </c>
      <c r="I119" s="585">
        <v>6.1700000762939453</v>
      </c>
      <c r="J119" s="585">
        <v>30</v>
      </c>
      <c r="K119" s="586">
        <v>185.10000610351563</v>
      </c>
    </row>
    <row r="120" spans="1:11" ht="14.45" customHeight="1" x14ac:dyDescent="0.2">
      <c r="A120" s="567" t="s">
        <v>496</v>
      </c>
      <c r="B120" s="568" t="s">
        <v>497</v>
      </c>
      <c r="C120" s="571" t="s">
        <v>503</v>
      </c>
      <c r="D120" s="599" t="s">
        <v>504</v>
      </c>
      <c r="E120" s="571" t="s">
        <v>1951</v>
      </c>
      <c r="F120" s="599" t="s">
        <v>1952</v>
      </c>
      <c r="G120" s="571" t="s">
        <v>2015</v>
      </c>
      <c r="H120" s="571" t="s">
        <v>2016</v>
      </c>
      <c r="I120" s="585">
        <v>1.9866666793823242</v>
      </c>
      <c r="J120" s="585">
        <v>125</v>
      </c>
      <c r="K120" s="586">
        <v>248.5</v>
      </c>
    </row>
    <row r="121" spans="1:11" ht="14.45" customHeight="1" x14ac:dyDescent="0.2">
      <c r="A121" s="567" t="s">
        <v>496</v>
      </c>
      <c r="B121" s="568" t="s">
        <v>497</v>
      </c>
      <c r="C121" s="571" t="s">
        <v>503</v>
      </c>
      <c r="D121" s="599" t="s">
        <v>504</v>
      </c>
      <c r="E121" s="571" t="s">
        <v>1951</v>
      </c>
      <c r="F121" s="599" t="s">
        <v>1952</v>
      </c>
      <c r="G121" s="571" t="s">
        <v>2017</v>
      </c>
      <c r="H121" s="571" t="s">
        <v>2018</v>
      </c>
      <c r="I121" s="585">
        <v>2.6966667175292969</v>
      </c>
      <c r="J121" s="585">
        <v>150</v>
      </c>
      <c r="K121" s="586">
        <v>404.5</v>
      </c>
    </row>
    <row r="122" spans="1:11" ht="14.45" customHeight="1" x14ac:dyDescent="0.2">
      <c r="A122" s="567" t="s">
        <v>496</v>
      </c>
      <c r="B122" s="568" t="s">
        <v>497</v>
      </c>
      <c r="C122" s="571" t="s">
        <v>503</v>
      </c>
      <c r="D122" s="599" t="s">
        <v>504</v>
      </c>
      <c r="E122" s="571" t="s">
        <v>1951</v>
      </c>
      <c r="F122" s="599" t="s">
        <v>1952</v>
      </c>
      <c r="G122" s="571" t="s">
        <v>2019</v>
      </c>
      <c r="H122" s="571" t="s">
        <v>2020</v>
      </c>
      <c r="I122" s="585">
        <v>2.168000078201294</v>
      </c>
      <c r="J122" s="585">
        <v>130</v>
      </c>
      <c r="K122" s="586">
        <v>281.90000152587891</v>
      </c>
    </row>
    <row r="123" spans="1:11" ht="14.45" customHeight="1" x14ac:dyDescent="0.2">
      <c r="A123" s="567" t="s">
        <v>496</v>
      </c>
      <c r="B123" s="568" t="s">
        <v>497</v>
      </c>
      <c r="C123" s="571" t="s">
        <v>503</v>
      </c>
      <c r="D123" s="599" t="s">
        <v>504</v>
      </c>
      <c r="E123" s="571" t="s">
        <v>1951</v>
      </c>
      <c r="F123" s="599" t="s">
        <v>1952</v>
      </c>
      <c r="G123" s="571" t="s">
        <v>2021</v>
      </c>
      <c r="H123" s="571" t="s">
        <v>2022</v>
      </c>
      <c r="I123" s="585">
        <v>2.5149999856948853</v>
      </c>
      <c r="J123" s="585">
        <v>70</v>
      </c>
      <c r="K123" s="586">
        <v>176.20000076293945</v>
      </c>
    </row>
    <row r="124" spans="1:11" ht="14.45" customHeight="1" x14ac:dyDescent="0.2">
      <c r="A124" s="567" t="s">
        <v>496</v>
      </c>
      <c r="B124" s="568" t="s">
        <v>497</v>
      </c>
      <c r="C124" s="571" t="s">
        <v>503</v>
      </c>
      <c r="D124" s="599" t="s">
        <v>504</v>
      </c>
      <c r="E124" s="571" t="s">
        <v>1951</v>
      </c>
      <c r="F124" s="599" t="s">
        <v>1952</v>
      </c>
      <c r="G124" s="571" t="s">
        <v>2023</v>
      </c>
      <c r="H124" s="571" t="s">
        <v>2024</v>
      </c>
      <c r="I124" s="585">
        <v>22.835000038146973</v>
      </c>
      <c r="J124" s="585">
        <v>70</v>
      </c>
      <c r="K124" s="586">
        <v>1598.6000061035156</v>
      </c>
    </row>
    <row r="125" spans="1:11" ht="14.45" customHeight="1" x14ac:dyDescent="0.2">
      <c r="A125" s="567" t="s">
        <v>496</v>
      </c>
      <c r="B125" s="568" t="s">
        <v>497</v>
      </c>
      <c r="C125" s="571" t="s">
        <v>503</v>
      </c>
      <c r="D125" s="599" t="s">
        <v>504</v>
      </c>
      <c r="E125" s="571" t="s">
        <v>1951</v>
      </c>
      <c r="F125" s="599" t="s">
        <v>1952</v>
      </c>
      <c r="G125" s="571" t="s">
        <v>2025</v>
      </c>
      <c r="H125" s="571" t="s">
        <v>2026</v>
      </c>
      <c r="I125" s="585">
        <v>23.716665903727215</v>
      </c>
      <c r="J125" s="585">
        <v>130</v>
      </c>
      <c r="K125" s="586">
        <v>3083.0999755859375</v>
      </c>
    </row>
    <row r="126" spans="1:11" ht="14.45" customHeight="1" x14ac:dyDescent="0.2">
      <c r="A126" s="567" t="s">
        <v>496</v>
      </c>
      <c r="B126" s="568" t="s">
        <v>497</v>
      </c>
      <c r="C126" s="571" t="s">
        <v>503</v>
      </c>
      <c r="D126" s="599" t="s">
        <v>504</v>
      </c>
      <c r="E126" s="571" t="s">
        <v>1951</v>
      </c>
      <c r="F126" s="599" t="s">
        <v>1952</v>
      </c>
      <c r="G126" s="571" t="s">
        <v>2027</v>
      </c>
      <c r="H126" s="571" t="s">
        <v>2028</v>
      </c>
      <c r="I126" s="585">
        <v>44.080001831054688</v>
      </c>
      <c r="J126" s="585">
        <v>50</v>
      </c>
      <c r="K126" s="586">
        <v>2204</v>
      </c>
    </row>
    <row r="127" spans="1:11" ht="14.45" customHeight="1" x14ac:dyDescent="0.2">
      <c r="A127" s="567" t="s">
        <v>496</v>
      </c>
      <c r="B127" s="568" t="s">
        <v>497</v>
      </c>
      <c r="C127" s="571" t="s">
        <v>503</v>
      </c>
      <c r="D127" s="599" t="s">
        <v>504</v>
      </c>
      <c r="E127" s="571" t="s">
        <v>1951</v>
      </c>
      <c r="F127" s="599" t="s">
        <v>1952</v>
      </c>
      <c r="G127" s="571" t="s">
        <v>2025</v>
      </c>
      <c r="H127" s="571" t="s">
        <v>2029</v>
      </c>
      <c r="I127" s="585">
        <v>22.066666285196941</v>
      </c>
      <c r="J127" s="585">
        <v>150</v>
      </c>
      <c r="K127" s="586">
        <v>3310</v>
      </c>
    </row>
    <row r="128" spans="1:11" ht="14.45" customHeight="1" x14ac:dyDescent="0.2">
      <c r="A128" s="567" t="s">
        <v>496</v>
      </c>
      <c r="B128" s="568" t="s">
        <v>497</v>
      </c>
      <c r="C128" s="571" t="s">
        <v>503</v>
      </c>
      <c r="D128" s="599" t="s">
        <v>504</v>
      </c>
      <c r="E128" s="571" t="s">
        <v>2030</v>
      </c>
      <c r="F128" s="599" t="s">
        <v>2031</v>
      </c>
      <c r="G128" s="571" t="s">
        <v>2032</v>
      </c>
      <c r="H128" s="571" t="s">
        <v>2033</v>
      </c>
      <c r="I128" s="585">
        <v>10.159999847412109</v>
      </c>
      <c r="J128" s="585">
        <v>20</v>
      </c>
      <c r="K128" s="586">
        <v>203.19999694824219</v>
      </c>
    </row>
    <row r="129" spans="1:11" ht="14.45" customHeight="1" x14ac:dyDescent="0.2">
      <c r="A129" s="567" t="s">
        <v>496</v>
      </c>
      <c r="B129" s="568" t="s">
        <v>497</v>
      </c>
      <c r="C129" s="571" t="s">
        <v>503</v>
      </c>
      <c r="D129" s="599" t="s">
        <v>504</v>
      </c>
      <c r="E129" s="571" t="s">
        <v>2034</v>
      </c>
      <c r="F129" s="599" t="s">
        <v>2035</v>
      </c>
      <c r="G129" s="571" t="s">
        <v>2036</v>
      </c>
      <c r="H129" s="571" t="s">
        <v>2037</v>
      </c>
      <c r="I129" s="585">
        <v>0.30000001192092896</v>
      </c>
      <c r="J129" s="585">
        <v>600</v>
      </c>
      <c r="K129" s="586">
        <v>180</v>
      </c>
    </row>
    <row r="130" spans="1:11" ht="14.45" customHeight="1" x14ac:dyDescent="0.2">
      <c r="A130" s="567" t="s">
        <v>496</v>
      </c>
      <c r="B130" s="568" t="s">
        <v>497</v>
      </c>
      <c r="C130" s="571" t="s">
        <v>503</v>
      </c>
      <c r="D130" s="599" t="s">
        <v>504</v>
      </c>
      <c r="E130" s="571" t="s">
        <v>2034</v>
      </c>
      <c r="F130" s="599" t="s">
        <v>2035</v>
      </c>
      <c r="G130" s="571" t="s">
        <v>2038</v>
      </c>
      <c r="H130" s="571" t="s">
        <v>2039</v>
      </c>
      <c r="I130" s="585">
        <v>0.30000001192092896</v>
      </c>
      <c r="J130" s="585">
        <v>200</v>
      </c>
      <c r="K130" s="586">
        <v>60</v>
      </c>
    </row>
    <row r="131" spans="1:11" ht="14.45" customHeight="1" x14ac:dyDescent="0.2">
      <c r="A131" s="567" t="s">
        <v>496</v>
      </c>
      <c r="B131" s="568" t="s">
        <v>497</v>
      </c>
      <c r="C131" s="571" t="s">
        <v>503</v>
      </c>
      <c r="D131" s="599" t="s">
        <v>504</v>
      </c>
      <c r="E131" s="571" t="s">
        <v>2034</v>
      </c>
      <c r="F131" s="599" t="s">
        <v>2035</v>
      </c>
      <c r="G131" s="571" t="s">
        <v>2040</v>
      </c>
      <c r="H131" s="571" t="s">
        <v>2041</v>
      </c>
      <c r="I131" s="585">
        <v>0.30000001192092896</v>
      </c>
      <c r="J131" s="585">
        <v>100</v>
      </c>
      <c r="K131" s="586">
        <v>30</v>
      </c>
    </row>
    <row r="132" spans="1:11" ht="14.45" customHeight="1" x14ac:dyDescent="0.2">
      <c r="A132" s="567" t="s">
        <v>496</v>
      </c>
      <c r="B132" s="568" t="s">
        <v>497</v>
      </c>
      <c r="C132" s="571" t="s">
        <v>503</v>
      </c>
      <c r="D132" s="599" t="s">
        <v>504</v>
      </c>
      <c r="E132" s="571" t="s">
        <v>2034</v>
      </c>
      <c r="F132" s="599" t="s">
        <v>2035</v>
      </c>
      <c r="G132" s="571" t="s">
        <v>2042</v>
      </c>
      <c r="H132" s="571" t="s">
        <v>2043</v>
      </c>
      <c r="I132" s="585">
        <v>0.54250001907348633</v>
      </c>
      <c r="J132" s="585">
        <v>1400</v>
      </c>
      <c r="K132" s="586">
        <v>762</v>
      </c>
    </row>
    <row r="133" spans="1:11" ht="14.45" customHeight="1" x14ac:dyDescent="0.2">
      <c r="A133" s="567" t="s">
        <v>496</v>
      </c>
      <c r="B133" s="568" t="s">
        <v>497</v>
      </c>
      <c r="C133" s="571" t="s">
        <v>503</v>
      </c>
      <c r="D133" s="599" t="s">
        <v>504</v>
      </c>
      <c r="E133" s="571" t="s">
        <v>2034</v>
      </c>
      <c r="F133" s="599" t="s">
        <v>2035</v>
      </c>
      <c r="G133" s="571" t="s">
        <v>2044</v>
      </c>
      <c r="H133" s="571" t="s">
        <v>2045</v>
      </c>
      <c r="I133" s="585">
        <v>0.97000002861022949</v>
      </c>
      <c r="J133" s="585">
        <v>700</v>
      </c>
      <c r="K133" s="586">
        <v>679</v>
      </c>
    </row>
    <row r="134" spans="1:11" ht="14.45" customHeight="1" x14ac:dyDescent="0.2">
      <c r="A134" s="567" t="s">
        <v>496</v>
      </c>
      <c r="B134" s="568" t="s">
        <v>497</v>
      </c>
      <c r="C134" s="571" t="s">
        <v>503</v>
      </c>
      <c r="D134" s="599" t="s">
        <v>504</v>
      </c>
      <c r="E134" s="571" t="s">
        <v>2034</v>
      </c>
      <c r="F134" s="599" t="s">
        <v>2035</v>
      </c>
      <c r="G134" s="571" t="s">
        <v>2046</v>
      </c>
      <c r="H134" s="571" t="s">
        <v>2047</v>
      </c>
      <c r="I134" s="585">
        <v>2.8299999237060547</v>
      </c>
      <c r="J134" s="585">
        <v>100</v>
      </c>
      <c r="K134" s="586">
        <v>282.79998779296875</v>
      </c>
    </row>
    <row r="135" spans="1:11" ht="14.45" customHeight="1" x14ac:dyDescent="0.2">
      <c r="A135" s="567" t="s">
        <v>496</v>
      </c>
      <c r="B135" s="568" t="s">
        <v>497</v>
      </c>
      <c r="C135" s="571" t="s">
        <v>503</v>
      </c>
      <c r="D135" s="599" t="s">
        <v>504</v>
      </c>
      <c r="E135" s="571" t="s">
        <v>2034</v>
      </c>
      <c r="F135" s="599" t="s">
        <v>2035</v>
      </c>
      <c r="G135" s="571" t="s">
        <v>2048</v>
      </c>
      <c r="H135" s="571" t="s">
        <v>2049</v>
      </c>
      <c r="I135" s="585">
        <v>1.7999999523162842</v>
      </c>
      <c r="J135" s="585">
        <v>100</v>
      </c>
      <c r="K135" s="586">
        <v>180</v>
      </c>
    </row>
    <row r="136" spans="1:11" ht="14.45" customHeight="1" x14ac:dyDescent="0.2">
      <c r="A136" s="567" t="s">
        <v>496</v>
      </c>
      <c r="B136" s="568" t="s">
        <v>497</v>
      </c>
      <c r="C136" s="571" t="s">
        <v>503</v>
      </c>
      <c r="D136" s="599" t="s">
        <v>504</v>
      </c>
      <c r="E136" s="571" t="s">
        <v>2050</v>
      </c>
      <c r="F136" s="599" t="s">
        <v>2051</v>
      </c>
      <c r="G136" s="571" t="s">
        <v>2052</v>
      </c>
      <c r="H136" s="571" t="s">
        <v>2053</v>
      </c>
      <c r="I136" s="585">
        <v>7.0199999809265137</v>
      </c>
      <c r="J136" s="585">
        <v>50</v>
      </c>
      <c r="K136" s="586">
        <v>351</v>
      </c>
    </row>
    <row r="137" spans="1:11" ht="14.45" customHeight="1" x14ac:dyDescent="0.2">
      <c r="A137" s="567" t="s">
        <v>496</v>
      </c>
      <c r="B137" s="568" t="s">
        <v>497</v>
      </c>
      <c r="C137" s="571" t="s">
        <v>503</v>
      </c>
      <c r="D137" s="599" t="s">
        <v>504</v>
      </c>
      <c r="E137" s="571" t="s">
        <v>2050</v>
      </c>
      <c r="F137" s="599" t="s">
        <v>2051</v>
      </c>
      <c r="G137" s="571" t="s">
        <v>2054</v>
      </c>
      <c r="H137" s="571" t="s">
        <v>2055</v>
      </c>
      <c r="I137" s="585">
        <v>7.0199999809265137</v>
      </c>
      <c r="J137" s="585">
        <v>150</v>
      </c>
      <c r="K137" s="586">
        <v>1053</v>
      </c>
    </row>
    <row r="138" spans="1:11" ht="14.45" customHeight="1" x14ac:dyDescent="0.2">
      <c r="A138" s="567" t="s">
        <v>496</v>
      </c>
      <c r="B138" s="568" t="s">
        <v>497</v>
      </c>
      <c r="C138" s="571" t="s">
        <v>503</v>
      </c>
      <c r="D138" s="599" t="s">
        <v>504</v>
      </c>
      <c r="E138" s="571" t="s">
        <v>2050</v>
      </c>
      <c r="F138" s="599" t="s">
        <v>2051</v>
      </c>
      <c r="G138" s="571" t="s">
        <v>2056</v>
      </c>
      <c r="H138" s="571" t="s">
        <v>2057</v>
      </c>
      <c r="I138" s="585">
        <v>7.0150001049041748</v>
      </c>
      <c r="J138" s="585">
        <v>100</v>
      </c>
      <c r="K138" s="586">
        <v>701.5</v>
      </c>
    </row>
    <row r="139" spans="1:11" ht="14.45" customHeight="1" x14ac:dyDescent="0.2">
      <c r="A139" s="567" t="s">
        <v>496</v>
      </c>
      <c r="B139" s="568" t="s">
        <v>497</v>
      </c>
      <c r="C139" s="571" t="s">
        <v>503</v>
      </c>
      <c r="D139" s="599" t="s">
        <v>504</v>
      </c>
      <c r="E139" s="571" t="s">
        <v>2050</v>
      </c>
      <c r="F139" s="599" t="s">
        <v>2051</v>
      </c>
      <c r="G139" s="571" t="s">
        <v>2058</v>
      </c>
      <c r="H139" s="571" t="s">
        <v>2059</v>
      </c>
      <c r="I139" s="585">
        <v>7.0199999809265137</v>
      </c>
      <c r="J139" s="585">
        <v>100</v>
      </c>
      <c r="K139" s="586">
        <v>702</v>
      </c>
    </row>
    <row r="140" spans="1:11" ht="14.45" customHeight="1" x14ac:dyDescent="0.2">
      <c r="A140" s="567" t="s">
        <v>496</v>
      </c>
      <c r="B140" s="568" t="s">
        <v>497</v>
      </c>
      <c r="C140" s="571" t="s">
        <v>503</v>
      </c>
      <c r="D140" s="599" t="s">
        <v>504</v>
      </c>
      <c r="E140" s="571" t="s">
        <v>2050</v>
      </c>
      <c r="F140" s="599" t="s">
        <v>2051</v>
      </c>
      <c r="G140" s="571" t="s">
        <v>2060</v>
      </c>
      <c r="H140" s="571" t="s">
        <v>2061</v>
      </c>
      <c r="I140" s="585">
        <v>0.68000000715255737</v>
      </c>
      <c r="J140" s="585">
        <v>4000</v>
      </c>
      <c r="K140" s="586">
        <v>2820</v>
      </c>
    </row>
    <row r="141" spans="1:11" ht="14.45" customHeight="1" x14ac:dyDescent="0.2">
      <c r="A141" s="567" t="s">
        <v>496</v>
      </c>
      <c r="B141" s="568" t="s">
        <v>497</v>
      </c>
      <c r="C141" s="571" t="s">
        <v>503</v>
      </c>
      <c r="D141" s="599" t="s">
        <v>504</v>
      </c>
      <c r="E141" s="571" t="s">
        <v>2050</v>
      </c>
      <c r="F141" s="599" t="s">
        <v>2051</v>
      </c>
      <c r="G141" s="571" t="s">
        <v>2062</v>
      </c>
      <c r="H141" s="571" t="s">
        <v>2063</v>
      </c>
      <c r="I141" s="585">
        <v>0.70800000429153442</v>
      </c>
      <c r="J141" s="585">
        <v>11000</v>
      </c>
      <c r="K141" s="586">
        <v>8050</v>
      </c>
    </row>
    <row r="142" spans="1:11" ht="14.45" customHeight="1" x14ac:dyDescent="0.2">
      <c r="A142" s="567" t="s">
        <v>496</v>
      </c>
      <c r="B142" s="568" t="s">
        <v>497</v>
      </c>
      <c r="C142" s="571" t="s">
        <v>503</v>
      </c>
      <c r="D142" s="599" t="s">
        <v>504</v>
      </c>
      <c r="E142" s="571" t="s">
        <v>2050</v>
      </c>
      <c r="F142" s="599" t="s">
        <v>2051</v>
      </c>
      <c r="G142" s="571" t="s">
        <v>2060</v>
      </c>
      <c r="H142" s="571" t="s">
        <v>2064</v>
      </c>
      <c r="I142" s="585">
        <v>1.1175000220537186</v>
      </c>
      <c r="J142" s="585">
        <v>8000</v>
      </c>
      <c r="K142" s="586">
        <v>9420</v>
      </c>
    </row>
    <row r="143" spans="1:11" ht="14.45" customHeight="1" x14ac:dyDescent="0.2">
      <c r="A143" s="567" t="s">
        <v>496</v>
      </c>
      <c r="B143" s="568" t="s">
        <v>497</v>
      </c>
      <c r="C143" s="571" t="s">
        <v>503</v>
      </c>
      <c r="D143" s="599" t="s">
        <v>504</v>
      </c>
      <c r="E143" s="571" t="s">
        <v>2050</v>
      </c>
      <c r="F143" s="599" t="s">
        <v>2051</v>
      </c>
      <c r="G143" s="571" t="s">
        <v>2062</v>
      </c>
      <c r="H143" s="571" t="s">
        <v>2065</v>
      </c>
      <c r="I143" s="585">
        <v>1.1825000047683716</v>
      </c>
      <c r="J143" s="585">
        <v>7000</v>
      </c>
      <c r="K143" s="586">
        <v>8600</v>
      </c>
    </row>
    <row r="144" spans="1:11" ht="14.45" customHeight="1" x14ac:dyDescent="0.2">
      <c r="A144" s="567" t="s">
        <v>496</v>
      </c>
      <c r="B144" s="568" t="s">
        <v>497</v>
      </c>
      <c r="C144" s="571" t="s">
        <v>503</v>
      </c>
      <c r="D144" s="599" t="s">
        <v>504</v>
      </c>
      <c r="E144" s="571" t="s">
        <v>2050</v>
      </c>
      <c r="F144" s="599" t="s">
        <v>2051</v>
      </c>
      <c r="G144" s="571" t="s">
        <v>2066</v>
      </c>
      <c r="H144" s="571" t="s">
        <v>2067</v>
      </c>
      <c r="I144" s="585">
        <v>4.4499998092651367</v>
      </c>
      <c r="J144" s="585">
        <v>1000</v>
      </c>
      <c r="K144" s="586">
        <v>4450</v>
      </c>
    </row>
    <row r="145" spans="1:11" ht="14.45" customHeight="1" x14ac:dyDescent="0.2">
      <c r="A145" s="567" t="s">
        <v>496</v>
      </c>
      <c r="B145" s="568" t="s">
        <v>497</v>
      </c>
      <c r="C145" s="571" t="s">
        <v>508</v>
      </c>
      <c r="D145" s="599" t="s">
        <v>509</v>
      </c>
      <c r="E145" s="571" t="s">
        <v>2068</v>
      </c>
      <c r="F145" s="599" t="s">
        <v>2069</v>
      </c>
      <c r="G145" s="571" t="s">
        <v>2070</v>
      </c>
      <c r="H145" s="571" t="s">
        <v>2071</v>
      </c>
      <c r="I145" s="585">
        <v>7869</v>
      </c>
      <c r="J145" s="585">
        <v>14</v>
      </c>
      <c r="K145" s="586">
        <v>110166</v>
      </c>
    </row>
    <row r="146" spans="1:11" ht="14.45" customHeight="1" x14ac:dyDescent="0.2">
      <c r="A146" s="567" t="s">
        <v>496</v>
      </c>
      <c r="B146" s="568" t="s">
        <v>497</v>
      </c>
      <c r="C146" s="571" t="s">
        <v>508</v>
      </c>
      <c r="D146" s="599" t="s">
        <v>509</v>
      </c>
      <c r="E146" s="571" t="s">
        <v>2068</v>
      </c>
      <c r="F146" s="599" t="s">
        <v>2069</v>
      </c>
      <c r="G146" s="571" t="s">
        <v>2072</v>
      </c>
      <c r="H146" s="571" t="s">
        <v>2073</v>
      </c>
      <c r="I146" s="585">
        <v>7869</v>
      </c>
      <c r="J146" s="585">
        <v>4</v>
      </c>
      <c r="K146" s="586">
        <v>31476</v>
      </c>
    </row>
    <row r="147" spans="1:11" ht="14.45" customHeight="1" x14ac:dyDescent="0.2">
      <c r="A147" s="567" t="s">
        <v>496</v>
      </c>
      <c r="B147" s="568" t="s">
        <v>497</v>
      </c>
      <c r="C147" s="571" t="s">
        <v>508</v>
      </c>
      <c r="D147" s="599" t="s">
        <v>509</v>
      </c>
      <c r="E147" s="571" t="s">
        <v>2068</v>
      </c>
      <c r="F147" s="599" t="s">
        <v>2069</v>
      </c>
      <c r="G147" s="571" t="s">
        <v>2074</v>
      </c>
      <c r="H147" s="571" t="s">
        <v>2075</v>
      </c>
      <c r="I147" s="585">
        <v>7869</v>
      </c>
      <c r="J147" s="585">
        <v>14</v>
      </c>
      <c r="K147" s="586">
        <v>110166</v>
      </c>
    </row>
    <row r="148" spans="1:11" ht="14.45" customHeight="1" x14ac:dyDescent="0.2">
      <c r="A148" s="567" t="s">
        <v>496</v>
      </c>
      <c r="B148" s="568" t="s">
        <v>497</v>
      </c>
      <c r="C148" s="571" t="s">
        <v>508</v>
      </c>
      <c r="D148" s="599" t="s">
        <v>509</v>
      </c>
      <c r="E148" s="571" t="s">
        <v>2068</v>
      </c>
      <c r="F148" s="599" t="s">
        <v>2069</v>
      </c>
      <c r="G148" s="571" t="s">
        <v>2076</v>
      </c>
      <c r="H148" s="571" t="s">
        <v>2077</v>
      </c>
      <c r="I148" s="585">
        <v>7869</v>
      </c>
      <c r="J148" s="585">
        <v>2</v>
      </c>
      <c r="K148" s="586">
        <v>15738</v>
      </c>
    </row>
    <row r="149" spans="1:11" ht="14.45" customHeight="1" x14ac:dyDescent="0.2">
      <c r="A149" s="567" t="s">
        <v>496</v>
      </c>
      <c r="B149" s="568" t="s">
        <v>497</v>
      </c>
      <c r="C149" s="571" t="s">
        <v>508</v>
      </c>
      <c r="D149" s="599" t="s">
        <v>509</v>
      </c>
      <c r="E149" s="571" t="s">
        <v>2068</v>
      </c>
      <c r="F149" s="599" t="s">
        <v>2069</v>
      </c>
      <c r="G149" s="571" t="s">
        <v>2078</v>
      </c>
      <c r="H149" s="571" t="s">
        <v>2079</v>
      </c>
      <c r="I149" s="585">
        <v>7869</v>
      </c>
      <c r="J149" s="585">
        <v>6</v>
      </c>
      <c r="K149" s="586">
        <v>47214</v>
      </c>
    </row>
    <row r="150" spans="1:11" ht="14.45" customHeight="1" x14ac:dyDescent="0.2">
      <c r="A150" s="567" t="s">
        <v>496</v>
      </c>
      <c r="B150" s="568" t="s">
        <v>497</v>
      </c>
      <c r="C150" s="571" t="s">
        <v>508</v>
      </c>
      <c r="D150" s="599" t="s">
        <v>509</v>
      </c>
      <c r="E150" s="571" t="s">
        <v>2068</v>
      </c>
      <c r="F150" s="599" t="s">
        <v>2069</v>
      </c>
      <c r="G150" s="571" t="s">
        <v>2080</v>
      </c>
      <c r="H150" s="571" t="s">
        <v>2081</v>
      </c>
      <c r="I150" s="585">
        <v>7869</v>
      </c>
      <c r="J150" s="585">
        <v>2</v>
      </c>
      <c r="K150" s="586">
        <v>15738</v>
      </c>
    </row>
    <row r="151" spans="1:11" ht="14.45" customHeight="1" x14ac:dyDescent="0.2">
      <c r="A151" s="567" t="s">
        <v>496</v>
      </c>
      <c r="B151" s="568" t="s">
        <v>497</v>
      </c>
      <c r="C151" s="571" t="s">
        <v>508</v>
      </c>
      <c r="D151" s="599" t="s">
        <v>509</v>
      </c>
      <c r="E151" s="571" t="s">
        <v>2068</v>
      </c>
      <c r="F151" s="599" t="s">
        <v>2069</v>
      </c>
      <c r="G151" s="571" t="s">
        <v>2082</v>
      </c>
      <c r="H151" s="571" t="s">
        <v>2083</v>
      </c>
      <c r="I151" s="585">
        <v>5101</v>
      </c>
      <c r="J151" s="585">
        <v>1</v>
      </c>
      <c r="K151" s="586">
        <v>5101</v>
      </c>
    </row>
    <row r="152" spans="1:11" ht="14.45" customHeight="1" x14ac:dyDescent="0.2">
      <c r="A152" s="567" t="s">
        <v>496</v>
      </c>
      <c r="B152" s="568" t="s">
        <v>497</v>
      </c>
      <c r="C152" s="571" t="s">
        <v>508</v>
      </c>
      <c r="D152" s="599" t="s">
        <v>509</v>
      </c>
      <c r="E152" s="571" t="s">
        <v>2068</v>
      </c>
      <c r="F152" s="599" t="s">
        <v>2069</v>
      </c>
      <c r="G152" s="571" t="s">
        <v>2084</v>
      </c>
      <c r="H152" s="571" t="s">
        <v>2085</v>
      </c>
      <c r="I152" s="585">
        <v>5101</v>
      </c>
      <c r="J152" s="585">
        <v>3</v>
      </c>
      <c r="K152" s="586">
        <v>15303</v>
      </c>
    </row>
    <row r="153" spans="1:11" ht="14.45" customHeight="1" x14ac:dyDescent="0.2">
      <c r="A153" s="567" t="s">
        <v>496</v>
      </c>
      <c r="B153" s="568" t="s">
        <v>497</v>
      </c>
      <c r="C153" s="571" t="s">
        <v>508</v>
      </c>
      <c r="D153" s="599" t="s">
        <v>509</v>
      </c>
      <c r="E153" s="571" t="s">
        <v>2068</v>
      </c>
      <c r="F153" s="599" t="s">
        <v>2069</v>
      </c>
      <c r="G153" s="571" t="s">
        <v>2086</v>
      </c>
      <c r="H153" s="571" t="s">
        <v>2087</v>
      </c>
      <c r="I153" s="585">
        <v>5101</v>
      </c>
      <c r="J153" s="585">
        <v>5</v>
      </c>
      <c r="K153" s="586">
        <v>25505</v>
      </c>
    </row>
    <row r="154" spans="1:11" ht="14.45" customHeight="1" x14ac:dyDescent="0.2">
      <c r="A154" s="567" t="s">
        <v>496</v>
      </c>
      <c r="B154" s="568" t="s">
        <v>497</v>
      </c>
      <c r="C154" s="571" t="s">
        <v>508</v>
      </c>
      <c r="D154" s="599" t="s">
        <v>509</v>
      </c>
      <c r="E154" s="571" t="s">
        <v>2068</v>
      </c>
      <c r="F154" s="599" t="s">
        <v>2069</v>
      </c>
      <c r="G154" s="571" t="s">
        <v>2088</v>
      </c>
      <c r="H154" s="571" t="s">
        <v>2089</v>
      </c>
      <c r="I154" s="585">
        <v>5101</v>
      </c>
      <c r="J154" s="585">
        <v>1</v>
      </c>
      <c r="K154" s="586">
        <v>5101</v>
      </c>
    </row>
    <row r="155" spans="1:11" ht="14.45" customHeight="1" x14ac:dyDescent="0.2">
      <c r="A155" s="567" t="s">
        <v>496</v>
      </c>
      <c r="B155" s="568" t="s">
        <v>497</v>
      </c>
      <c r="C155" s="571" t="s">
        <v>508</v>
      </c>
      <c r="D155" s="599" t="s">
        <v>509</v>
      </c>
      <c r="E155" s="571" t="s">
        <v>2068</v>
      </c>
      <c r="F155" s="599" t="s">
        <v>2069</v>
      </c>
      <c r="G155" s="571" t="s">
        <v>2090</v>
      </c>
      <c r="H155" s="571" t="s">
        <v>2091</v>
      </c>
      <c r="I155" s="585">
        <v>5101</v>
      </c>
      <c r="J155" s="585">
        <v>9</v>
      </c>
      <c r="K155" s="586">
        <v>45909</v>
      </c>
    </row>
    <row r="156" spans="1:11" ht="14.45" customHeight="1" x14ac:dyDescent="0.2">
      <c r="A156" s="567" t="s">
        <v>496</v>
      </c>
      <c r="B156" s="568" t="s">
        <v>497</v>
      </c>
      <c r="C156" s="571" t="s">
        <v>508</v>
      </c>
      <c r="D156" s="599" t="s">
        <v>509</v>
      </c>
      <c r="E156" s="571" t="s">
        <v>2068</v>
      </c>
      <c r="F156" s="599" t="s">
        <v>2069</v>
      </c>
      <c r="G156" s="571" t="s">
        <v>2092</v>
      </c>
      <c r="H156" s="571" t="s">
        <v>2093</v>
      </c>
      <c r="I156" s="585">
        <v>9880</v>
      </c>
      <c r="J156" s="585">
        <v>2</v>
      </c>
      <c r="K156" s="586">
        <v>19760</v>
      </c>
    </row>
    <row r="157" spans="1:11" ht="14.45" customHeight="1" x14ac:dyDescent="0.2">
      <c r="A157" s="567" t="s">
        <v>496</v>
      </c>
      <c r="B157" s="568" t="s">
        <v>497</v>
      </c>
      <c r="C157" s="571" t="s">
        <v>508</v>
      </c>
      <c r="D157" s="599" t="s">
        <v>509</v>
      </c>
      <c r="E157" s="571" t="s">
        <v>2068</v>
      </c>
      <c r="F157" s="599" t="s">
        <v>2069</v>
      </c>
      <c r="G157" s="571" t="s">
        <v>2094</v>
      </c>
      <c r="H157" s="571" t="s">
        <v>2095</v>
      </c>
      <c r="I157" s="585">
        <v>9880</v>
      </c>
      <c r="J157" s="585">
        <v>1</v>
      </c>
      <c r="K157" s="586">
        <v>9880</v>
      </c>
    </row>
    <row r="158" spans="1:11" ht="14.45" customHeight="1" x14ac:dyDescent="0.2">
      <c r="A158" s="567" t="s">
        <v>496</v>
      </c>
      <c r="B158" s="568" t="s">
        <v>497</v>
      </c>
      <c r="C158" s="571" t="s">
        <v>508</v>
      </c>
      <c r="D158" s="599" t="s">
        <v>509</v>
      </c>
      <c r="E158" s="571" t="s">
        <v>2068</v>
      </c>
      <c r="F158" s="599" t="s">
        <v>2069</v>
      </c>
      <c r="G158" s="571" t="s">
        <v>2096</v>
      </c>
      <c r="H158" s="571" t="s">
        <v>2097</v>
      </c>
      <c r="I158" s="585">
        <v>9865</v>
      </c>
      <c r="J158" s="585">
        <v>6</v>
      </c>
      <c r="K158" s="586">
        <v>59190</v>
      </c>
    </row>
    <row r="159" spans="1:11" ht="14.45" customHeight="1" x14ac:dyDescent="0.2">
      <c r="A159" s="567" t="s">
        <v>496</v>
      </c>
      <c r="B159" s="568" t="s">
        <v>497</v>
      </c>
      <c r="C159" s="571" t="s">
        <v>508</v>
      </c>
      <c r="D159" s="599" t="s">
        <v>509</v>
      </c>
      <c r="E159" s="571" t="s">
        <v>2068</v>
      </c>
      <c r="F159" s="599" t="s">
        <v>2069</v>
      </c>
      <c r="G159" s="571" t="s">
        <v>2098</v>
      </c>
      <c r="H159" s="571" t="s">
        <v>2099</v>
      </c>
      <c r="I159" s="585">
        <v>9861.248779296875</v>
      </c>
      <c r="J159" s="585">
        <v>11</v>
      </c>
      <c r="K159" s="586">
        <v>108499.990234375</v>
      </c>
    </row>
    <row r="160" spans="1:11" ht="14.45" customHeight="1" x14ac:dyDescent="0.2">
      <c r="A160" s="567" t="s">
        <v>496</v>
      </c>
      <c r="B160" s="568" t="s">
        <v>497</v>
      </c>
      <c r="C160" s="571" t="s">
        <v>508</v>
      </c>
      <c r="D160" s="599" t="s">
        <v>509</v>
      </c>
      <c r="E160" s="571" t="s">
        <v>2068</v>
      </c>
      <c r="F160" s="599" t="s">
        <v>2069</v>
      </c>
      <c r="G160" s="571" t="s">
        <v>2100</v>
      </c>
      <c r="H160" s="571" t="s">
        <v>2101</v>
      </c>
      <c r="I160" s="585">
        <v>9875</v>
      </c>
      <c r="J160" s="585">
        <v>8</v>
      </c>
      <c r="K160" s="586">
        <v>78980</v>
      </c>
    </row>
    <row r="161" spans="1:11" ht="14.45" customHeight="1" x14ac:dyDescent="0.2">
      <c r="A161" s="567" t="s">
        <v>496</v>
      </c>
      <c r="B161" s="568" t="s">
        <v>497</v>
      </c>
      <c r="C161" s="571" t="s">
        <v>508</v>
      </c>
      <c r="D161" s="599" t="s">
        <v>509</v>
      </c>
      <c r="E161" s="571" t="s">
        <v>2068</v>
      </c>
      <c r="F161" s="599" t="s">
        <v>2069</v>
      </c>
      <c r="G161" s="571" t="s">
        <v>2102</v>
      </c>
      <c r="H161" s="571" t="s">
        <v>2103</v>
      </c>
      <c r="I161" s="585">
        <v>9876.6666666666661</v>
      </c>
      <c r="J161" s="585">
        <v>16</v>
      </c>
      <c r="K161" s="586">
        <v>158020</v>
      </c>
    </row>
    <row r="162" spans="1:11" ht="14.45" customHeight="1" x14ac:dyDescent="0.2">
      <c r="A162" s="567" t="s">
        <v>496</v>
      </c>
      <c r="B162" s="568" t="s">
        <v>497</v>
      </c>
      <c r="C162" s="571" t="s">
        <v>508</v>
      </c>
      <c r="D162" s="599" t="s">
        <v>509</v>
      </c>
      <c r="E162" s="571" t="s">
        <v>2068</v>
      </c>
      <c r="F162" s="599" t="s">
        <v>2069</v>
      </c>
      <c r="G162" s="571" t="s">
        <v>2104</v>
      </c>
      <c r="H162" s="571" t="s">
        <v>2105</v>
      </c>
      <c r="I162" s="585">
        <v>9871.4285714285706</v>
      </c>
      <c r="J162" s="585">
        <v>10</v>
      </c>
      <c r="K162" s="586">
        <v>98710</v>
      </c>
    </row>
    <row r="163" spans="1:11" ht="14.45" customHeight="1" x14ac:dyDescent="0.2">
      <c r="A163" s="567" t="s">
        <v>496</v>
      </c>
      <c r="B163" s="568" t="s">
        <v>497</v>
      </c>
      <c r="C163" s="571" t="s">
        <v>508</v>
      </c>
      <c r="D163" s="599" t="s">
        <v>509</v>
      </c>
      <c r="E163" s="571" t="s">
        <v>2068</v>
      </c>
      <c r="F163" s="599" t="s">
        <v>2069</v>
      </c>
      <c r="G163" s="571" t="s">
        <v>2106</v>
      </c>
      <c r="H163" s="571" t="s">
        <v>2107</v>
      </c>
      <c r="I163" s="585">
        <v>9880</v>
      </c>
      <c r="J163" s="585">
        <v>5</v>
      </c>
      <c r="K163" s="586">
        <v>49400</v>
      </c>
    </row>
    <row r="164" spans="1:11" ht="14.45" customHeight="1" x14ac:dyDescent="0.2">
      <c r="A164" s="567" t="s">
        <v>496</v>
      </c>
      <c r="B164" s="568" t="s">
        <v>497</v>
      </c>
      <c r="C164" s="571" t="s">
        <v>508</v>
      </c>
      <c r="D164" s="599" t="s">
        <v>509</v>
      </c>
      <c r="E164" s="571" t="s">
        <v>2068</v>
      </c>
      <c r="F164" s="599" t="s">
        <v>2069</v>
      </c>
      <c r="G164" s="571" t="s">
        <v>2108</v>
      </c>
      <c r="H164" s="571" t="s">
        <v>2109</v>
      </c>
      <c r="I164" s="585">
        <v>9880</v>
      </c>
      <c r="J164" s="585">
        <v>2</v>
      </c>
      <c r="K164" s="586">
        <v>19760</v>
      </c>
    </row>
    <row r="165" spans="1:11" ht="14.45" customHeight="1" x14ac:dyDescent="0.2">
      <c r="A165" s="567" t="s">
        <v>496</v>
      </c>
      <c r="B165" s="568" t="s">
        <v>497</v>
      </c>
      <c r="C165" s="571" t="s">
        <v>508</v>
      </c>
      <c r="D165" s="599" t="s">
        <v>509</v>
      </c>
      <c r="E165" s="571" t="s">
        <v>2068</v>
      </c>
      <c r="F165" s="599" t="s">
        <v>2069</v>
      </c>
      <c r="G165" s="571" t="s">
        <v>2110</v>
      </c>
      <c r="H165" s="571" t="s">
        <v>2111</v>
      </c>
      <c r="I165" s="585">
        <v>9880</v>
      </c>
      <c r="J165" s="585">
        <v>3</v>
      </c>
      <c r="K165" s="586">
        <v>29640</v>
      </c>
    </row>
    <row r="166" spans="1:11" ht="14.45" customHeight="1" x14ac:dyDescent="0.2">
      <c r="A166" s="567" t="s">
        <v>496</v>
      </c>
      <c r="B166" s="568" t="s">
        <v>497</v>
      </c>
      <c r="C166" s="571" t="s">
        <v>508</v>
      </c>
      <c r="D166" s="599" t="s">
        <v>509</v>
      </c>
      <c r="E166" s="571" t="s">
        <v>2068</v>
      </c>
      <c r="F166" s="599" t="s">
        <v>2069</v>
      </c>
      <c r="G166" s="571" t="s">
        <v>2112</v>
      </c>
      <c r="H166" s="571" t="s">
        <v>2113</v>
      </c>
      <c r="I166" s="585">
        <v>9200</v>
      </c>
      <c r="J166" s="585">
        <v>2</v>
      </c>
      <c r="K166" s="586">
        <v>18400</v>
      </c>
    </row>
    <row r="167" spans="1:11" ht="14.45" customHeight="1" x14ac:dyDescent="0.2">
      <c r="A167" s="567" t="s">
        <v>496</v>
      </c>
      <c r="B167" s="568" t="s">
        <v>497</v>
      </c>
      <c r="C167" s="571" t="s">
        <v>508</v>
      </c>
      <c r="D167" s="599" t="s">
        <v>509</v>
      </c>
      <c r="E167" s="571" t="s">
        <v>2068</v>
      </c>
      <c r="F167" s="599" t="s">
        <v>2069</v>
      </c>
      <c r="G167" s="571" t="s">
        <v>2114</v>
      </c>
      <c r="H167" s="571" t="s">
        <v>2115</v>
      </c>
      <c r="I167" s="585">
        <v>9200</v>
      </c>
      <c r="J167" s="585">
        <v>2</v>
      </c>
      <c r="K167" s="586">
        <v>18400</v>
      </c>
    </row>
    <row r="168" spans="1:11" ht="14.45" customHeight="1" x14ac:dyDescent="0.2">
      <c r="A168" s="567" t="s">
        <v>496</v>
      </c>
      <c r="B168" s="568" t="s">
        <v>497</v>
      </c>
      <c r="C168" s="571" t="s">
        <v>508</v>
      </c>
      <c r="D168" s="599" t="s">
        <v>509</v>
      </c>
      <c r="E168" s="571" t="s">
        <v>2068</v>
      </c>
      <c r="F168" s="599" t="s">
        <v>2069</v>
      </c>
      <c r="G168" s="571" t="s">
        <v>2116</v>
      </c>
      <c r="H168" s="571" t="s">
        <v>2117</v>
      </c>
      <c r="I168" s="585">
        <v>3000.010009765625</v>
      </c>
      <c r="J168" s="585">
        <v>1</v>
      </c>
      <c r="K168" s="586">
        <v>3000.010009765625</v>
      </c>
    </row>
    <row r="169" spans="1:11" ht="14.45" customHeight="1" x14ac:dyDescent="0.2">
      <c r="A169" s="567" t="s">
        <v>496</v>
      </c>
      <c r="B169" s="568" t="s">
        <v>497</v>
      </c>
      <c r="C169" s="571" t="s">
        <v>508</v>
      </c>
      <c r="D169" s="599" t="s">
        <v>509</v>
      </c>
      <c r="E169" s="571" t="s">
        <v>2118</v>
      </c>
      <c r="F169" s="599" t="s">
        <v>2119</v>
      </c>
      <c r="G169" s="571" t="s">
        <v>2120</v>
      </c>
      <c r="H169" s="571" t="s">
        <v>2121</v>
      </c>
      <c r="I169" s="585">
        <v>0.81000000238418579</v>
      </c>
      <c r="J169" s="585">
        <v>1500</v>
      </c>
      <c r="K169" s="586">
        <v>1208.7900390625</v>
      </c>
    </row>
    <row r="170" spans="1:11" ht="14.45" customHeight="1" x14ac:dyDescent="0.2">
      <c r="A170" s="567" t="s">
        <v>496</v>
      </c>
      <c r="B170" s="568" t="s">
        <v>497</v>
      </c>
      <c r="C170" s="571" t="s">
        <v>508</v>
      </c>
      <c r="D170" s="599" t="s">
        <v>509</v>
      </c>
      <c r="E170" s="571" t="s">
        <v>2118</v>
      </c>
      <c r="F170" s="599" t="s">
        <v>2119</v>
      </c>
      <c r="G170" s="571" t="s">
        <v>2122</v>
      </c>
      <c r="H170" s="571" t="s">
        <v>2123</v>
      </c>
      <c r="I170" s="585">
        <v>0.47999998927116394</v>
      </c>
      <c r="J170" s="585">
        <v>1000</v>
      </c>
      <c r="K170" s="586">
        <v>481.57998657226563</v>
      </c>
    </row>
    <row r="171" spans="1:11" ht="14.45" customHeight="1" x14ac:dyDescent="0.2">
      <c r="A171" s="567" t="s">
        <v>496</v>
      </c>
      <c r="B171" s="568" t="s">
        <v>497</v>
      </c>
      <c r="C171" s="571" t="s">
        <v>508</v>
      </c>
      <c r="D171" s="599" t="s">
        <v>509</v>
      </c>
      <c r="E171" s="571" t="s">
        <v>1782</v>
      </c>
      <c r="F171" s="599" t="s">
        <v>1783</v>
      </c>
      <c r="G171" s="571" t="s">
        <v>1794</v>
      </c>
      <c r="H171" s="571" t="s">
        <v>1795</v>
      </c>
      <c r="I171" s="585">
        <v>713.56500244140625</v>
      </c>
      <c r="J171" s="585">
        <v>12</v>
      </c>
      <c r="K171" s="586">
        <v>8562.77978515625</v>
      </c>
    </row>
    <row r="172" spans="1:11" ht="14.45" customHeight="1" x14ac:dyDescent="0.2">
      <c r="A172" s="567" t="s">
        <v>496</v>
      </c>
      <c r="B172" s="568" t="s">
        <v>497</v>
      </c>
      <c r="C172" s="571" t="s">
        <v>508</v>
      </c>
      <c r="D172" s="599" t="s">
        <v>509</v>
      </c>
      <c r="E172" s="571" t="s">
        <v>1782</v>
      </c>
      <c r="F172" s="599" t="s">
        <v>1783</v>
      </c>
      <c r="G172" s="571" t="s">
        <v>1796</v>
      </c>
      <c r="H172" s="571" t="s">
        <v>1797</v>
      </c>
      <c r="I172" s="585">
        <v>749.27001953125</v>
      </c>
      <c r="J172" s="585">
        <v>3</v>
      </c>
      <c r="K172" s="586">
        <v>2247.81005859375</v>
      </c>
    </row>
    <row r="173" spans="1:11" ht="14.45" customHeight="1" x14ac:dyDescent="0.2">
      <c r="A173" s="567" t="s">
        <v>496</v>
      </c>
      <c r="B173" s="568" t="s">
        <v>497</v>
      </c>
      <c r="C173" s="571" t="s">
        <v>508</v>
      </c>
      <c r="D173" s="599" t="s">
        <v>509</v>
      </c>
      <c r="E173" s="571" t="s">
        <v>1782</v>
      </c>
      <c r="F173" s="599" t="s">
        <v>1783</v>
      </c>
      <c r="G173" s="571" t="s">
        <v>1798</v>
      </c>
      <c r="H173" s="571" t="s">
        <v>1799</v>
      </c>
      <c r="I173" s="585">
        <v>0.46000000337759656</v>
      </c>
      <c r="J173" s="585">
        <v>38000</v>
      </c>
      <c r="K173" s="586">
        <v>17460</v>
      </c>
    </row>
    <row r="174" spans="1:11" ht="14.45" customHeight="1" x14ac:dyDescent="0.2">
      <c r="A174" s="567" t="s">
        <v>496</v>
      </c>
      <c r="B174" s="568" t="s">
        <v>497</v>
      </c>
      <c r="C174" s="571" t="s">
        <v>508</v>
      </c>
      <c r="D174" s="599" t="s">
        <v>509</v>
      </c>
      <c r="E174" s="571" t="s">
        <v>1782</v>
      </c>
      <c r="F174" s="599" t="s">
        <v>1783</v>
      </c>
      <c r="G174" s="571" t="s">
        <v>1812</v>
      </c>
      <c r="H174" s="571" t="s">
        <v>1813</v>
      </c>
      <c r="I174" s="585">
        <v>160.75</v>
      </c>
      <c r="J174" s="585">
        <v>6</v>
      </c>
      <c r="K174" s="586">
        <v>964.47998046875</v>
      </c>
    </row>
    <row r="175" spans="1:11" ht="14.45" customHeight="1" x14ac:dyDescent="0.2">
      <c r="A175" s="567" t="s">
        <v>496</v>
      </c>
      <c r="B175" s="568" t="s">
        <v>497</v>
      </c>
      <c r="C175" s="571" t="s">
        <v>508</v>
      </c>
      <c r="D175" s="599" t="s">
        <v>509</v>
      </c>
      <c r="E175" s="571" t="s">
        <v>1782</v>
      </c>
      <c r="F175" s="599" t="s">
        <v>1783</v>
      </c>
      <c r="G175" s="571" t="s">
        <v>1814</v>
      </c>
      <c r="H175" s="571" t="s">
        <v>1815</v>
      </c>
      <c r="I175" s="585">
        <v>25.659999847412109</v>
      </c>
      <c r="J175" s="585">
        <v>75</v>
      </c>
      <c r="K175" s="586">
        <v>1924.239990234375</v>
      </c>
    </row>
    <row r="176" spans="1:11" ht="14.45" customHeight="1" x14ac:dyDescent="0.2">
      <c r="A176" s="567" t="s">
        <v>496</v>
      </c>
      <c r="B176" s="568" t="s">
        <v>497</v>
      </c>
      <c r="C176" s="571" t="s">
        <v>508</v>
      </c>
      <c r="D176" s="599" t="s">
        <v>509</v>
      </c>
      <c r="E176" s="571" t="s">
        <v>1782</v>
      </c>
      <c r="F176" s="599" t="s">
        <v>1783</v>
      </c>
      <c r="G176" s="571" t="s">
        <v>1816</v>
      </c>
      <c r="H176" s="571" t="s">
        <v>1817</v>
      </c>
      <c r="I176" s="585">
        <v>18.770000457763672</v>
      </c>
      <c r="J176" s="585">
        <v>30</v>
      </c>
      <c r="K176" s="586">
        <v>563.03997802734375</v>
      </c>
    </row>
    <row r="177" spans="1:11" ht="14.45" customHeight="1" x14ac:dyDescent="0.2">
      <c r="A177" s="567" t="s">
        <v>496</v>
      </c>
      <c r="B177" s="568" t="s">
        <v>497</v>
      </c>
      <c r="C177" s="571" t="s">
        <v>508</v>
      </c>
      <c r="D177" s="599" t="s">
        <v>509</v>
      </c>
      <c r="E177" s="571" t="s">
        <v>1782</v>
      </c>
      <c r="F177" s="599" t="s">
        <v>1783</v>
      </c>
      <c r="G177" s="571" t="s">
        <v>1824</v>
      </c>
      <c r="H177" s="571" t="s">
        <v>1825</v>
      </c>
      <c r="I177" s="585">
        <v>740.8699951171875</v>
      </c>
      <c r="J177" s="585">
        <v>1</v>
      </c>
      <c r="K177" s="586">
        <v>740.8699951171875</v>
      </c>
    </row>
    <row r="178" spans="1:11" ht="14.45" customHeight="1" x14ac:dyDescent="0.2">
      <c r="A178" s="567" t="s">
        <v>496</v>
      </c>
      <c r="B178" s="568" t="s">
        <v>497</v>
      </c>
      <c r="C178" s="571" t="s">
        <v>508</v>
      </c>
      <c r="D178" s="599" t="s">
        <v>509</v>
      </c>
      <c r="E178" s="571" t="s">
        <v>1782</v>
      </c>
      <c r="F178" s="599" t="s">
        <v>1783</v>
      </c>
      <c r="G178" s="571" t="s">
        <v>1828</v>
      </c>
      <c r="H178" s="571" t="s">
        <v>1829</v>
      </c>
      <c r="I178" s="585">
        <v>449.3800048828125</v>
      </c>
      <c r="J178" s="585">
        <v>50</v>
      </c>
      <c r="K178" s="586">
        <v>22468.93994140625</v>
      </c>
    </row>
    <row r="179" spans="1:11" ht="14.45" customHeight="1" x14ac:dyDescent="0.2">
      <c r="A179" s="567" t="s">
        <v>496</v>
      </c>
      <c r="B179" s="568" t="s">
        <v>497</v>
      </c>
      <c r="C179" s="571" t="s">
        <v>508</v>
      </c>
      <c r="D179" s="599" t="s">
        <v>509</v>
      </c>
      <c r="E179" s="571" t="s">
        <v>1782</v>
      </c>
      <c r="F179" s="599" t="s">
        <v>1783</v>
      </c>
      <c r="G179" s="571" t="s">
        <v>1830</v>
      </c>
      <c r="H179" s="571" t="s">
        <v>1831</v>
      </c>
      <c r="I179" s="585">
        <v>18.399999618530273</v>
      </c>
      <c r="J179" s="585">
        <v>200</v>
      </c>
      <c r="K179" s="586">
        <v>3680</v>
      </c>
    </row>
    <row r="180" spans="1:11" ht="14.45" customHeight="1" x14ac:dyDescent="0.2">
      <c r="A180" s="567" t="s">
        <v>496</v>
      </c>
      <c r="B180" s="568" t="s">
        <v>497</v>
      </c>
      <c r="C180" s="571" t="s">
        <v>508</v>
      </c>
      <c r="D180" s="599" t="s">
        <v>509</v>
      </c>
      <c r="E180" s="571" t="s">
        <v>1782</v>
      </c>
      <c r="F180" s="599" t="s">
        <v>1783</v>
      </c>
      <c r="G180" s="571" t="s">
        <v>1838</v>
      </c>
      <c r="H180" s="571" t="s">
        <v>1839</v>
      </c>
      <c r="I180" s="585">
        <v>235.1300048828125</v>
      </c>
      <c r="J180" s="585">
        <v>10</v>
      </c>
      <c r="K180" s="586">
        <v>2351.2900390625</v>
      </c>
    </row>
    <row r="181" spans="1:11" ht="14.45" customHeight="1" x14ac:dyDescent="0.2">
      <c r="A181" s="567" t="s">
        <v>496</v>
      </c>
      <c r="B181" s="568" t="s">
        <v>497</v>
      </c>
      <c r="C181" s="571" t="s">
        <v>508</v>
      </c>
      <c r="D181" s="599" t="s">
        <v>509</v>
      </c>
      <c r="E181" s="571" t="s">
        <v>1782</v>
      </c>
      <c r="F181" s="599" t="s">
        <v>1783</v>
      </c>
      <c r="G181" s="571" t="s">
        <v>1842</v>
      </c>
      <c r="H181" s="571" t="s">
        <v>1843</v>
      </c>
      <c r="I181" s="585">
        <v>2.875</v>
      </c>
      <c r="J181" s="585">
        <v>100</v>
      </c>
      <c r="K181" s="586">
        <v>287.5</v>
      </c>
    </row>
    <row r="182" spans="1:11" ht="14.45" customHeight="1" x14ac:dyDescent="0.2">
      <c r="A182" s="567" t="s">
        <v>496</v>
      </c>
      <c r="B182" s="568" t="s">
        <v>497</v>
      </c>
      <c r="C182" s="571" t="s">
        <v>508</v>
      </c>
      <c r="D182" s="599" t="s">
        <v>509</v>
      </c>
      <c r="E182" s="571" t="s">
        <v>1782</v>
      </c>
      <c r="F182" s="599" t="s">
        <v>1783</v>
      </c>
      <c r="G182" s="571" t="s">
        <v>1844</v>
      </c>
      <c r="H182" s="571" t="s">
        <v>1845</v>
      </c>
      <c r="I182" s="585">
        <v>4.7933333714803057</v>
      </c>
      <c r="J182" s="585">
        <v>180</v>
      </c>
      <c r="K182" s="586">
        <v>862.68000793457031</v>
      </c>
    </row>
    <row r="183" spans="1:11" ht="14.45" customHeight="1" x14ac:dyDescent="0.2">
      <c r="A183" s="567" t="s">
        <v>496</v>
      </c>
      <c r="B183" s="568" t="s">
        <v>497</v>
      </c>
      <c r="C183" s="571" t="s">
        <v>508</v>
      </c>
      <c r="D183" s="599" t="s">
        <v>509</v>
      </c>
      <c r="E183" s="571" t="s">
        <v>1782</v>
      </c>
      <c r="F183" s="599" t="s">
        <v>1783</v>
      </c>
      <c r="G183" s="571" t="s">
        <v>1846</v>
      </c>
      <c r="H183" s="571" t="s">
        <v>1847</v>
      </c>
      <c r="I183" s="585">
        <v>18.760000228881836</v>
      </c>
      <c r="J183" s="585">
        <v>40</v>
      </c>
      <c r="K183" s="586">
        <v>750.239990234375</v>
      </c>
    </row>
    <row r="184" spans="1:11" ht="14.45" customHeight="1" x14ac:dyDescent="0.2">
      <c r="A184" s="567" t="s">
        <v>496</v>
      </c>
      <c r="B184" s="568" t="s">
        <v>497</v>
      </c>
      <c r="C184" s="571" t="s">
        <v>508</v>
      </c>
      <c r="D184" s="599" t="s">
        <v>509</v>
      </c>
      <c r="E184" s="571" t="s">
        <v>1782</v>
      </c>
      <c r="F184" s="599" t="s">
        <v>1783</v>
      </c>
      <c r="G184" s="571" t="s">
        <v>1848</v>
      </c>
      <c r="H184" s="571" t="s">
        <v>1849</v>
      </c>
      <c r="I184" s="585">
        <v>9.8000001907348633</v>
      </c>
      <c r="J184" s="585">
        <v>100</v>
      </c>
      <c r="K184" s="586">
        <v>979.719970703125</v>
      </c>
    </row>
    <row r="185" spans="1:11" ht="14.45" customHeight="1" x14ac:dyDescent="0.2">
      <c r="A185" s="567" t="s">
        <v>496</v>
      </c>
      <c r="B185" s="568" t="s">
        <v>497</v>
      </c>
      <c r="C185" s="571" t="s">
        <v>508</v>
      </c>
      <c r="D185" s="599" t="s">
        <v>509</v>
      </c>
      <c r="E185" s="571" t="s">
        <v>1782</v>
      </c>
      <c r="F185" s="599" t="s">
        <v>1783</v>
      </c>
      <c r="G185" s="571" t="s">
        <v>1848</v>
      </c>
      <c r="H185" s="571" t="s">
        <v>1850</v>
      </c>
      <c r="I185" s="585">
        <v>9.7950000762939453</v>
      </c>
      <c r="J185" s="585">
        <v>150</v>
      </c>
      <c r="K185" s="586">
        <v>1469.2999877929688</v>
      </c>
    </row>
    <row r="186" spans="1:11" ht="14.45" customHeight="1" x14ac:dyDescent="0.2">
      <c r="A186" s="567" t="s">
        <v>496</v>
      </c>
      <c r="B186" s="568" t="s">
        <v>497</v>
      </c>
      <c r="C186" s="571" t="s">
        <v>508</v>
      </c>
      <c r="D186" s="599" t="s">
        <v>509</v>
      </c>
      <c r="E186" s="571" t="s">
        <v>1782</v>
      </c>
      <c r="F186" s="599" t="s">
        <v>1783</v>
      </c>
      <c r="G186" s="571" t="s">
        <v>2124</v>
      </c>
      <c r="H186" s="571" t="s">
        <v>2125</v>
      </c>
      <c r="I186" s="585">
        <v>494.5</v>
      </c>
      <c r="J186" s="585">
        <v>1</v>
      </c>
      <c r="K186" s="586">
        <v>494.5</v>
      </c>
    </row>
    <row r="187" spans="1:11" ht="14.45" customHeight="1" x14ac:dyDescent="0.2">
      <c r="A187" s="567" t="s">
        <v>496</v>
      </c>
      <c r="B187" s="568" t="s">
        <v>497</v>
      </c>
      <c r="C187" s="571" t="s">
        <v>508</v>
      </c>
      <c r="D187" s="599" t="s">
        <v>509</v>
      </c>
      <c r="E187" s="571" t="s">
        <v>1782</v>
      </c>
      <c r="F187" s="599" t="s">
        <v>1783</v>
      </c>
      <c r="G187" s="571" t="s">
        <v>1851</v>
      </c>
      <c r="H187" s="571" t="s">
        <v>1852</v>
      </c>
      <c r="I187" s="585">
        <v>23.379999160766602</v>
      </c>
      <c r="J187" s="585">
        <v>70</v>
      </c>
      <c r="K187" s="586">
        <v>1636.5699462890625</v>
      </c>
    </row>
    <row r="188" spans="1:11" ht="14.45" customHeight="1" x14ac:dyDescent="0.2">
      <c r="A188" s="567" t="s">
        <v>496</v>
      </c>
      <c r="B188" s="568" t="s">
        <v>497</v>
      </c>
      <c r="C188" s="571" t="s">
        <v>508</v>
      </c>
      <c r="D188" s="599" t="s">
        <v>509</v>
      </c>
      <c r="E188" s="571" t="s">
        <v>1782</v>
      </c>
      <c r="F188" s="599" t="s">
        <v>1783</v>
      </c>
      <c r="G188" s="571" t="s">
        <v>1857</v>
      </c>
      <c r="H188" s="571" t="s">
        <v>1858</v>
      </c>
      <c r="I188" s="585">
        <v>214.58000183105469</v>
      </c>
      <c r="J188" s="585">
        <v>2</v>
      </c>
      <c r="K188" s="586">
        <v>429.16000366210938</v>
      </c>
    </row>
    <row r="189" spans="1:11" ht="14.45" customHeight="1" x14ac:dyDescent="0.2">
      <c r="A189" s="567" t="s">
        <v>496</v>
      </c>
      <c r="B189" s="568" t="s">
        <v>497</v>
      </c>
      <c r="C189" s="571" t="s">
        <v>508</v>
      </c>
      <c r="D189" s="599" t="s">
        <v>509</v>
      </c>
      <c r="E189" s="571" t="s">
        <v>1782</v>
      </c>
      <c r="F189" s="599" t="s">
        <v>1783</v>
      </c>
      <c r="G189" s="571" t="s">
        <v>1865</v>
      </c>
      <c r="H189" s="571" t="s">
        <v>1866</v>
      </c>
      <c r="I189" s="585">
        <v>113.27999877929688</v>
      </c>
      <c r="J189" s="585">
        <v>10</v>
      </c>
      <c r="K189" s="586">
        <v>1132.75</v>
      </c>
    </row>
    <row r="190" spans="1:11" ht="14.45" customHeight="1" x14ac:dyDescent="0.2">
      <c r="A190" s="567" t="s">
        <v>496</v>
      </c>
      <c r="B190" s="568" t="s">
        <v>497</v>
      </c>
      <c r="C190" s="571" t="s">
        <v>508</v>
      </c>
      <c r="D190" s="599" t="s">
        <v>509</v>
      </c>
      <c r="E190" s="571" t="s">
        <v>1782</v>
      </c>
      <c r="F190" s="599" t="s">
        <v>1783</v>
      </c>
      <c r="G190" s="571" t="s">
        <v>2126</v>
      </c>
      <c r="H190" s="571" t="s">
        <v>2127</v>
      </c>
      <c r="I190" s="585">
        <v>24.729999542236328</v>
      </c>
      <c r="J190" s="585">
        <v>50</v>
      </c>
      <c r="K190" s="586">
        <v>1236.25</v>
      </c>
    </row>
    <row r="191" spans="1:11" ht="14.45" customHeight="1" x14ac:dyDescent="0.2">
      <c r="A191" s="567" t="s">
        <v>496</v>
      </c>
      <c r="B191" s="568" t="s">
        <v>497</v>
      </c>
      <c r="C191" s="571" t="s">
        <v>508</v>
      </c>
      <c r="D191" s="599" t="s">
        <v>509</v>
      </c>
      <c r="E191" s="571" t="s">
        <v>1782</v>
      </c>
      <c r="F191" s="599" t="s">
        <v>1783</v>
      </c>
      <c r="G191" s="571" t="s">
        <v>2128</v>
      </c>
      <c r="H191" s="571" t="s">
        <v>2129</v>
      </c>
      <c r="I191" s="585">
        <v>45.319999694824219</v>
      </c>
      <c r="J191" s="585">
        <v>50</v>
      </c>
      <c r="K191" s="586">
        <v>2266.080078125</v>
      </c>
    </row>
    <row r="192" spans="1:11" ht="14.45" customHeight="1" x14ac:dyDescent="0.2">
      <c r="A192" s="567" t="s">
        <v>496</v>
      </c>
      <c r="B192" s="568" t="s">
        <v>497</v>
      </c>
      <c r="C192" s="571" t="s">
        <v>508</v>
      </c>
      <c r="D192" s="599" t="s">
        <v>509</v>
      </c>
      <c r="E192" s="571" t="s">
        <v>1782</v>
      </c>
      <c r="F192" s="599" t="s">
        <v>1783</v>
      </c>
      <c r="G192" s="571" t="s">
        <v>2130</v>
      </c>
      <c r="H192" s="571" t="s">
        <v>2131</v>
      </c>
      <c r="I192" s="585">
        <v>63.860000610351563</v>
      </c>
      <c r="J192" s="585">
        <v>20</v>
      </c>
      <c r="K192" s="586">
        <v>1277.1700439453125</v>
      </c>
    </row>
    <row r="193" spans="1:11" ht="14.45" customHeight="1" x14ac:dyDescent="0.2">
      <c r="A193" s="567" t="s">
        <v>496</v>
      </c>
      <c r="B193" s="568" t="s">
        <v>497</v>
      </c>
      <c r="C193" s="571" t="s">
        <v>508</v>
      </c>
      <c r="D193" s="599" t="s">
        <v>509</v>
      </c>
      <c r="E193" s="571" t="s">
        <v>1782</v>
      </c>
      <c r="F193" s="599" t="s">
        <v>1783</v>
      </c>
      <c r="G193" s="571" t="s">
        <v>2132</v>
      </c>
      <c r="H193" s="571" t="s">
        <v>2133</v>
      </c>
      <c r="I193" s="585">
        <v>12.359999656677246</v>
      </c>
      <c r="J193" s="585">
        <v>50</v>
      </c>
      <c r="K193" s="586">
        <v>618.1300048828125</v>
      </c>
    </row>
    <row r="194" spans="1:11" ht="14.45" customHeight="1" x14ac:dyDescent="0.2">
      <c r="A194" s="567" t="s">
        <v>496</v>
      </c>
      <c r="B194" s="568" t="s">
        <v>497</v>
      </c>
      <c r="C194" s="571" t="s">
        <v>508</v>
      </c>
      <c r="D194" s="599" t="s">
        <v>509</v>
      </c>
      <c r="E194" s="571" t="s">
        <v>1782</v>
      </c>
      <c r="F194" s="599" t="s">
        <v>1783</v>
      </c>
      <c r="G194" s="571" t="s">
        <v>2134</v>
      </c>
      <c r="H194" s="571" t="s">
        <v>2135</v>
      </c>
      <c r="I194" s="585">
        <v>28.190000534057617</v>
      </c>
      <c r="J194" s="585">
        <v>30</v>
      </c>
      <c r="K194" s="586">
        <v>845.71002197265625</v>
      </c>
    </row>
    <row r="195" spans="1:11" ht="14.45" customHeight="1" x14ac:dyDescent="0.2">
      <c r="A195" s="567" t="s">
        <v>496</v>
      </c>
      <c r="B195" s="568" t="s">
        <v>497</v>
      </c>
      <c r="C195" s="571" t="s">
        <v>508</v>
      </c>
      <c r="D195" s="599" t="s">
        <v>509</v>
      </c>
      <c r="E195" s="571" t="s">
        <v>1782</v>
      </c>
      <c r="F195" s="599" t="s">
        <v>1783</v>
      </c>
      <c r="G195" s="571" t="s">
        <v>2136</v>
      </c>
      <c r="H195" s="571" t="s">
        <v>2137</v>
      </c>
      <c r="I195" s="585">
        <v>38.5</v>
      </c>
      <c r="J195" s="585">
        <v>30</v>
      </c>
      <c r="K195" s="586">
        <v>1154.949951171875</v>
      </c>
    </row>
    <row r="196" spans="1:11" ht="14.45" customHeight="1" x14ac:dyDescent="0.2">
      <c r="A196" s="567" t="s">
        <v>496</v>
      </c>
      <c r="B196" s="568" t="s">
        <v>497</v>
      </c>
      <c r="C196" s="571" t="s">
        <v>508</v>
      </c>
      <c r="D196" s="599" t="s">
        <v>509</v>
      </c>
      <c r="E196" s="571" t="s">
        <v>1782</v>
      </c>
      <c r="F196" s="599" t="s">
        <v>1783</v>
      </c>
      <c r="G196" s="571" t="s">
        <v>2138</v>
      </c>
      <c r="H196" s="571" t="s">
        <v>2139</v>
      </c>
      <c r="I196" s="585">
        <v>36.009998321533203</v>
      </c>
      <c r="J196" s="585">
        <v>30</v>
      </c>
      <c r="K196" s="586">
        <v>1080.31005859375</v>
      </c>
    </row>
    <row r="197" spans="1:11" ht="14.45" customHeight="1" x14ac:dyDescent="0.2">
      <c r="A197" s="567" t="s">
        <v>496</v>
      </c>
      <c r="B197" s="568" t="s">
        <v>497</v>
      </c>
      <c r="C197" s="571" t="s">
        <v>508</v>
      </c>
      <c r="D197" s="599" t="s">
        <v>509</v>
      </c>
      <c r="E197" s="571" t="s">
        <v>1782</v>
      </c>
      <c r="F197" s="599" t="s">
        <v>1783</v>
      </c>
      <c r="G197" s="571" t="s">
        <v>2140</v>
      </c>
      <c r="H197" s="571" t="s">
        <v>2141</v>
      </c>
      <c r="I197" s="585">
        <v>19.549999237060547</v>
      </c>
      <c r="J197" s="585">
        <v>50</v>
      </c>
      <c r="K197" s="586">
        <v>977.5</v>
      </c>
    </row>
    <row r="198" spans="1:11" ht="14.45" customHeight="1" x14ac:dyDescent="0.2">
      <c r="A198" s="567" t="s">
        <v>496</v>
      </c>
      <c r="B198" s="568" t="s">
        <v>497</v>
      </c>
      <c r="C198" s="571" t="s">
        <v>508</v>
      </c>
      <c r="D198" s="599" t="s">
        <v>509</v>
      </c>
      <c r="E198" s="571" t="s">
        <v>1782</v>
      </c>
      <c r="F198" s="599" t="s">
        <v>1783</v>
      </c>
      <c r="G198" s="571" t="s">
        <v>2142</v>
      </c>
      <c r="H198" s="571" t="s">
        <v>2143</v>
      </c>
      <c r="I198" s="585">
        <v>35.029998779296875</v>
      </c>
      <c r="J198" s="585">
        <v>50</v>
      </c>
      <c r="K198" s="586">
        <v>1751.449951171875</v>
      </c>
    </row>
    <row r="199" spans="1:11" ht="14.45" customHeight="1" x14ac:dyDescent="0.2">
      <c r="A199" s="567" t="s">
        <v>496</v>
      </c>
      <c r="B199" s="568" t="s">
        <v>497</v>
      </c>
      <c r="C199" s="571" t="s">
        <v>508</v>
      </c>
      <c r="D199" s="599" t="s">
        <v>509</v>
      </c>
      <c r="E199" s="571" t="s">
        <v>1782</v>
      </c>
      <c r="F199" s="599" t="s">
        <v>1783</v>
      </c>
      <c r="G199" s="571" t="s">
        <v>2144</v>
      </c>
      <c r="H199" s="571" t="s">
        <v>2145</v>
      </c>
      <c r="I199" s="585">
        <v>50.470001220703125</v>
      </c>
      <c r="J199" s="585">
        <v>20</v>
      </c>
      <c r="K199" s="586">
        <v>1009.469970703125</v>
      </c>
    </row>
    <row r="200" spans="1:11" ht="14.45" customHeight="1" x14ac:dyDescent="0.2">
      <c r="A200" s="567" t="s">
        <v>496</v>
      </c>
      <c r="B200" s="568" t="s">
        <v>497</v>
      </c>
      <c r="C200" s="571" t="s">
        <v>508</v>
      </c>
      <c r="D200" s="599" t="s">
        <v>509</v>
      </c>
      <c r="E200" s="571" t="s">
        <v>1782</v>
      </c>
      <c r="F200" s="599" t="s">
        <v>1783</v>
      </c>
      <c r="G200" s="571" t="s">
        <v>2146</v>
      </c>
      <c r="H200" s="571" t="s">
        <v>2147</v>
      </c>
      <c r="I200" s="585">
        <v>9.2299995422363281</v>
      </c>
      <c r="J200" s="585">
        <v>50</v>
      </c>
      <c r="K200" s="586">
        <v>461.73001098632813</v>
      </c>
    </row>
    <row r="201" spans="1:11" ht="14.45" customHeight="1" x14ac:dyDescent="0.2">
      <c r="A201" s="567" t="s">
        <v>496</v>
      </c>
      <c r="B201" s="568" t="s">
        <v>497</v>
      </c>
      <c r="C201" s="571" t="s">
        <v>508</v>
      </c>
      <c r="D201" s="599" t="s">
        <v>509</v>
      </c>
      <c r="E201" s="571" t="s">
        <v>1782</v>
      </c>
      <c r="F201" s="599" t="s">
        <v>1783</v>
      </c>
      <c r="G201" s="571" t="s">
        <v>1867</v>
      </c>
      <c r="H201" s="571" t="s">
        <v>1868</v>
      </c>
      <c r="I201" s="585">
        <v>13.800000190734863</v>
      </c>
      <c r="J201" s="585">
        <v>50</v>
      </c>
      <c r="K201" s="586">
        <v>690</v>
      </c>
    </row>
    <row r="202" spans="1:11" ht="14.45" customHeight="1" x14ac:dyDescent="0.2">
      <c r="A202" s="567" t="s">
        <v>496</v>
      </c>
      <c r="B202" s="568" t="s">
        <v>497</v>
      </c>
      <c r="C202" s="571" t="s">
        <v>508</v>
      </c>
      <c r="D202" s="599" t="s">
        <v>509</v>
      </c>
      <c r="E202" s="571" t="s">
        <v>1782</v>
      </c>
      <c r="F202" s="599" t="s">
        <v>1783</v>
      </c>
      <c r="G202" s="571" t="s">
        <v>1873</v>
      </c>
      <c r="H202" s="571" t="s">
        <v>1874</v>
      </c>
      <c r="I202" s="585">
        <v>0.86000001430511475</v>
      </c>
      <c r="J202" s="585">
        <v>100</v>
      </c>
      <c r="K202" s="586">
        <v>86</v>
      </c>
    </row>
    <row r="203" spans="1:11" ht="14.45" customHeight="1" x14ac:dyDescent="0.2">
      <c r="A203" s="567" t="s">
        <v>496</v>
      </c>
      <c r="B203" s="568" t="s">
        <v>497</v>
      </c>
      <c r="C203" s="571" t="s">
        <v>508</v>
      </c>
      <c r="D203" s="599" t="s">
        <v>509</v>
      </c>
      <c r="E203" s="571" t="s">
        <v>1782</v>
      </c>
      <c r="F203" s="599" t="s">
        <v>1783</v>
      </c>
      <c r="G203" s="571" t="s">
        <v>1875</v>
      </c>
      <c r="H203" s="571" t="s">
        <v>1876</v>
      </c>
      <c r="I203" s="585">
        <v>1.5099999904632568</v>
      </c>
      <c r="J203" s="585">
        <v>200</v>
      </c>
      <c r="K203" s="586">
        <v>302</v>
      </c>
    </row>
    <row r="204" spans="1:11" ht="14.45" customHeight="1" x14ac:dyDescent="0.2">
      <c r="A204" s="567" t="s">
        <v>496</v>
      </c>
      <c r="B204" s="568" t="s">
        <v>497</v>
      </c>
      <c r="C204" s="571" t="s">
        <v>508</v>
      </c>
      <c r="D204" s="599" t="s">
        <v>509</v>
      </c>
      <c r="E204" s="571" t="s">
        <v>1782</v>
      </c>
      <c r="F204" s="599" t="s">
        <v>1783</v>
      </c>
      <c r="G204" s="571" t="s">
        <v>1881</v>
      </c>
      <c r="H204" s="571" t="s">
        <v>1882</v>
      </c>
      <c r="I204" s="585">
        <v>0.56999999284744263</v>
      </c>
      <c r="J204" s="585">
        <v>600</v>
      </c>
      <c r="K204" s="586">
        <v>341.54999542236328</v>
      </c>
    </row>
    <row r="205" spans="1:11" ht="14.45" customHeight="1" x14ac:dyDescent="0.2">
      <c r="A205" s="567" t="s">
        <v>496</v>
      </c>
      <c r="B205" s="568" t="s">
        <v>497</v>
      </c>
      <c r="C205" s="571" t="s">
        <v>508</v>
      </c>
      <c r="D205" s="599" t="s">
        <v>509</v>
      </c>
      <c r="E205" s="571" t="s">
        <v>1782</v>
      </c>
      <c r="F205" s="599" t="s">
        <v>1783</v>
      </c>
      <c r="G205" s="571" t="s">
        <v>1885</v>
      </c>
      <c r="H205" s="571" t="s">
        <v>1886</v>
      </c>
      <c r="I205" s="585">
        <v>61.215000152587891</v>
      </c>
      <c r="J205" s="585">
        <v>6</v>
      </c>
      <c r="K205" s="586">
        <v>367.30000305175781</v>
      </c>
    </row>
    <row r="206" spans="1:11" ht="14.45" customHeight="1" x14ac:dyDescent="0.2">
      <c r="A206" s="567" t="s">
        <v>496</v>
      </c>
      <c r="B206" s="568" t="s">
        <v>497</v>
      </c>
      <c r="C206" s="571" t="s">
        <v>508</v>
      </c>
      <c r="D206" s="599" t="s">
        <v>509</v>
      </c>
      <c r="E206" s="571" t="s">
        <v>1782</v>
      </c>
      <c r="F206" s="599" t="s">
        <v>1783</v>
      </c>
      <c r="G206" s="571" t="s">
        <v>1887</v>
      </c>
      <c r="H206" s="571" t="s">
        <v>1888</v>
      </c>
      <c r="I206" s="585">
        <v>26.168000030517579</v>
      </c>
      <c r="J206" s="585">
        <v>23</v>
      </c>
      <c r="K206" s="586">
        <v>601.8900032043457</v>
      </c>
    </row>
    <row r="207" spans="1:11" ht="14.45" customHeight="1" x14ac:dyDescent="0.2">
      <c r="A207" s="567" t="s">
        <v>496</v>
      </c>
      <c r="B207" s="568" t="s">
        <v>497</v>
      </c>
      <c r="C207" s="571" t="s">
        <v>508</v>
      </c>
      <c r="D207" s="599" t="s">
        <v>509</v>
      </c>
      <c r="E207" s="571" t="s">
        <v>1782</v>
      </c>
      <c r="F207" s="599" t="s">
        <v>1783</v>
      </c>
      <c r="G207" s="571" t="s">
        <v>1897</v>
      </c>
      <c r="H207" s="571" t="s">
        <v>1898</v>
      </c>
      <c r="I207" s="585">
        <v>12.170000076293945</v>
      </c>
      <c r="J207" s="585">
        <v>30</v>
      </c>
      <c r="K207" s="586">
        <v>365.04998779296875</v>
      </c>
    </row>
    <row r="208" spans="1:11" ht="14.45" customHeight="1" x14ac:dyDescent="0.2">
      <c r="A208" s="567" t="s">
        <v>496</v>
      </c>
      <c r="B208" s="568" t="s">
        <v>497</v>
      </c>
      <c r="C208" s="571" t="s">
        <v>508</v>
      </c>
      <c r="D208" s="599" t="s">
        <v>509</v>
      </c>
      <c r="E208" s="571" t="s">
        <v>1782</v>
      </c>
      <c r="F208" s="599" t="s">
        <v>1783</v>
      </c>
      <c r="G208" s="571" t="s">
        <v>1913</v>
      </c>
      <c r="H208" s="571" t="s">
        <v>1914</v>
      </c>
      <c r="I208" s="585">
        <v>15.640000343322754</v>
      </c>
      <c r="J208" s="585">
        <v>50</v>
      </c>
      <c r="K208" s="586">
        <v>782</v>
      </c>
    </row>
    <row r="209" spans="1:11" ht="14.45" customHeight="1" x14ac:dyDescent="0.2">
      <c r="A209" s="567" t="s">
        <v>496</v>
      </c>
      <c r="B209" s="568" t="s">
        <v>497</v>
      </c>
      <c r="C209" s="571" t="s">
        <v>508</v>
      </c>
      <c r="D209" s="599" t="s">
        <v>509</v>
      </c>
      <c r="E209" s="571" t="s">
        <v>1782</v>
      </c>
      <c r="F209" s="599" t="s">
        <v>1783</v>
      </c>
      <c r="G209" s="571" t="s">
        <v>1915</v>
      </c>
      <c r="H209" s="571" t="s">
        <v>1916</v>
      </c>
      <c r="I209" s="585">
        <v>17.129999160766602</v>
      </c>
      <c r="J209" s="585">
        <v>30</v>
      </c>
      <c r="K209" s="586">
        <v>513.79998779296875</v>
      </c>
    </row>
    <row r="210" spans="1:11" ht="14.45" customHeight="1" x14ac:dyDescent="0.2">
      <c r="A210" s="567" t="s">
        <v>496</v>
      </c>
      <c r="B210" s="568" t="s">
        <v>497</v>
      </c>
      <c r="C210" s="571" t="s">
        <v>508</v>
      </c>
      <c r="D210" s="599" t="s">
        <v>509</v>
      </c>
      <c r="E210" s="571" t="s">
        <v>1782</v>
      </c>
      <c r="F210" s="599" t="s">
        <v>1783</v>
      </c>
      <c r="G210" s="571" t="s">
        <v>1917</v>
      </c>
      <c r="H210" s="571" t="s">
        <v>1918</v>
      </c>
      <c r="I210" s="585">
        <v>72.220001220703125</v>
      </c>
      <c r="J210" s="585">
        <v>3</v>
      </c>
      <c r="K210" s="586">
        <v>216.66000366210938</v>
      </c>
    </row>
    <row r="211" spans="1:11" ht="14.45" customHeight="1" x14ac:dyDescent="0.2">
      <c r="A211" s="567" t="s">
        <v>496</v>
      </c>
      <c r="B211" s="568" t="s">
        <v>497</v>
      </c>
      <c r="C211" s="571" t="s">
        <v>508</v>
      </c>
      <c r="D211" s="599" t="s">
        <v>509</v>
      </c>
      <c r="E211" s="571" t="s">
        <v>1782</v>
      </c>
      <c r="F211" s="599" t="s">
        <v>1783</v>
      </c>
      <c r="G211" s="571" t="s">
        <v>1919</v>
      </c>
      <c r="H211" s="571" t="s">
        <v>1920</v>
      </c>
      <c r="I211" s="585">
        <v>105.45999908447266</v>
      </c>
      <c r="J211" s="585">
        <v>2</v>
      </c>
      <c r="K211" s="586">
        <v>210.91999816894531</v>
      </c>
    </row>
    <row r="212" spans="1:11" ht="14.45" customHeight="1" x14ac:dyDescent="0.2">
      <c r="A212" s="567" t="s">
        <v>496</v>
      </c>
      <c r="B212" s="568" t="s">
        <v>497</v>
      </c>
      <c r="C212" s="571" t="s">
        <v>508</v>
      </c>
      <c r="D212" s="599" t="s">
        <v>509</v>
      </c>
      <c r="E212" s="571" t="s">
        <v>1782</v>
      </c>
      <c r="F212" s="599" t="s">
        <v>1783</v>
      </c>
      <c r="G212" s="571" t="s">
        <v>1925</v>
      </c>
      <c r="H212" s="571" t="s">
        <v>1926</v>
      </c>
      <c r="I212" s="585">
        <v>11.590000152587891</v>
      </c>
      <c r="J212" s="585">
        <v>120</v>
      </c>
      <c r="K212" s="586">
        <v>1390.800048828125</v>
      </c>
    </row>
    <row r="213" spans="1:11" ht="14.45" customHeight="1" x14ac:dyDescent="0.2">
      <c r="A213" s="567" t="s">
        <v>496</v>
      </c>
      <c r="B213" s="568" t="s">
        <v>497</v>
      </c>
      <c r="C213" s="571" t="s">
        <v>508</v>
      </c>
      <c r="D213" s="599" t="s">
        <v>509</v>
      </c>
      <c r="E213" s="571" t="s">
        <v>1782</v>
      </c>
      <c r="F213" s="599" t="s">
        <v>1783</v>
      </c>
      <c r="G213" s="571" t="s">
        <v>1927</v>
      </c>
      <c r="H213" s="571" t="s">
        <v>1928</v>
      </c>
      <c r="I213" s="585">
        <v>13.869999885559082</v>
      </c>
      <c r="J213" s="585">
        <v>96</v>
      </c>
      <c r="K213" s="586">
        <v>1331.5599975585938</v>
      </c>
    </row>
    <row r="214" spans="1:11" ht="14.45" customHeight="1" x14ac:dyDescent="0.2">
      <c r="A214" s="567" t="s">
        <v>496</v>
      </c>
      <c r="B214" s="568" t="s">
        <v>497</v>
      </c>
      <c r="C214" s="571" t="s">
        <v>508</v>
      </c>
      <c r="D214" s="599" t="s">
        <v>509</v>
      </c>
      <c r="E214" s="571" t="s">
        <v>1782</v>
      </c>
      <c r="F214" s="599" t="s">
        <v>1783</v>
      </c>
      <c r="G214" s="571" t="s">
        <v>1929</v>
      </c>
      <c r="H214" s="571" t="s">
        <v>1930</v>
      </c>
      <c r="I214" s="585">
        <v>2.4600000381469727</v>
      </c>
      <c r="J214" s="585">
        <v>250</v>
      </c>
      <c r="K214" s="586">
        <v>614.45001220703125</v>
      </c>
    </row>
    <row r="215" spans="1:11" ht="14.45" customHeight="1" x14ac:dyDescent="0.2">
      <c r="A215" s="567" t="s">
        <v>496</v>
      </c>
      <c r="B215" s="568" t="s">
        <v>497</v>
      </c>
      <c r="C215" s="571" t="s">
        <v>508</v>
      </c>
      <c r="D215" s="599" t="s">
        <v>509</v>
      </c>
      <c r="E215" s="571" t="s">
        <v>1782</v>
      </c>
      <c r="F215" s="599" t="s">
        <v>1783</v>
      </c>
      <c r="G215" s="571" t="s">
        <v>1931</v>
      </c>
      <c r="H215" s="571" t="s">
        <v>1932</v>
      </c>
      <c r="I215" s="585">
        <v>828.90997314453125</v>
      </c>
      <c r="J215" s="585">
        <v>5</v>
      </c>
      <c r="K215" s="586">
        <v>4144.5498046875</v>
      </c>
    </row>
    <row r="216" spans="1:11" ht="14.45" customHeight="1" x14ac:dyDescent="0.2">
      <c r="A216" s="567" t="s">
        <v>496</v>
      </c>
      <c r="B216" s="568" t="s">
        <v>497</v>
      </c>
      <c r="C216" s="571" t="s">
        <v>508</v>
      </c>
      <c r="D216" s="599" t="s">
        <v>509</v>
      </c>
      <c r="E216" s="571" t="s">
        <v>1782</v>
      </c>
      <c r="F216" s="599" t="s">
        <v>1783</v>
      </c>
      <c r="G216" s="571" t="s">
        <v>1933</v>
      </c>
      <c r="H216" s="571" t="s">
        <v>1934</v>
      </c>
      <c r="I216" s="585">
        <v>1311.4949951171875</v>
      </c>
      <c r="J216" s="585">
        <v>8</v>
      </c>
      <c r="K216" s="586">
        <v>10491.9501953125</v>
      </c>
    </row>
    <row r="217" spans="1:11" ht="14.45" customHeight="1" x14ac:dyDescent="0.2">
      <c r="A217" s="567" t="s">
        <v>496</v>
      </c>
      <c r="B217" s="568" t="s">
        <v>497</v>
      </c>
      <c r="C217" s="571" t="s">
        <v>508</v>
      </c>
      <c r="D217" s="599" t="s">
        <v>509</v>
      </c>
      <c r="E217" s="571" t="s">
        <v>1782</v>
      </c>
      <c r="F217" s="599" t="s">
        <v>1783</v>
      </c>
      <c r="G217" s="571" t="s">
        <v>1937</v>
      </c>
      <c r="H217" s="571" t="s">
        <v>1938</v>
      </c>
      <c r="I217" s="585">
        <v>8.9899997711181641</v>
      </c>
      <c r="J217" s="585">
        <v>600</v>
      </c>
      <c r="K217" s="586">
        <v>5392.35009765625</v>
      </c>
    </row>
    <row r="218" spans="1:11" ht="14.45" customHeight="1" x14ac:dyDescent="0.2">
      <c r="A218" s="567" t="s">
        <v>496</v>
      </c>
      <c r="B218" s="568" t="s">
        <v>497</v>
      </c>
      <c r="C218" s="571" t="s">
        <v>508</v>
      </c>
      <c r="D218" s="599" t="s">
        <v>509</v>
      </c>
      <c r="E218" s="571" t="s">
        <v>1782</v>
      </c>
      <c r="F218" s="599" t="s">
        <v>1783</v>
      </c>
      <c r="G218" s="571" t="s">
        <v>2148</v>
      </c>
      <c r="H218" s="571" t="s">
        <v>2149</v>
      </c>
      <c r="I218" s="585">
        <v>12.020000457763672</v>
      </c>
      <c r="J218" s="585">
        <v>75</v>
      </c>
      <c r="K218" s="586">
        <v>901.5</v>
      </c>
    </row>
    <row r="219" spans="1:11" ht="14.45" customHeight="1" x14ac:dyDescent="0.2">
      <c r="A219" s="567" t="s">
        <v>496</v>
      </c>
      <c r="B219" s="568" t="s">
        <v>497</v>
      </c>
      <c r="C219" s="571" t="s">
        <v>508</v>
      </c>
      <c r="D219" s="599" t="s">
        <v>509</v>
      </c>
      <c r="E219" s="571" t="s">
        <v>1782</v>
      </c>
      <c r="F219" s="599" t="s">
        <v>1783</v>
      </c>
      <c r="G219" s="571" t="s">
        <v>1939</v>
      </c>
      <c r="H219" s="571" t="s">
        <v>1940</v>
      </c>
      <c r="I219" s="585">
        <v>591.69000244140625</v>
      </c>
      <c r="J219" s="585">
        <v>7</v>
      </c>
      <c r="K219" s="586">
        <v>4141.8299560546875</v>
      </c>
    </row>
    <row r="220" spans="1:11" ht="14.45" customHeight="1" x14ac:dyDescent="0.2">
      <c r="A220" s="567" t="s">
        <v>496</v>
      </c>
      <c r="B220" s="568" t="s">
        <v>497</v>
      </c>
      <c r="C220" s="571" t="s">
        <v>508</v>
      </c>
      <c r="D220" s="599" t="s">
        <v>509</v>
      </c>
      <c r="E220" s="571" t="s">
        <v>1782</v>
      </c>
      <c r="F220" s="599" t="s">
        <v>1783</v>
      </c>
      <c r="G220" s="571" t="s">
        <v>1943</v>
      </c>
      <c r="H220" s="571" t="s">
        <v>1944</v>
      </c>
      <c r="I220" s="585">
        <v>13.800000190734863</v>
      </c>
      <c r="J220" s="585">
        <v>300</v>
      </c>
      <c r="K220" s="586">
        <v>4140</v>
      </c>
    </row>
    <row r="221" spans="1:11" ht="14.45" customHeight="1" x14ac:dyDescent="0.2">
      <c r="A221" s="567" t="s">
        <v>496</v>
      </c>
      <c r="B221" s="568" t="s">
        <v>497</v>
      </c>
      <c r="C221" s="571" t="s">
        <v>508</v>
      </c>
      <c r="D221" s="599" t="s">
        <v>509</v>
      </c>
      <c r="E221" s="571" t="s">
        <v>1782</v>
      </c>
      <c r="F221" s="599" t="s">
        <v>1783</v>
      </c>
      <c r="G221" s="571" t="s">
        <v>2150</v>
      </c>
      <c r="H221" s="571" t="s">
        <v>2151</v>
      </c>
      <c r="I221" s="585">
        <v>23</v>
      </c>
      <c r="J221" s="585">
        <v>50</v>
      </c>
      <c r="K221" s="586">
        <v>1150</v>
      </c>
    </row>
    <row r="222" spans="1:11" ht="14.45" customHeight="1" x14ac:dyDescent="0.2">
      <c r="A222" s="567" t="s">
        <v>496</v>
      </c>
      <c r="B222" s="568" t="s">
        <v>497</v>
      </c>
      <c r="C222" s="571" t="s">
        <v>508</v>
      </c>
      <c r="D222" s="599" t="s">
        <v>509</v>
      </c>
      <c r="E222" s="571" t="s">
        <v>1782</v>
      </c>
      <c r="F222" s="599" t="s">
        <v>1783</v>
      </c>
      <c r="G222" s="571" t="s">
        <v>1945</v>
      </c>
      <c r="H222" s="571" t="s">
        <v>1946</v>
      </c>
      <c r="I222" s="585">
        <v>0.50999999046325684</v>
      </c>
      <c r="J222" s="585">
        <v>1000</v>
      </c>
      <c r="K222" s="586">
        <v>510</v>
      </c>
    </row>
    <row r="223" spans="1:11" ht="14.45" customHeight="1" x14ac:dyDescent="0.2">
      <c r="A223" s="567" t="s">
        <v>496</v>
      </c>
      <c r="B223" s="568" t="s">
        <v>497</v>
      </c>
      <c r="C223" s="571" t="s">
        <v>508</v>
      </c>
      <c r="D223" s="599" t="s">
        <v>509</v>
      </c>
      <c r="E223" s="571" t="s">
        <v>1951</v>
      </c>
      <c r="F223" s="599" t="s">
        <v>1952</v>
      </c>
      <c r="G223" s="571" t="s">
        <v>1953</v>
      </c>
      <c r="H223" s="571" t="s">
        <v>1954</v>
      </c>
      <c r="I223" s="585">
        <v>224.8885716029576</v>
      </c>
      <c r="J223" s="585">
        <v>36</v>
      </c>
      <c r="K223" s="586">
        <v>8172.949951171875</v>
      </c>
    </row>
    <row r="224" spans="1:11" ht="14.45" customHeight="1" x14ac:dyDescent="0.2">
      <c r="A224" s="567" t="s">
        <v>496</v>
      </c>
      <c r="B224" s="568" t="s">
        <v>497</v>
      </c>
      <c r="C224" s="571" t="s">
        <v>508</v>
      </c>
      <c r="D224" s="599" t="s">
        <v>509</v>
      </c>
      <c r="E224" s="571" t="s">
        <v>1951</v>
      </c>
      <c r="F224" s="599" t="s">
        <v>1952</v>
      </c>
      <c r="G224" s="571" t="s">
        <v>2152</v>
      </c>
      <c r="H224" s="571" t="s">
        <v>2153</v>
      </c>
      <c r="I224" s="585">
        <v>2.9100000858306885</v>
      </c>
      <c r="J224" s="585">
        <v>100</v>
      </c>
      <c r="K224" s="586">
        <v>291</v>
      </c>
    </row>
    <row r="225" spans="1:11" ht="14.45" customHeight="1" x14ac:dyDescent="0.2">
      <c r="A225" s="567" t="s">
        <v>496</v>
      </c>
      <c r="B225" s="568" t="s">
        <v>497</v>
      </c>
      <c r="C225" s="571" t="s">
        <v>508</v>
      </c>
      <c r="D225" s="599" t="s">
        <v>509</v>
      </c>
      <c r="E225" s="571" t="s">
        <v>1951</v>
      </c>
      <c r="F225" s="599" t="s">
        <v>1952</v>
      </c>
      <c r="G225" s="571" t="s">
        <v>1955</v>
      </c>
      <c r="H225" s="571" t="s">
        <v>1956</v>
      </c>
      <c r="I225" s="585">
        <v>2.8399999141693115</v>
      </c>
      <c r="J225" s="585">
        <v>1100</v>
      </c>
      <c r="K225" s="586">
        <v>3127.8500366210938</v>
      </c>
    </row>
    <row r="226" spans="1:11" ht="14.45" customHeight="1" x14ac:dyDescent="0.2">
      <c r="A226" s="567" t="s">
        <v>496</v>
      </c>
      <c r="B226" s="568" t="s">
        <v>497</v>
      </c>
      <c r="C226" s="571" t="s">
        <v>508</v>
      </c>
      <c r="D226" s="599" t="s">
        <v>509</v>
      </c>
      <c r="E226" s="571" t="s">
        <v>1951</v>
      </c>
      <c r="F226" s="599" t="s">
        <v>1952</v>
      </c>
      <c r="G226" s="571" t="s">
        <v>2154</v>
      </c>
      <c r="H226" s="571" t="s">
        <v>2155</v>
      </c>
      <c r="I226" s="585">
        <v>8.4700002670288086</v>
      </c>
      <c r="J226" s="585">
        <v>40</v>
      </c>
      <c r="K226" s="586">
        <v>338.79998779296875</v>
      </c>
    </row>
    <row r="227" spans="1:11" ht="14.45" customHeight="1" x14ac:dyDescent="0.2">
      <c r="A227" s="567" t="s">
        <v>496</v>
      </c>
      <c r="B227" s="568" t="s">
        <v>497</v>
      </c>
      <c r="C227" s="571" t="s">
        <v>508</v>
      </c>
      <c r="D227" s="599" t="s">
        <v>509</v>
      </c>
      <c r="E227" s="571" t="s">
        <v>1951</v>
      </c>
      <c r="F227" s="599" t="s">
        <v>1952</v>
      </c>
      <c r="G227" s="571" t="s">
        <v>1961</v>
      </c>
      <c r="H227" s="571" t="s">
        <v>1962</v>
      </c>
      <c r="I227" s="585">
        <v>30.672222561306423</v>
      </c>
      <c r="J227" s="585">
        <v>425</v>
      </c>
      <c r="K227" s="586">
        <v>13065.150207519531</v>
      </c>
    </row>
    <row r="228" spans="1:11" ht="14.45" customHeight="1" x14ac:dyDescent="0.2">
      <c r="A228" s="567" t="s">
        <v>496</v>
      </c>
      <c r="B228" s="568" t="s">
        <v>497</v>
      </c>
      <c r="C228" s="571" t="s">
        <v>508</v>
      </c>
      <c r="D228" s="599" t="s">
        <v>509</v>
      </c>
      <c r="E228" s="571" t="s">
        <v>1951</v>
      </c>
      <c r="F228" s="599" t="s">
        <v>1952</v>
      </c>
      <c r="G228" s="571" t="s">
        <v>1965</v>
      </c>
      <c r="H228" s="571" t="s">
        <v>1966</v>
      </c>
      <c r="I228" s="585">
        <v>14.720000267028809</v>
      </c>
      <c r="J228" s="585">
        <v>400</v>
      </c>
      <c r="K228" s="586">
        <v>5888</v>
      </c>
    </row>
    <row r="229" spans="1:11" ht="14.45" customHeight="1" x14ac:dyDescent="0.2">
      <c r="A229" s="567" t="s">
        <v>496</v>
      </c>
      <c r="B229" s="568" t="s">
        <v>497</v>
      </c>
      <c r="C229" s="571" t="s">
        <v>508</v>
      </c>
      <c r="D229" s="599" t="s">
        <v>509</v>
      </c>
      <c r="E229" s="571" t="s">
        <v>1951</v>
      </c>
      <c r="F229" s="599" t="s">
        <v>1952</v>
      </c>
      <c r="G229" s="571" t="s">
        <v>2156</v>
      </c>
      <c r="H229" s="571" t="s">
        <v>2157</v>
      </c>
      <c r="I229" s="585">
        <v>1137.4000244140625</v>
      </c>
      <c r="J229" s="585">
        <v>1</v>
      </c>
      <c r="K229" s="586">
        <v>1137.4000244140625</v>
      </c>
    </row>
    <row r="230" spans="1:11" ht="14.45" customHeight="1" x14ac:dyDescent="0.2">
      <c r="A230" s="567" t="s">
        <v>496</v>
      </c>
      <c r="B230" s="568" t="s">
        <v>497</v>
      </c>
      <c r="C230" s="571" t="s">
        <v>508</v>
      </c>
      <c r="D230" s="599" t="s">
        <v>509</v>
      </c>
      <c r="E230" s="571" t="s">
        <v>1951</v>
      </c>
      <c r="F230" s="599" t="s">
        <v>1952</v>
      </c>
      <c r="G230" s="571" t="s">
        <v>2158</v>
      </c>
      <c r="H230" s="571" t="s">
        <v>2159</v>
      </c>
      <c r="I230" s="585">
        <v>13.149999618530273</v>
      </c>
      <c r="J230" s="585">
        <v>175</v>
      </c>
      <c r="K230" s="586">
        <v>2301.199951171875</v>
      </c>
    </row>
    <row r="231" spans="1:11" ht="14.45" customHeight="1" x14ac:dyDescent="0.2">
      <c r="A231" s="567" t="s">
        <v>496</v>
      </c>
      <c r="B231" s="568" t="s">
        <v>497</v>
      </c>
      <c r="C231" s="571" t="s">
        <v>508</v>
      </c>
      <c r="D231" s="599" t="s">
        <v>509</v>
      </c>
      <c r="E231" s="571" t="s">
        <v>1951</v>
      </c>
      <c r="F231" s="599" t="s">
        <v>1952</v>
      </c>
      <c r="G231" s="571" t="s">
        <v>2160</v>
      </c>
      <c r="H231" s="571" t="s">
        <v>2161</v>
      </c>
      <c r="I231" s="585">
        <v>23.069999694824219</v>
      </c>
      <c r="J231" s="585">
        <v>70</v>
      </c>
      <c r="K231" s="586">
        <v>1615.06005859375</v>
      </c>
    </row>
    <row r="232" spans="1:11" ht="14.45" customHeight="1" x14ac:dyDescent="0.2">
      <c r="A232" s="567" t="s">
        <v>496</v>
      </c>
      <c r="B232" s="568" t="s">
        <v>497</v>
      </c>
      <c r="C232" s="571" t="s">
        <v>508</v>
      </c>
      <c r="D232" s="599" t="s">
        <v>509</v>
      </c>
      <c r="E232" s="571" t="s">
        <v>1951</v>
      </c>
      <c r="F232" s="599" t="s">
        <v>1952</v>
      </c>
      <c r="G232" s="571" t="s">
        <v>2162</v>
      </c>
      <c r="H232" s="571" t="s">
        <v>2163</v>
      </c>
      <c r="I232" s="585">
        <v>6.1999998092651367</v>
      </c>
      <c r="J232" s="585">
        <v>1100</v>
      </c>
      <c r="K232" s="586">
        <v>6820.0499877929688</v>
      </c>
    </row>
    <row r="233" spans="1:11" ht="14.45" customHeight="1" x14ac:dyDescent="0.2">
      <c r="A233" s="567" t="s">
        <v>496</v>
      </c>
      <c r="B233" s="568" t="s">
        <v>497</v>
      </c>
      <c r="C233" s="571" t="s">
        <v>508</v>
      </c>
      <c r="D233" s="599" t="s">
        <v>509</v>
      </c>
      <c r="E233" s="571" t="s">
        <v>1951</v>
      </c>
      <c r="F233" s="599" t="s">
        <v>1952</v>
      </c>
      <c r="G233" s="571" t="s">
        <v>2164</v>
      </c>
      <c r="H233" s="571" t="s">
        <v>2165</v>
      </c>
      <c r="I233" s="585">
        <v>7.7224998474121094</v>
      </c>
      <c r="J233" s="585">
        <v>500</v>
      </c>
      <c r="K233" s="586">
        <v>3861.8600463867188</v>
      </c>
    </row>
    <row r="234" spans="1:11" ht="14.45" customHeight="1" x14ac:dyDescent="0.2">
      <c r="A234" s="567" t="s">
        <v>496</v>
      </c>
      <c r="B234" s="568" t="s">
        <v>497</v>
      </c>
      <c r="C234" s="571" t="s">
        <v>508</v>
      </c>
      <c r="D234" s="599" t="s">
        <v>509</v>
      </c>
      <c r="E234" s="571" t="s">
        <v>1951</v>
      </c>
      <c r="F234" s="599" t="s">
        <v>1952</v>
      </c>
      <c r="G234" s="571" t="s">
        <v>1971</v>
      </c>
      <c r="H234" s="571" t="s">
        <v>1972</v>
      </c>
      <c r="I234" s="585">
        <v>13.310000419616699</v>
      </c>
      <c r="J234" s="585">
        <v>50</v>
      </c>
      <c r="K234" s="586">
        <v>665.5</v>
      </c>
    </row>
    <row r="235" spans="1:11" ht="14.45" customHeight="1" x14ac:dyDescent="0.2">
      <c r="A235" s="567" t="s">
        <v>496</v>
      </c>
      <c r="B235" s="568" t="s">
        <v>497</v>
      </c>
      <c r="C235" s="571" t="s">
        <v>508</v>
      </c>
      <c r="D235" s="599" t="s">
        <v>509</v>
      </c>
      <c r="E235" s="571" t="s">
        <v>1951</v>
      </c>
      <c r="F235" s="599" t="s">
        <v>1952</v>
      </c>
      <c r="G235" s="571" t="s">
        <v>1975</v>
      </c>
      <c r="H235" s="571" t="s">
        <v>1976</v>
      </c>
      <c r="I235" s="585">
        <v>5.3299999237060547</v>
      </c>
      <c r="J235" s="585">
        <v>200</v>
      </c>
      <c r="K235" s="586">
        <v>1066</v>
      </c>
    </row>
    <row r="236" spans="1:11" ht="14.45" customHeight="1" x14ac:dyDescent="0.2">
      <c r="A236" s="567" t="s">
        <v>496</v>
      </c>
      <c r="B236" s="568" t="s">
        <v>497</v>
      </c>
      <c r="C236" s="571" t="s">
        <v>508</v>
      </c>
      <c r="D236" s="599" t="s">
        <v>509</v>
      </c>
      <c r="E236" s="571" t="s">
        <v>1951</v>
      </c>
      <c r="F236" s="599" t="s">
        <v>1952</v>
      </c>
      <c r="G236" s="571" t="s">
        <v>1977</v>
      </c>
      <c r="H236" s="571" t="s">
        <v>1978</v>
      </c>
      <c r="I236" s="585">
        <v>318.58999633789063</v>
      </c>
      <c r="J236" s="585">
        <v>5</v>
      </c>
      <c r="K236" s="586">
        <v>1592.93994140625</v>
      </c>
    </row>
    <row r="237" spans="1:11" ht="14.45" customHeight="1" x14ac:dyDescent="0.2">
      <c r="A237" s="567" t="s">
        <v>496</v>
      </c>
      <c r="B237" s="568" t="s">
        <v>497</v>
      </c>
      <c r="C237" s="571" t="s">
        <v>508</v>
      </c>
      <c r="D237" s="599" t="s">
        <v>509</v>
      </c>
      <c r="E237" s="571" t="s">
        <v>1951</v>
      </c>
      <c r="F237" s="599" t="s">
        <v>1952</v>
      </c>
      <c r="G237" s="571" t="s">
        <v>1983</v>
      </c>
      <c r="H237" s="571" t="s">
        <v>1984</v>
      </c>
      <c r="I237" s="585">
        <v>30.25</v>
      </c>
      <c r="J237" s="585">
        <v>60</v>
      </c>
      <c r="K237" s="586">
        <v>1815</v>
      </c>
    </row>
    <row r="238" spans="1:11" ht="14.45" customHeight="1" x14ac:dyDescent="0.2">
      <c r="A238" s="567" t="s">
        <v>496</v>
      </c>
      <c r="B238" s="568" t="s">
        <v>497</v>
      </c>
      <c r="C238" s="571" t="s">
        <v>508</v>
      </c>
      <c r="D238" s="599" t="s">
        <v>509</v>
      </c>
      <c r="E238" s="571" t="s">
        <v>1951</v>
      </c>
      <c r="F238" s="599" t="s">
        <v>1952</v>
      </c>
      <c r="G238" s="571" t="s">
        <v>2166</v>
      </c>
      <c r="H238" s="571" t="s">
        <v>2167</v>
      </c>
      <c r="I238" s="585">
        <v>29.040000915527344</v>
      </c>
      <c r="J238" s="585">
        <v>50</v>
      </c>
      <c r="K238" s="586">
        <v>1452</v>
      </c>
    </row>
    <row r="239" spans="1:11" ht="14.45" customHeight="1" x14ac:dyDescent="0.2">
      <c r="A239" s="567" t="s">
        <v>496</v>
      </c>
      <c r="B239" s="568" t="s">
        <v>497</v>
      </c>
      <c r="C239" s="571" t="s">
        <v>508</v>
      </c>
      <c r="D239" s="599" t="s">
        <v>509</v>
      </c>
      <c r="E239" s="571" t="s">
        <v>1951</v>
      </c>
      <c r="F239" s="599" t="s">
        <v>1952</v>
      </c>
      <c r="G239" s="571" t="s">
        <v>2168</v>
      </c>
      <c r="H239" s="571" t="s">
        <v>2169</v>
      </c>
      <c r="I239" s="585">
        <v>44.770000457763672</v>
      </c>
      <c r="J239" s="585">
        <v>90</v>
      </c>
      <c r="K239" s="586">
        <v>4029.2999267578125</v>
      </c>
    </row>
    <row r="240" spans="1:11" ht="14.45" customHeight="1" x14ac:dyDescent="0.2">
      <c r="A240" s="567" t="s">
        <v>496</v>
      </c>
      <c r="B240" s="568" t="s">
        <v>497</v>
      </c>
      <c r="C240" s="571" t="s">
        <v>508</v>
      </c>
      <c r="D240" s="599" t="s">
        <v>509</v>
      </c>
      <c r="E240" s="571" t="s">
        <v>1951</v>
      </c>
      <c r="F240" s="599" t="s">
        <v>1952</v>
      </c>
      <c r="G240" s="571" t="s">
        <v>1993</v>
      </c>
      <c r="H240" s="571" t="s">
        <v>1994</v>
      </c>
      <c r="I240" s="585">
        <v>125.84000142415364</v>
      </c>
      <c r="J240" s="585">
        <v>30</v>
      </c>
      <c r="K240" s="586">
        <v>3775.2000732421875</v>
      </c>
    </row>
    <row r="241" spans="1:11" ht="14.45" customHeight="1" x14ac:dyDescent="0.2">
      <c r="A241" s="567" t="s">
        <v>496</v>
      </c>
      <c r="B241" s="568" t="s">
        <v>497</v>
      </c>
      <c r="C241" s="571" t="s">
        <v>508</v>
      </c>
      <c r="D241" s="599" t="s">
        <v>509</v>
      </c>
      <c r="E241" s="571" t="s">
        <v>1951</v>
      </c>
      <c r="F241" s="599" t="s">
        <v>1952</v>
      </c>
      <c r="G241" s="571" t="s">
        <v>2170</v>
      </c>
      <c r="H241" s="571" t="s">
        <v>2171</v>
      </c>
      <c r="I241" s="585">
        <v>124.24499893188477</v>
      </c>
      <c r="J241" s="585">
        <v>19</v>
      </c>
      <c r="K241" s="586">
        <v>2358.72998046875</v>
      </c>
    </row>
    <row r="242" spans="1:11" ht="14.45" customHeight="1" x14ac:dyDescent="0.2">
      <c r="A242" s="567" t="s">
        <v>496</v>
      </c>
      <c r="B242" s="568" t="s">
        <v>497</v>
      </c>
      <c r="C242" s="571" t="s">
        <v>508</v>
      </c>
      <c r="D242" s="599" t="s">
        <v>509</v>
      </c>
      <c r="E242" s="571" t="s">
        <v>1951</v>
      </c>
      <c r="F242" s="599" t="s">
        <v>1952</v>
      </c>
      <c r="G242" s="571" t="s">
        <v>2172</v>
      </c>
      <c r="H242" s="571" t="s">
        <v>2173</v>
      </c>
      <c r="I242" s="585">
        <v>126.47999954223633</v>
      </c>
      <c r="J242" s="585">
        <v>20</v>
      </c>
      <c r="K242" s="586">
        <v>2529.6199951171875</v>
      </c>
    </row>
    <row r="243" spans="1:11" ht="14.45" customHeight="1" x14ac:dyDescent="0.2">
      <c r="A243" s="567" t="s">
        <v>496</v>
      </c>
      <c r="B243" s="568" t="s">
        <v>497</v>
      </c>
      <c r="C243" s="571" t="s">
        <v>508</v>
      </c>
      <c r="D243" s="599" t="s">
        <v>509</v>
      </c>
      <c r="E243" s="571" t="s">
        <v>1951</v>
      </c>
      <c r="F243" s="599" t="s">
        <v>1952</v>
      </c>
      <c r="G243" s="571" t="s">
        <v>2174</v>
      </c>
      <c r="H243" s="571" t="s">
        <v>2175</v>
      </c>
      <c r="I243" s="585">
        <v>159.44000244140625</v>
      </c>
      <c r="J243" s="585">
        <v>16</v>
      </c>
      <c r="K243" s="586">
        <v>2398.27001953125</v>
      </c>
    </row>
    <row r="244" spans="1:11" ht="14.45" customHeight="1" x14ac:dyDescent="0.2">
      <c r="A244" s="567" t="s">
        <v>496</v>
      </c>
      <c r="B244" s="568" t="s">
        <v>497</v>
      </c>
      <c r="C244" s="571" t="s">
        <v>508</v>
      </c>
      <c r="D244" s="599" t="s">
        <v>509</v>
      </c>
      <c r="E244" s="571" t="s">
        <v>1951</v>
      </c>
      <c r="F244" s="599" t="s">
        <v>1952</v>
      </c>
      <c r="G244" s="571" t="s">
        <v>2176</v>
      </c>
      <c r="H244" s="571" t="s">
        <v>2177</v>
      </c>
      <c r="I244" s="585">
        <v>522.719970703125</v>
      </c>
      <c r="J244" s="585">
        <v>5</v>
      </c>
      <c r="K244" s="586">
        <v>2613.5999755859375</v>
      </c>
    </row>
    <row r="245" spans="1:11" ht="14.45" customHeight="1" x14ac:dyDescent="0.2">
      <c r="A245" s="567" t="s">
        <v>496</v>
      </c>
      <c r="B245" s="568" t="s">
        <v>497</v>
      </c>
      <c r="C245" s="571" t="s">
        <v>508</v>
      </c>
      <c r="D245" s="599" t="s">
        <v>509</v>
      </c>
      <c r="E245" s="571" t="s">
        <v>1951</v>
      </c>
      <c r="F245" s="599" t="s">
        <v>1952</v>
      </c>
      <c r="G245" s="571" t="s">
        <v>1995</v>
      </c>
      <c r="H245" s="571" t="s">
        <v>1996</v>
      </c>
      <c r="I245" s="585">
        <v>0.81999999284744263</v>
      </c>
      <c r="J245" s="585">
        <v>700</v>
      </c>
      <c r="K245" s="586">
        <v>574</v>
      </c>
    </row>
    <row r="246" spans="1:11" ht="14.45" customHeight="1" x14ac:dyDescent="0.2">
      <c r="A246" s="567" t="s">
        <v>496</v>
      </c>
      <c r="B246" s="568" t="s">
        <v>497</v>
      </c>
      <c r="C246" s="571" t="s">
        <v>508</v>
      </c>
      <c r="D246" s="599" t="s">
        <v>509</v>
      </c>
      <c r="E246" s="571" t="s">
        <v>1951</v>
      </c>
      <c r="F246" s="599" t="s">
        <v>1952</v>
      </c>
      <c r="G246" s="571" t="s">
        <v>2178</v>
      </c>
      <c r="H246" s="571" t="s">
        <v>2179</v>
      </c>
      <c r="I246" s="585">
        <v>5.3400001525878906</v>
      </c>
      <c r="J246" s="585">
        <v>100</v>
      </c>
      <c r="K246" s="586">
        <v>534.280029296875</v>
      </c>
    </row>
    <row r="247" spans="1:11" ht="14.45" customHeight="1" x14ac:dyDescent="0.2">
      <c r="A247" s="567" t="s">
        <v>496</v>
      </c>
      <c r="B247" s="568" t="s">
        <v>497</v>
      </c>
      <c r="C247" s="571" t="s">
        <v>508</v>
      </c>
      <c r="D247" s="599" t="s">
        <v>509</v>
      </c>
      <c r="E247" s="571" t="s">
        <v>1951</v>
      </c>
      <c r="F247" s="599" t="s">
        <v>1952</v>
      </c>
      <c r="G247" s="571" t="s">
        <v>2180</v>
      </c>
      <c r="H247" s="571" t="s">
        <v>2181</v>
      </c>
      <c r="I247" s="585">
        <v>0.43999999761581421</v>
      </c>
      <c r="J247" s="585">
        <v>900</v>
      </c>
      <c r="K247" s="586">
        <v>396</v>
      </c>
    </row>
    <row r="248" spans="1:11" ht="14.45" customHeight="1" x14ac:dyDescent="0.2">
      <c r="A248" s="567" t="s">
        <v>496</v>
      </c>
      <c r="B248" s="568" t="s">
        <v>497</v>
      </c>
      <c r="C248" s="571" t="s">
        <v>508</v>
      </c>
      <c r="D248" s="599" t="s">
        <v>509</v>
      </c>
      <c r="E248" s="571" t="s">
        <v>1951</v>
      </c>
      <c r="F248" s="599" t="s">
        <v>1952</v>
      </c>
      <c r="G248" s="571" t="s">
        <v>1997</v>
      </c>
      <c r="H248" s="571" t="s">
        <v>1998</v>
      </c>
      <c r="I248" s="585">
        <v>1.1399999856948853</v>
      </c>
      <c r="J248" s="585">
        <v>400</v>
      </c>
      <c r="K248" s="586">
        <v>456</v>
      </c>
    </row>
    <row r="249" spans="1:11" ht="14.45" customHeight="1" x14ac:dyDescent="0.2">
      <c r="A249" s="567" t="s">
        <v>496</v>
      </c>
      <c r="B249" s="568" t="s">
        <v>497</v>
      </c>
      <c r="C249" s="571" t="s">
        <v>508</v>
      </c>
      <c r="D249" s="599" t="s">
        <v>509</v>
      </c>
      <c r="E249" s="571" t="s">
        <v>1951</v>
      </c>
      <c r="F249" s="599" t="s">
        <v>1952</v>
      </c>
      <c r="G249" s="571" t="s">
        <v>1999</v>
      </c>
      <c r="H249" s="571" t="s">
        <v>2000</v>
      </c>
      <c r="I249" s="585">
        <v>0.57999998331069946</v>
      </c>
      <c r="J249" s="585">
        <v>900</v>
      </c>
      <c r="K249" s="586">
        <v>522</v>
      </c>
    </row>
    <row r="250" spans="1:11" ht="14.45" customHeight="1" x14ac:dyDescent="0.2">
      <c r="A250" s="567" t="s">
        <v>496</v>
      </c>
      <c r="B250" s="568" t="s">
        <v>497</v>
      </c>
      <c r="C250" s="571" t="s">
        <v>508</v>
      </c>
      <c r="D250" s="599" t="s">
        <v>509</v>
      </c>
      <c r="E250" s="571" t="s">
        <v>1951</v>
      </c>
      <c r="F250" s="599" t="s">
        <v>1952</v>
      </c>
      <c r="G250" s="571" t="s">
        <v>2182</v>
      </c>
      <c r="H250" s="571" t="s">
        <v>2183</v>
      </c>
      <c r="I250" s="585">
        <v>7.380000114440918</v>
      </c>
      <c r="J250" s="585">
        <v>100</v>
      </c>
      <c r="K250" s="586">
        <v>738.25</v>
      </c>
    </row>
    <row r="251" spans="1:11" ht="14.45" customHeight="1" x14ac:dyDescent="0.2">
      <c r="A251" s="567" t="s">
        <v>496</v>
      </c>
      <c r="B251" s="568" t="s">
        <v>497</v>
      </c>
      <c r="C251" s="571" t="s">
        <v>508</v>
      </c>
      <c r="D251" s="599" t="s">
        <v>509</v>
      </c>
      <c r="E251" s="571" t="s">
        <v>1951</v>
      </c>
      <c r="F251" s="599" t="s">
        <v>1952</v>
      </c>
      <c r="G251" s="571" t="s">
        <v>2184</v>
      </c>
      <c r="H251" s="571" t="s">
        <v>2185</v>
      </c>
      <c r="I251" s="585">
        <v>2.1099998950958252</v>
      </c>
      <c r="J251" s="585">
        <v>100</v>
      </c>
      <c r="K251" s="586">
        <v>211</v>
      </c>
    </row>
    <row r="252" spans="1:11" ht="14.45" customHeight="1" x14ac:dyDescent="0.2">
      <c r="A252" s="567" t="s">
        <v>496</v>
      </c>
      <c r="B252" s="568" t="s">
        <v>497</v>
      </c>
      <c r="C252" s="571" t="s">
        <v>508</v>
      </c>
      <c r="D252" s="599" t="s">
        <v>509</v>
      </c>
      <c r="E252" s="571" t="s">
        <v>1951</v>
      </c>
      <c r="F252" s="599" t="s">
        <v>1952</v>
      </c>
      <c r="G252" s="571" t="s">
        <v>2009</v>
      </c>
      <c r="H252" s="571" t="s">
        <v>2010</v>
      </c>
      <c r="I252" s="585">
        <v>2.1766667366027832</v>
      </c>
      <c r="J252" s="585">
        <v>500</v>
      </c>
      <c r="K252" s="586">
        <v>1088.1900177001953</v>
      </c>
    </row>
    <row r="253" spans="1:11" ht="14.45" customHeight="1" x14ac:dyDescent="0.2">
      <c r="A253" s="567" t="s">
        <v>496</v>
      </c>
      <c r="B253" s="568" t="s">
        <v>497</v>
      </c>
      <c r="C253" s="571" t="s">
        <v>508</v>
      </c>
      <c r="D253" s="599" t="s">
        <v>509</v>
      </c>
      <c r="E253" s="571" t="s">
        <v>1951</v>
      </c>
      <c r="F253" s="599" t="s">
        <v>1952</v>
      </c>
      <c r="G253" s="571" t="s">
        <v>2011</v>
      </c>
      <c r="H253" s="571" t="s">
        <v>2012</v>
      </c>
      <c r="I253" s="585">
        <v>37.150001525878906</v>
      </c>
      <c r="J253" s="585">
        <v>60</v>
      </c>
      <c r="K253" s="586">
        <v>2228.820068359375</v>
      </c>
    </row>
    <row r="254" spans="1:11" ht="14.45" customHeight="1" x14ac:dyDescent="0.2">
      <c r="A254" s="567" t="s">
        <v>496</v>
      </c>
      <c r="B254" s="568" t="s">
        <v>497</v>
      </c>
      <c r="C254" s="571" t="s">
        <v>508</v>
      </c>
      <c r="D254" s="599" t="s">
        <v>509</v>
      </c>
      <c r="E254" s="571" t="s">
        <v>2186</v>
      </c>
      <c r="F254" s="599" t="s">
        <v>2187</v>
      </c>
      <c r="G254" s="571" t="s">
        <v>2188</v>
      </c>
      <c r="H254" s="571" t="s">
        <v>2189</v>
      </c>
      <c r="I254" s="585">
        <v>37.720001220703125</v>
      </c>
      <c r="J254" s="585">
        <v>468</v>
      </c>
      <c r="K254" s="586">
        <v>17652.960327148438</v>
      </c>
    </row>
    <row r="255" spans="1:11" ht="14.45" customHeight="1" x14ac:dyDescent="0.2">
      <c r="A255" s="567" t="s">
        <v>496</v>
      </c>
      <c r="B255" s="568" t="s">
        <v>497</v>
      </c>
      <c r="C255" s="571" t="s">
        <v>508</v>
      </c>
      <c r="D255" s="599" t="s">
        <v>509</v>
      </c>
      <c r="E255" s="571" t="s">
        <v>2186</v>
      </c>
      <c r="F255" s="599" t="s">
        <v>2187</v>
      </c>
      <c r="G255" s="571" t="s">
        <v>2190</v>
      </c>
      <c r="H255" s="571" t="s">
        <v>2191</v>
      </c>
      <c r="I255" s="585">
        <v>90.910003662109375</v>
      </c>
      <c r="J255" s="585">
        <v>24</v>
      </c>
      <c r="K255" s="586">
        <v>2181.780029296875</v>
      </c>
    </row>
    <row r="256" spans="1:11" ht="14.45" customHeight="1" x14ac:dyDescent="0.2">
      <c r="A256" s="567" t="s">
        <v>496</v>
      </c>
      <c r="B256" s="568" t="s">
        <v>497</v>
      </c>
      <c r="C256" s="571" t="s">
        <v>508</v>
      </c>
      <c r="D256" s="599" t="s">
        <v>509</v>
      </c>
      <c r="E256" s="571" t="s">
        <v>2186</v>
      </c>
      <c r="F256" s="599" t="s">
        <v>2187</v>
      </c>
      <c r="G256" s="571" t="s">
        <v>2192</v>
      </c>
      <c r="H256" s="571" t="s">
        <v>2193</v>
      </c>
      <c r="I256" s="585">
        <v>118.12999725341797</v>
      </c>
      <c r="J256" s="585">
        <v>72</v>
      </c>
      <c r="K256" s="586">
        <v>8505.26025390625</v>
      </c>
    </row>
    <row r="257" spans="1:11" ht="14.45" customHeight="1" x14ac:dyDescent="0.2">
      <c r="A257" s="567" t="s">
        <v>496</v>
      </c>
      <c r="B257" s="568" t="s">
        <v>497</v>
      </c>
      <c r="C257" s="571" t="s">
        <v>508</v>
      </c>
      <c r="D257" s="599" t="s">
        <v>509</v>
      </c>
      <c r="E257" s="571" t="s">
        <v>2186</v>
      </c>
      <c r="F257" s="599" t="s">
        <v>2187</v>
      </c>
      <c r="G257" s="571" t="s">
        <v>2194</v>
      </c>
      <c r="H257" s="571" t="s">
        <v>2195</v>
      </c>
      <c r="I257" s="585">
        <v>115.41000366210938</v>
      </c>
      <c r="J257" s="585">
        <v>72</v>
      </c>
      <c r="K257" s="586">
        <v>8309.51953125</v>
      </c>
    </row>
    <row r="258" spans="1:11" ht="14.45" customHeight="1" x14ac:dyDescent="0.2">
      <c r="A258" s="567" t="s">
        <v>496</v>
      </c>
      <c r="B258" s="568" t="s">
        <v>497</v>
      </c>
      <c r="C258" s="571" t="s">
        <v>508</v>
      </c>
      <c r="D258" s="599" t="s">
        <v>509</v>
      </c>
      <c r="E258" s="571" t="s">
        <v>2186</v>
      </c>
      <c r="F258" s="599" t="s">
        <v>2187</v>
      </c>
      <c r="G258" s="571" t="s">
        <v>2196</v>
      </c>
      <c r="H258" s="571" t="s">
        <v>2197</v>
      </c>
      <c r="I258" s="585">
        <v>40.639999389648438</v>
      </c>
      <c r="J258" s="585">
        <v>36</v>
      </c>
      <c r="K258" s="586">
        <v>1463.0400390625</v>
      </c>
    </row>
    <row r="259" spans="1:11" ht="14.45" customHeight="1" x14ac:dyDescent="0.2">
      <c r="A259" s="567" t="s">
        <v>496</v>
      </c>
      <c r="B259" s="568" t="s">
        <v>497</v>
      </c>
      <c r="C259" s="571" t="s">
        <v>508</v>
      </c>
      <c r="D259" s="599" t="s">
        <v>509</v>
      </c>
      <c r="E259" s="571" t="s">
        <v>2186</v>
      </c>
      <c r="F259" s="599" t="s">
        <v>2187</v>
      </c>
      <c r="G259" s="571" t="s">
        <v>2198</v>
      </c>
      <c r="H259" s="571" t="s">
        <v>2199</v>
      </c>
      <c r="I259" s="585">
        <v>133.91999816894531</v>
      </c>
      <c r="J259" s="585">
        <v>192</v>
      </c>
      <c r="K259" s="586">
        <v>25712.16015625</v>
      </c>
    </row>
    <row r="260" spans="1:11" ht="14.45" customHeight="1" x14ac:dyDescent="0.2">
      <c r="A260" s="567" t="s">
        <v>496</v>
      </c>
      <c r="B260" s="568" t="s">
        <v>497</v>
      </c>
      <c r="C260" s="571" t="s">
        <v>508</v>
      </c>
      <c r="D260" s="599" t="s">
        <v>509</v>
      </c>
      <c r="E260" s="571" t="s">
        <v>2186</v>
      </c>
      <c r="F260" s="599" t="s">
        <v>2187</v>
      </c>
      <c r="G260" s="571" t="s">
        <v>2200</v>
      </c>
      <c r="H260" s="571" t="s">
        <v>2201</v>
      </c>
      <c r="I260" s="585">
        <v>91.889999389648438</v>
      </c>
      <c r="J260" s="585">
        <v>216</v>
      </c>
      <c r="K260" s="586">
        <v>19847.16064453125</v>
      </c>
    </row>
    <row r="261" spans="1:11" ht="14.45" customHeight="1" x14ac:dyDescent="0.2">
      <c r="A261" s="567" t="s">
        <v>496</v>
      </c>
      <c r="B261" s="568" t="s">
        <v>497</v>
      </c>
      <c r="C261" s="571" t="s">
        <v>508</v>
      </c>
      <c r="D261" s="599" t="s">
        <v>509</v>
      </c>
      <c r="E261" s="571" t="s">
        <v>2186</v>
      </c>
      <c r="F261" s="599" t="s">
        <v>2187</v>
      </c>
      <c r="G261" s="571" t="s">
        <v>2202</v>
      </c>
      <c r="H261" s="571" t="s">
        <v>2203</v>
      </c>
      <c r="I261" s="585">
        <v>94.818999481201175</v>
      </c>
      <c r="J261" s="585">
        <v>540</v>
      </c>
      <c r="K261" s="586">
        <v>51201.359375</v>
      </c>
    </row>
    <row r="262" spans="1:11" ht="14.45" customHeight="1" x14ac:dyDescent="0.2">
      <c r="A262" s="567" t="s">
        <v>496</v>
      </c>
      <c r="B262" s="568" t="s">
        <v>497</v>
      </c>
      <c r="C262" s="571" t="s">
        <v>508</v>
      </c>
      <c r="D262" s="599" t="s">
        <v>509</v>
      </c>
      <c r="E262" s="571" t="s">
        <v>2186</v>
      </c>
      <c r="F262" s="599" t="s">
        <v>2187</v>
      </c>
      <c r="G262" s="571" t="s">
        <v>2204</v>
      </c>
      <c r="H262" s="571" t="s">
        <v>2205</v>
      </c>
      <c r="I262" s="585">
        <v>141.74000549316406</v>
      </c>
      <c r="J262" s="585">
        <v>120</v>
      </c>
      <c r="K262" s="586">
        <v>17008.499755859375</v>
      </c>
    </row>
    <row r="263" spans="1:11" ht="14.45" customHeight="1" x14ac:dyDescent="0.2">
      <c r="A263" s="567" t="s">
        <v>496</v>
      </c>
      <c r="B263" s="568" t="s">
        <v>497</v>
      </c>
      <c r="C263" s="571" t="s">
        <v>508</v>
      </c>
      <c r="D263" s="599" t="s">
        <v>509</v>
      </c>
      <c r="E263" s="571" t="s">
        <v>2186</v>
      </c>
      <c r="F263" s="599" t="s">
        <v>2187</v>
      </c>
      <c r="G263" s="571" t="s">
        <v>2206</v>
      </c>
      <c r="H263" s="571" t="s">
        <v>2207</v>
      </c>
      <c r="I263" s="585">
        <v>158.36000061035156</v>
      </c>
      <c r="J263" s="585">
        <v>36</v>
      </c>
      <c r="K263" s="586">
        <v>5700.77978515625</v>
      </c>
    </row>
    <row r="264" spans="1:11" ht="14.45" customHeight="1" x14ac:dyDescent="0.2">
      <c r="A264" s="567" t="s">
        <v>496</v>
      </c>
      <c r="B264" s="568" t="s">
        <v>497</v>
      </c>
      <c r="C264" s="571" t="s">
        <v>508</v>
      </c>
      <c r="D264" s="599" t="s">
        <v>509</v>
      </c>
      <c r="E264" s="571" t="s">
        <v>2186</v>
      </c>
      <c r="F264" s="599" t="s">
        <v>2187</v>
      </c>
      <c r="G264" s="571" t="s">
        <v>2208</v>
      </c>
      <c r="H264" s="571" t="s">
        <v>2209</v>
      </c>
      <c r="I264" s="585">
        <v>111.44000244140625</v>
      </c>
      <c r="J264" s="585">
        <v>12</v>
      </c>
      <c r="K264" s="586">
        <v>1337.219970703125</v>
      </c>
    </row>
    <row r="265" spans="1:11" ht="14.45" customHeight="1" x14ac:dyDescent="0.2">
      <c r="A265" s="567" t="s">
        <v>496</v>
      </c>
      <c r="B265" s="568" t="s">
        <v>497</v>
      </c>
      <c r="C265" s="571" t="s">
        <v>508</v>
      </c>
      <c r="D265" s="599" t="s">
        <v>509</v>
      </c>
      <c r="E265" s="571" t="s">
        <v>2186</v>
      </c>
      <c r="F265" s="599" t="s">
        <v>2187</v>
      </c>
      <c r="G265" s="571" t="s">
        <v>2210</v>
      </c>
      <c r="H265" s="571" t="s">
        <v>2211</v>
      </c>
      <c r="I265" s="585">
        <v>121.20999908447266</v>
      </c>
      <c r="J265" s="585">
        <v>72</v>
      </c>
      <c r="K265" s="586">
        <v>8727.1201171875</v>
      </c>
    </row>
    <row r="266" spans="1:11" ht="14.45" customHeight="1" x14ac:dyDescent="0.2">
      <c r="A266" s="567" t="s">
        <v>496</v>
      </c>
      <c r="B266" s="568" t="s">
        <v>497</v>
      </c>
      <c r="C266" s="571" t="s">
        <v>508</v>
      </c>
      <c r="D266" s="599" t="s">
        <v>509</v>
      </c>
      <c r="E266" s="571" t="s">
        <v>2186</v>
      </c>
      <c r="F266" s="599" t="s">
        <v>2187</v>
      </c>
      <c r="G266" s="571" t="s">
        <v>2212</v>
      </c>
      <c r="H266" s="571" t="s">
        <v>2213</v>
      </c>
      <c r="I266" s="585">
        <v>80.158185091885656</v>
      </c>
      <c r="J266" s="585">
        <v>168</v>
      </c>
      <c r="K266" s="586">
        <v>13466.159790039063</v>
      </c>
    </row>
    <row r="267" spans="1:11" ht="14.45" customHeight="1" x14ac:dyDescent="0.2">
      <c r="A267" s="567" t="s">
        <v>496</v>
      </c>
      <c r="B267" s="568" t="s">
        <v>497</v>
      </c>
      <c r="C267" s="571" t="s">
        <v>508</v>
      </c>
      <c r="D267" s="599" t="s">
        <v>509</v>
      </c>
      <c r="E267" s="571" t="s">
        <v>2186</v>
      </c>
      <c r="F267" s="599" t="s">
        <v>2187</v>
      </c>
      <c r="G267" s="571" t="s">
        <v>2214</v>
      </c>
      <c r="H267" s="571" t="s">
        <v>2215</v>
      </c>
      <c r="I267" s="585">
        <v>78.199996948242188</v>
      </c>
      <c r="J267" s="585">
        <v>180</v>
      </c>
      <c r="K267" s="586">
        <v>14076.000244140625</v>
      </c>
    </row>
    <row r="268" spans="1:11" ht="14.45" customHeight="1" x14ac:dyDescent="0.2">
      <c r="A268" s="567" t="s">
        <v>496</v>
      </c>
      <c r="B268" s="568" t="s">
        <v>497</v>
      </c>
      <c r="C268" s="571" t="s">
        <v>508</v>
      </c>
      <c r="D268" s="599" t="s">
        <v>509</v>
      </c>
      <c r="E268" s="571" t="s">
        <v>2186</v>
      </c>
      <c r="F268" s="599" t="s">
        <v>2187</v>
      </c>
      <c r="G268" s="571" t="s">
        <v>2216</v>
      </c>
      <c r="H268" s="571" t="s">
        <v>2217</v>
      </c>
      <c r="I268" s="585">
        <v>132.94000244140625</v>
      </c>
      <c r="J268" s="585">
        <v>120</v>
      </c>
      <c r="K268" s="586">
        <v>15952.80029296875</v>
      </c>
    </row>
    <row r="269" spans="1:11" ht="14.45" customHeight="1" x14ac:dyDescent="0.2">
      <c r="A269" s="567" t="s">
        <v>496</v>
      </c>
      <c r="B269" s="568" t="s">
        <v>497</v>
      </c>
      <c r="C269" s="571" t="s">
        <v>508</v>
      </c>
      <c r="D269" s="599" t="s">
        <v>509</v>
      </c>
      <c r="E269" s="571" t="s">
        <v>2186</v>
      </c>
      <c r="F269" s="599" t="s">
        <v>2187</v>
      </c>
      <c r="G269" s="571" t="s">
        <v>2218</v>
      </c>
      <c r="H269" s="571" t="s">
        <v>2219</v>
      </c>
      <c r="I269" s="585">
        <v>83.089996337890625</v>
      </c>
      <c r="J269" s="585">
        <v>84</v>
      </c>
      <c r="K269" s="586">
        <v>6979.3499145507813</v>
      </c>
    </row>
    <row r="270" spans="1:11" ht="14.45" customHeight="1" x14ac:dyDescent="0.2">
      <c r="A270" s="567" t="s">
        <v>496</v>
      </c>
      <c r="B270" s="568" t="s">
        <v>497</v>
      </c>
      <c r="C270" s="571" t="s">
        <v>508</v>
      </c>
      <c r="D270" s="599" t="s">
        <v>509</v>
      </c>
      <c r="E270" s="571" t="s">
        <v>2034</v>
      </c>
      <c r="F270" s="599" t="s">
        <v>2035</v>
      </c>
      <c r="G270" s="571" t="s">
        <v>2036</v>
      </c>
      <c r="H270" s="571" t="s">
        <v>2037</v>
      </c>
      <c r="I270" s="585">
        <v>0.30000001192092896</v>
      </c>
      <c r="J270" s="585">
        <v>300</v>
      </c>
      <c r="K270" s="586">
        <v>90</v>
      </c>
    </row>
    <row r="271" spans="1:11" ht="14.45" customHeight="1" x14ac:dyDescent="0.2">
      <c r="A271" s="567" t="s">
        <v>496</v>
      </c>
      <c r="B271" s="568" t="s">
        <v>497</v>
      </c>
      <c r="C271" s="571" t="s">
        <v>508</v>
      </c>
      <c r="D271" s="599" t="s">
        <v>509</v>
      </c>
      <c r="E271" s="571" t="s">
        <v>2034</v>
      </c>
      <c r="F271" s="599" t="s">
        <v>2035</v>
      </c>
      <c r="G271" s="571" t="s">
        <v>2038</v>
      </c>
      <c r="H271" s="571" t="s">
        <v>2039</v>
      </c>
      <c r="I271" s="585">
        <v>0.31000000238418579</v>
      </c>
      <c r="J271" s="585">
        <v>100</v>
      </c>
      <c r="K271" s="586">
        <v>31</v>
      </c>
    </row>
    <row r="272" spans="1:11" ht="14.45" customHeight="1" x14ac:dyDescent="0.2">
      <c r="A272" s="567" t="s">
        <v>496</v>
      </c>
      <c r="B272" s="568" t="s">
        <v>497</v>
      </c>
      <c r="C272" s="571" t="s">
        <v>508</v>
      </c>
      <c r="D272" s="599" t="s">
        <v>509</v>
      </c>
      <c r="E272" s="571" t="s">
        <v>2034</v>
      </c>
      <c r="F272" s="599" t="s">
        <v>2035</v>
      </c>
      <c r="G272" s="571" t="s">
        <v>2040</v>
      </c>
      <c r="H272" s="571" t="s">
        <v>2041</v>
      </c>
      <c r="I272" s="585">
        <v>0.30000001192092896</v>
      </c>
      <c r="J272" s="585">
        <v>100</v>
      </c>
      <c r="K272" s="586">
        <v>30</v>
      </c>
    </row>
    <row r="273" spans="1:11" ht="14.45" customHeight="1" x14ac:dyDescent="0.2">
      <c r="A273" s="567" t="s">
        <v>496</v>
      </c>
      <c r="B273" s="568" t="s">
        <v>497</v>
      </c>
      <c r="C273" s="571" t="s">
        <v>508</v>
      </c>
      <c r="D273" s="599" t="s">
        <v>509</v>
      </c>
      <c r="E273" s="571" t="s">
        <v>2034</v>
      </c>
      <c r="F273" s="599" t="s">
        <v>2035</v>
      </c>
      <c r="G273" s="571" t="s">
        <v>2042</v>
      </c>
      <c r="H273" s="571" t="s">
        <v>2043</v>
      </c>
      <c r="I273" s="585">
        <v>0.54000002145767212</v>
      </c>
      <c r="J273" s="585">
        <v>600</v>
      </c>
      <c r="K273" s="586">
        <v>324</v>
      </c>
    </row>
    <row r="274" spans="1:11" ht="14.45" customHeight="1" x14ac:dyDescent="0.2">
      <c r="A274" s="567" t="s">
        <v>496</v>
      </c>
      <c r="B274" s="568" t="s">
        <v>497</v>
      </c>
      <c r="C274" s="571" t="s">
        <v>508</v>
      </c>
      <c r="D274" s="599" t="s">
        <v>509</v>
      </c>
      <c r="E274" s="571" t="s">
        <v>2034</v>
      </c>
      <c r="F274" s="599" t="s">
        <v>2035</v>
      </c>
      <c r="G274" s="571" t="s">
        <v>2044</v>
      </c>
      <c r="H274" s="571" t="s">
        <v>2045</v>
      </c>
      <c r="I274" s="585">
        <v>0.97000002861022949</v>
      </c>
      <c r="J274" s="585">
        <v>800</v>
      </c>
      <c r="K274" s="586">
        <v>776</v>
      </c>
    </row>
    <row r="275" spans="1:11" ht="14.45" customHeight="1" x14ac:dyDescent="0.2">
      <c r="A275" s="567" t="s">
        <v>496</v>
      </c>
      <c r="B275" s="568" t="s">
        <v>497</v>
      </c>
      <c r="C275" s="571" t="s">
        <v>508</v>
      </c>
      <c r="D275" s="599" t="s">
        <v>509</v>
      </c>
      <c r="E275" s="571" t="s">
        <v>2050</v>
      </c>
      <c r="F275" s="599" t="s">
        <v>2051</v>
      </c>
      <c r="G275" s="571" t="s">
        <v>2220</v>
      </c>
      <c r="H275" s="571" t="s">
        <v>2221</v>
      </c>
      <c r="I275" s="585">
        <v>15.729999542236328</v>
      </c>
      <c r="J275" s="585">
        <v>300</v>
      </c>
      <c r="K275" s="586">
        <v>4719</v>
      </c>
    </row>
    <row r="276" spans="1:11" ht="14.45" customHeight="1" x14ac:dyDescent="0.2">
      <c r="A276" s="567" t="s">
        <v>496</v>
      </c>
      <c r="B276" s="568" t="s">
        <v>497</v>
      </c>
      <c r="C276" s="571" t="s">
        <v>508</v>
      </c>
      <c r="D276" s="599" t="s">
        <v>509</v>
      </c>
      <c r="E276" s="571" t="s">
        <v>2050</v>
      </c>
      <c r="F276" s="599" t="s">
        <v>2051</v>
      </c>
      <c r="G276" s="571" t="s">
        <v>2222</v>
      </c>
      <c r="H276" s="571" t="s">
        <v>2223</v>
      </c>
      <c r="I276" s="585">
        <v>15.729999542236328</v>
      </c>
      <c r="J276" s="585">
        <v>200</v>
      </c>
      <c r="K276" s="586">
        <v>3146</v>
      </c>
    </row>
    <row r="277" spans="1:11" ht="14.45" customHeight="1" x14ac:dyDescent="0.2">
      <c r="A277" s="567" t="s">
        <v>496</v>
      </c>
      <c r="B277" s="568" t="s">
        <v>497</v>
      </c>
      <c r="C277" s="571" t="s">
        <v>508</v>
      </c>
      <c r="D277" s="599" t="s">
        <v>509</v>
      </c>
      <c r="E277" s="571" t="s">
        <v>2050</v>
      </c>
      <c r="F277" s="599" t="s">
        <v>2051</v>
      </c>
      <c r="G277" s="571" t="s">
        <v>2052</v>
      </c>
      <c r="H277" s="571" t="s">
        <v>2053</v>
      </c>
      <c r="I277" s="585">
        <v>7.0199999809265137</v>
      </c>
      <c r="J277" s="585">
        <v>200</v>
      </c>
      <c r="K277" s="586">
        <v>1404</v>
      </c>
    </row>
    <row r="278" spans="1:11" ht="14.45" customHeight="1" x14ac:dyDescent="0.2">
      <c r="A278" s="567" t="s">
        <v>496</v>
      </c>
      <c r="B278" s="568" t="s">
        <v>497</v>
      </c>
      <c r="C278" s="571" t="s">
        <v>508</v>
      </c>
      <c r="D278" s="599" t="s">
        <v>509</v>
      </c>
      <c r="E278" s="571" t="s">
        <v>2050</v>
      </c>
      <c r="F278" s="599" t="s">
        <v>2051</v>
      </c>
      <c r="G278" s="571" t="s">
        <v>2054</v>
      </c>
      <c r="H278" s="571" t="s">
        <v>2055</v>
      </c>
      <c r="I278" s="585">
        <v>9.1449999014536534</v>
      </c>
      <c r="J278" s="585">
        <v>650</v>
      </c>
      <c r="K278" s="586">
        <v>6476.5</v>
      </c>
    </row>
    <row r="279" spans="1:11" ht="14.45" customHeight="1" x14ac:dyDescent="0.2">
      <c r="A279" s="567" t="s">
        <v>496</v>
      </c>
      <c r="B279" s="568" t="s">
        <v>497</v>
      </c>
      <c r="C279" s="571" t="s">
        <v>508</v>
      </c>
      <c r="D279" s="599" t="s">
        <v>509</v>
      </c>
      <c r="E279" s="571" t="s">
        <v>2050</v>
      </c>
      <c r="F279" s="599" t="s">
        <v>2051</v>
      </c>
      <c r="G279" s="571" t="s">
        <v>2056</v>
      </c>
      <c r="H279" s="571" t="s">
        <v>2057</v>
      </c>
      <c r="I279" s="585">
        <v>8.368571349552699</v>
      </c>
      <c r="J279" s="585">
        <v>750</v>
      </c>
      <c r="K279" s="586">
        <v>6681</v>
      </c>
    </row>
    <row r="280" spans="1:11" ht="14.45" customHeight="1" x14ac:dyDescent="0.2">
      <c r="A280" s="567" t="s">
        <v>496</v>
      </c>
      <c r="B280" s="568" t="s">
        <v>497</v>
      </c>
      <c r="C280" s="571" t="s">
        <v>508</v>
      </c>
      <c r="D280" s="599" t="s">
        <v>509</v>
      </c>
      <c r="E280" s="571" t="s">
        <v>2050</v>
      </c>
      <c r="F280" s="599" t="s">
        <v>2051</v>
      </c>
      <c r="G280" s="571" t="s">
        <v>2058</v>
      </c>
      <c r="H280" s="571" t="s">
        <v>2059</v>
      </c>
      <c r="I280" s="585">
        <v>7.0199999809265137</v>
      </c>
      <c r="J280" s="585">
        <v>100</v>
      </c>
      <c r="K280" s="586">
        <v>702</v>
      </c>
    </row>
    <row r="281" spans="1:11" ht="14.45" customHeight="1" x14ac:dyDescent="0.2">
      <c r="A281" s="567" t="s">
        <v>496</v>
      </c>
      <c r="B281" s="568" t="s">
        <v>497</v>
      </c>
      <c r="C281" s="571" t="s">
        <v>508</v>
      </c>
      <c r="D281" s="599" t="s">
        <v>509</v>
      </c>
      <c r="E281" s="571" t="s">
        <v>2224</v>
      </c>
      <c r="F281" s="599" t="s">
        <v>2225</v>
      </c>
      <c r="G281" s="571" t="s">
        <v>2226</v>
      </c>
      <c r="H281" s="571" t="s">
        <v>2227</v>
      </c>
      <c r="I281" s="585">
        <v>111.57200012207031</v>
      </c>
      <c r="J281" s="585">
        <v>113</v>
      </c>
      <c r="K281" s="586">
        <v>12607.999877929688</v>
      </c>
    </row>
    <row r="282" spans="1:11" ht="14.45" customHeight="1" x14ac:dyDescent="0.2">
      <c r="A282" s="567" t="s">
        <v>496</v>
      </c>
      <c r="B282" s="568" t="s">
        <v>497</v>
      </c>
      <c r="C282" s="571" t="s">
        <v>511</v>
      </c>
      <c r="D282" s="599" t="s">
        <v>512</v>
      </c>
      <c r="E282" s="571" t="s">
        <v>2228</v>
      </c>
      <c r="F282" s="599" t="s">
        <v>2229</v>
      </c>
      <c r="G282" s="571" t="s">
        <v>2230</v>
      </c>
      <c r="H282" s="571" t="s">
        <v>2231</v>
      </c>
      <c r="I282" s="585">
        <v>4318.88671875</v>
      </c>
      <c r="J282" s="585">
        <v>3</v>
      </c>
      <c r="K282" s="586">
        <v>12956.66015625</v>
      </c>
    </row>
    <row r="283" spans="1:11" ht="14.45" customHeight="1" x14ac:dyDescent="0.2">
      <c r="A283" s="567" t="s">
        <v>496</v>
      </c>
      <c r="B283" s="568" t="s">
        <v>497</v>
      </c>
      <c r="C283" s="571" t="s">
        <v>511</v>
      </c>
      <c r="D283" s="599" t="s">
        <v>512</v>
      </c>
      <c r="E283" s="571" t="s">
        <v>2228</v>
      </c>
      <c r="F283" s="599" t="s">
        <v>2229</v>
      </c>
      <c r="G283" s="571" t="s">
        <v>2232</v>
      </c>
      <c r="H283" s="571" t="s">
        <v>2233</v>
      </c>
      <c r="I283" s="585">
        <v>6882.18017578125</v>
      </c>
      <c r="J283" s="585">
        <v>1</v>
      </c>
      <c r="K283" s="586">
        <v>6882.18017578125</v>
      </c>
    </row>
    <row r="284" spans="1:11" ht="14.45" customHeight="1" x14ac:dyDescent="0.2">
      <c r="A284" s="567" t="s">
        <v>496</v>
      </c>
      <c r="B284" s="568" t="s">
        <v>497</v>
      </c>
      <c r="C284" s="571" t="s">
        <v>511</v>
      </c>
      <c r="D284" s="599" t="s">
        <v>512</v>
      </c>
      <c r="E284" s="571" t="s">
        <v>2228</v>
      </c>
      <c r="F284" s="599" t="s">
        <v>2229</v>
      </c>
      <c r="G284" s="571" t="s">
        <v>2234</v>
      </c>
      <c r="H284" s="571" t="s">
        <v>2235</v>
      </c>
      <c r="I284" s="585">
        <v>6882.18017578125</v>
      </c>
      <c r="J284" s="585">
        <v>1</v>
      </c>
      <c r="K284" s="586">
        <v>6882.18017578125</v>
      </c>
    </row>
    <row r="285" spans="1:11" ht="14.45" customHeight="1" x14ac:dyDescent="0.2">
      <c r="A285" s="567" t="s">
        <v>496</v>
      </c>
      <c r="B285" s="568" t="s">
        <v>497</v>
      </c>
      <c r="C285" s="571" t="s">
        <v>511</v>
      </c>
      <c r="D285" s="599" t="s">
        <v>512</v>
      </c>
      <c r="E285" s="571" t="s">
        <v>2228</v>
      </c>
      <c r="F285" s="599" t="s">
        <v>2229</v>
      </c>
      <c r="G285" s="571" t="s">
        <v>2236</v>
      </c>
      <c r="H285" s="571" t="s">
        <v>2237</v>
      </c>
      <c r="I285" s="585">
        <v>77</v>
      </c>
      <c r="J285" s="585">
        <v>40</v>
      </c>
      <c r="K285" s="586">
        <v>3080.02001953125</v>
      </c>
    </row>
    <row r="286" spans="1:11" ht="14.45" customHeight="1" x14ac:dyDescent="0.2">
      <c r="A286" s="567" t="s">
        <v>496</v>
      </c>
      <c r="B286" s="568" t="s">
        <v>497</v>
      </c>
      <c r="C286" s="571" t="s">
        <v>511</v>
      </c>
      <c r="D286" s="599" t="s">
        <v>512</v>
      </c>
      <c r="E286" s="571" t="s">
        <v>2228</v>
      </c>
      <c r="F286" s="599" t="s">
        <v>2229</v>
      </c>
      <c r="G286" s="571" t="s">
        <v>2238</v>
      </c>
      <c r="H286" s="571" t="s">
        <v>2239</v>
      </c>
      <c r="I286" s="585">
        <v>77</v>
      </c>
      <c r="J286" s="585">
        <v>70</v>
      </c>
      <c r="K286" s="586">
        <v>5390.16015625</v>
      </c>
    </row>
    <row r="287" spans="1:11" ht="14.45" customHeight="1" x14ac:dyDescent="0.2">
      <c r="A287" s="567" t="s">
        <v>496</v>
      </c>
      <c r="B287" s="568" t="s">
        <v>497</v>
      </c>
      <c r="C287" s="571" t="s">
        <v>511</v>
      </c>
      <c r="D287" s="599" t="s">
        <v>512</v>
      </c>
      <c r="E287" s="571" t="s">
        <v>2228</v>
      </c>
      <c r="F287" s="599" t="s">
        <v>2229</v>
      </c>
      <c r="G287" s="571" t="s">
        <v>2240</v>
      </c>
      <c r="H287" s="571" t="s">
        <v>2241</v>
      </c>
      <c r="I287" s="585">
        <v>403.50498962402344</v>
      </c>
      <c r="J287" s="585">
        <v>2</v>
      </c>
      <c r="K287" s="586">
        <v>807.00997924804688</v>
      </c>
    </row>
    <row r="288" spans="1:11" ht="14.45" customHeight="1" x14ac:dyDescent="0.2">
      <c r="A288" s="567" t="s">
        <v>496</v>
      </c>
      <c r="B288" s="568" t="s">
        <v>497</v>
      </c>
      <c r="C288" s="571" t="s">
        <v>511</v>
      </c>
      <c r="D288" s="599" t="s">
        <v>512</v>
      </c>
      <c r="E288" s="571" t="s">
        <v>2228</v>
      </c>
      <c r="F288" s="599" t="s">
        <v>2229</v>
      </c>
      <c r="G288" s="571" t="s">
        <v>2242</v>
      </c>
      <c r="H288" s="571" t="s">
        <v>2243</v>
      </c>
      <c r="I288" s="585">
        <v>403.51998901367188</v>
      </c>
      <c r="J288" s="585">
        <v>1</v>
      </c>
      <c r="K288" s="586">
        <v>403.51998901367188</v>
      </c>
    </row>
    <row r="289" spans="1:11" ht="14.45" customHeight="1" x14ac:dyDescent="0.2">
      <c r="A289" s="567" t="s">
        <v>496</v>
      </c>
      <c r="B289" s="568" t="s">
        <v>497</v>
      </c>
      <c r="C289" s="571" t="s">
        <v>511</v>
      </c>
      <c r="D289" s="599" t="s">
        <v>512</v>
      </c>
      <c r="E289" s="571" t="s">
        <v>2228</v>
      </c>
      <c r="F289" s="599" t="s">
        <v>2229</v>
      </c>
      <c r="G289" s="571" t="s">
        <v>2244</v>
      </c>
      <c r="H289" s="571" t="s">
        <v>2245</v>
      </c>
      <c r="I289" s="585">
        <v>403.510009765625</v>
      </c>
      <c r="J289" s="585">
        <v>2</v>
      </c>
      <c r="K289" s="586">
        <v>807.02001953125</v>
      </c>
    </row>
    <row r="290" spans="1:11" ht="14.45" customHeight="1" x14ac:dyDescent="0.2">
      <c r="A290" s="567" t="s">
        <v>496</v>
      </c>
      <c r="B290" s="568" t="s">
        <v>497</v>
      </c>
      <c r="C290" s="571" t="s">
        <v>511</v>
      </c>
      <c r="D290" s="599" t="s">
        <v>512</v>
      </c>
      <c r="E290" s="571" t="s">
        <v>2228</v>
      </c>
      <c r="F290" s="599" t="s">
        <v>2229</v>
      </c>
      <c r="G290" s="571" t="s">
        <v>2246</v>
      </c>
      <c r="H290" s="571" t="s">
        <v>2247</v>
      </c>
      <c r="I290" s="585">
        <v>403.52332560221356</v>
      </c>
      <c r="J290" s="585">
        <v>6</v>
      </c>
      <c r="K290" s="586">
        <v>2421.1399230957031</v>
      </c>
    </row>
    <row r="291" spans="1:11" ht="14.45" customHeight="1" x14ac:dyDescent="0.2">
      <c r="A291" s="567" t="s">
        <v>496</v>
      </c>
      <c r="B291" s="568" t="s">
        <v>497</v>
      </c>
      <c r="C291" s="571" t="s">
        <v>511</v>
      </c>
      <c r="D291" s="599" t="s">
        <v>512</v>
      </c>
      <c r="E291" s="571" t="s">
        <v>2228</v>
      </c>
      <c r="F291" s="599" t="s">
        <v>2229</v>
      </c>
      <c r="G291" s="571" t="s">
        <v>2248</v>
      </c>
      <c r="H291" s="571" t="s">
        <v>2249</v>
      </c>
      <c r="I291" s="585">
        <v>403.52999877929688</v>
      </c>
      <c r="J291" s="585">
        <v>2</v>
      </c>
      <c r="K291" s="586">
        <v>807.04998779296875</v>
      </c>
    </row>
    <row r="292" spans="1:11" ht="14.45" customHeight="1" x14ac:dyDescent="0.2">
      <c r="A292" s="567" t="s">
        <v>496</v>
      </c>
      <c r="B292" s="568" t="s">
        <v>497</v>
      </c>
      <c r="C292" s="571" t="s">
        <v>511</v>
      </c>
      <c r="D292" s="599" t="s">
        <v>512</v>
      </c>
      <c r="E292" s="571" t="s">
        <v>2228</v>
      </c>
      <c r="F292" s="599" t="s">
        <v>2229</v>
      </c>
      <c r="G292" s="571" t="s">
        <v>2250</v>
      </c>
      <c r="H292" s="571" t="s">
        <v>2251</v>
      </c>
      <c r="I292" s="585">
        <v>1523.0400390625</v>
      </c>
      <c r="J292" s="585">
        <v>2</v>
      </c>
      <c r="K292" s="586">
        <v>3046.070068359375</v>
      </c>
    </row>
    <row r="293" spans="1:11" ht="14.45" customHeight="1" x14ac:dyDescent="0.2">
      <c r="A293" s="567" t="s">
        <v>496</v>
      </c>
      <c r="B293" s="568" t="s">
        <v>497</v>
      </c>
      <c r="C293" s="571" t="s">
        <v>511</v>
      </c>
      <c r="D293" s="599" t="s">
        <v>512</v>
      </c>
      <c r="E293" s="571" t="s">
        <v>2228</v>
      </c>
      <c r="F293" s="599" t="s">
        <v>2229</v>
      </c>
      <c r="G293" s="571" t="s">
        <v>2252</v>
      </c>
      <c r="H293" s="571" t="s">
        <v>2253</v>
      </c>
      <c r="I293" s="585">
        <v>1135.1700439453125</v>
      </c>
      <c r="J293" s="585">
        <v>2</v>
      </c>
      <c r="K293" s="586">
        <v>2270.330078125</v>
      </c>
    </row>
    <row r="294" spans="1:11" ht="14.45" customHeight="1" x14ac:dyDescent="0.2">
      <c r="A294" s="567" t="s">
        <v>496</v>
      </c>
      <c r="B294" s="568" t="s">
        <v>497</v>
      </c>
      <c r="C294" s="571" t="s">
        <v>511</v>
      </c>
      <c r="D294" s="599" t="s">
        <v>512</v>
      </c>
      <c r="E294" s="571" t="s">
        <v>2228</v>
      </c>
      <c r="F294" s="599" t="s">
        <v>2229</v>
      </c>
      <c r="G294" s="571" t="s">
        <v>2254</v>
      </c>
      <c r="H294" s="571" t="s">
        <v>2255</v>
      </c>
      <c r="I294" s="585">
        <v>1135.1700439453125</v>
      </c>
      <c r="J294" s="585">
        <v>1</v>
      </c>
      <c r="K294" s="586">
        <v>1135.1700439453125</v>
      </c>
    </row>
    <row r="295" spans="1:11" ht="14.45" customHeight="1" x14ac:dyDescent="0.2">
      <c r="A295" s="567" t="s">
        <v>496</v>
      </c>
      <c r="B295" s="568" t="s">
        <v>497</v>
      </c>
      <c r="C295" s="571" t="s">
        <v>511</v>
      </c>
      <c r="D295" s="599" t="s">
        <v>512</v>
      </c>
      <c r="E295" s="571" t="s">
        <v>2228</v>
      </c>
      <c r="F295" s="599" t="s">
        <v>2229</v>
      </c>
      <c r="G295" s="571" t="s">
        <v>2256</v>
      </c>
      <c r="H295" s="571" t="s">
        <v>2257</v>
      </c>
      <c r="I295" s="585">
        <v>1135.1700439453125</v>
      </c>
      <c r="J295" s="585">
        <v>2</v>
      </c>
      <c r="K295" s="586">
        <v>2270.340087890625</v>
      </c>
    </row>
    <row r="296" spans="1:11" ht="14.45" customHeight="1" x14ac:dyDescent="0.2">
      <c r="A296" s="567" t="s">
        <v>496</v>
      </c>
      <c r="B296" s="568" t="s">
        <v>497</v>
      </c>
      <c r="C296" s="571" t="s">
        <v>511</v>
      </c>
      <c r="D296" s="599" t="s">
        <v>512</v>
      </c>
      <c r="E296" s="571" t="s">
        <v>2228</v>
      </c>
      <c r="F296" s="599" t="s">
        <v>2229</v>
      </c>
      <c r="G296" s="571" t="s">
        <v>2258</v>
      </c>
      <c r="H296" s="571" t="s">
        <v>2259</v>
      </c>
      <c r="I296" s="585">
        <v>1135.1600341796875</v>
      </c>
      <c r="J296" s="585">
        <v>4</v>
      </c>
      <c r="K296" s="586">
        <v>4540.6400146484375</v>
      </c>
    </row>
    <row r="297" spans="1:11" ht="14.45" customHeight="1" x14ac:dyDescent="0.2">
      <c r="A297" s="567" t="s">
        <v>496</v>
      </c>
      <c r="B297" s="568" t="s">
        <v>497</v>
      </c>
      <c r="C297" s="571" t="s">
        <v>511</v>
      </c>
      <c r="D297" s="599" t="s">
        <v>512</v>
      </c>
      <c r="E297" s="571" t="s">
        <v>2068</v>
      </c>
      <c r="F297" s="599" t="s">
        <v>2069</v>
      </c>
      <c r="G297" s="571" t="s">
        <v>2260</v>
      </c>
      <c r="H297" s="571" t="s">
        <v>2261</v>
      </c>
      <c r="I297" s="585">
        <v>5636.14990234375</v>
      </c>
      <c r="J297" s="585">
        <v>1</v>
      </c>
      <c r="K297" s="586">
        <v>5636.14990234375</v>
      </c>
    </row>
    <row r="298" spans="1:11" ht="14.45" customHeight="1" x14ac:dyDescent="0.2">
      <c r="A298" s="567" t="s">
        <v>496</v>
      </c>
      <c r="B298" s="568" t="s">
        <v>497</v>
      </c>
      <c r="C298" s="571" t="s">
        <v>511</v>
      </c>
      <c r="D298" s="599" t="s">
        <v>512</v>
      </c>
      <c r="E298" s="571" t="s">
        <v>1782</v>
      </c>
      <c r="F298" s="599" t="s">
        <v>1783</v>
      </c>
      <c r="G298" s="571" t="s">
        <v>2262</v>
      </c>
      <c r="H298" s="571" t="s">
        <v>2263</v>
      </c>
      <c r="I298" s="585">
        <v>15.529999732971191</v>
      </c>
      <c r="J298" s="585">
        <v>80</v>
      </c>
      <c r="K298" s="586">
        <v>1242.3900146484375</v>
      </c>
    </row>
    <row r="299" spans="1:11" ht="14.45" customHeight="1" x14ac:dyDescent="0.2">
      <c r="A299" s="567" t="s">
        <v>496</v>
      </c>
      <c r="B299" s="568" t="s">
        <v>497</v>
      </c>
      <c r="C299" s="571" t="s">
        <v>511</v>
      </c>
      <c r="D299" s="599" t="s">
        <v>512</v>
      </c>
      <c r="E299" s="571" t="s">
        <v>1782</v>
      </c>
      <c r="F299" s="599" t="s">
        <v>1783</v>
      </c>
      <c r="G299" s="571" t="s">
        <v>2264</v>
      </c>
      <c r="H299" s="571" t="s">
        <v>2265</v>
      </c>
      <c r="I299" s="585">
        <v>820.6400146484375</v>
      </c>
      <c r="J299" s="585">
        <v>2</v>
      </c>
      <c r="K299" s="586">
        <v>1641.280029296875</v>
      </c>
    </row>
    <row r="300" spans="1:11" ht="14.45" customHeight="1" x14ac:dyDescent="0.2">
      <c r="A300" s="567" t="s">
        <v>496</v>
      </c>
      <c r="B300" s="568" t="s">
        <v>497</v>
      </c>
      <c r="C300" s="571" t="s">
        <v>511</v>
      </c>
      <c r="D300" s="599" t="s">
        <v>512</v>
      </c>
      <c r="E300" s="571" t="s">
        <v>1782</v>
      </c>
      <c r="F300" s="599" t="s">
        <v>1783</v>
      </c>
      <c r="G300" s="571" t="s">
        <v>1794</v>
      </c>
      <c r="H300" s="571" t="s">
        <v>1795</v>
      </c>
      <c r="I300" s="585">
        <v>713.56142752511164</v>
      </c>
      <c r="J300" s="585">
        <v>28</v>
      </c>
      <c r="K300" s="586">
        <v>19979.699584960938</v>
      </c>
    </row>
    <row r="301" spans="1:11" ht="14.45" customHeight="1" x14ac:dyDescent="0.2">
      <c r="A301" s="567" t="s">
        <v>496</v>
      </c>
      <c r="B301" s="568" t="s">
        <v>497</v>
      </c>
      <c r="C301" s="571" t="s">
        <v>511</v>
      </c>
      <c r="D301" s="599" t="s">
        <v>512</v>
      </c>
      <c r="E301" s="571" t="s">
        <v>1782</v>
      </c>
      <c r="F301" s="599" t="s">
        <v>1783</v>
      </c>
      <c r="G301" s="571" t="s">
        <v>1796</v>
      </c>
      <c r="H301" s="571" t="s">
        <v>1797</v>
      </c>
      <c r="I301" s="585">
        <v>749.26668294270837</v>
      </c>
      <c r="J301" s="585">
        <v>10</v>
      </c>
      <c r="K301" s="586">
        <v>7492.68017578125</v>
      </c>
    </row>
    <row r="302" spans="1:11" ht="14.45" customHeight="1" x14ac:dyDescent="0.2">
      <c r="A302" s="567" t="s">
        <v>496</v>
      </c>
      <c r="B302" s="568" t="s">
        <v>497</v>
      </c>
      <c r="C302" s="571" t="s">
        <v>511</v>
      </c>
      <c r="D302" s="599" t="s">
        <v>512</v>
      </c>
      <c r="E302" s="571" t="s">
        <v>1782</v>
      </c>
      <c r="F302" s="599" t="s">
        <v>1783</v>
      </c>
      <c r="G302" s="571" t="s">
        <v>1814</v>
      </c>
      <c r="H302" s="571" t="s">
        <v>1815</v>
      </c>
      <c r="I302" s="585">
        <v>25.659999847412109</v>
      </c>
      <c r="J302" s="585">
        <v>25</v>
      </c>
      <c r="K302" s="586">
        <v>641.40997314453125</v>
      </c>
    </row>
    <row r="303" spans="1:11" ht="14.45" customHeight="1" x14ac:dyDescent="0.2">
      <c r="A303" s="567" t="s">
        <v>496</v>
      </c>
      <c r="B303" s="568" t="s">
        <v>497</v>
      </c>
      <c r="C303" s="571" t="s">
        <v>511</v>
      </c>
      <c r="D303" s="599" t="s">
        <v>512</v>
      </c>
      <c r="E303" s="571" t="s">
        <v>1782</v>
      </c>
      <c r="F303" s="599" t="s">
        <v>1783</v>
      </c>
      <c r="G303" s="571" t="s">
        <v>1816</v>
      </c>
      <c r="H303" s="571" t="s">
        <v>1817</v>
      </c>
      <c r="I303" s="585">
        <v>18.770000457763672</v>
      </c>
      <c r="J303" s="585">
        <v>20</v>
      </c>
      <c r="K303" s="586">
        <v>375.3599853515625</v>
      </c>
    </row>
    <row r="304" spans="1:11" ht="14.45" customHeight="1" x14ac:dyDescent="0.2">
      <c r="A304" s="567" t="s">
        <v>496</v>
      </c>
      <c r="B304" s="568" t="s">
        <v>497</v>
      </c>
      <c r="C304" s="571" t="s">
        <v>511</v>
      </c>
      <c r="D304" s="599" t="s">
        <v>512</v>
      </c>
      <c r="E304" s="571" t="s">
        <v>1782</v>
      </c>
      <c r="F304" s="599" t="s">
        <v>1783</v>
      </c>
      <c r="G304" s="571" t="s">
        <v>2266</v>
      </c>
      <c r="H304" s="571" t="s">
        <v>2267</v>
      </c>
      <c r="I304" s="585">
        <v>101.19999694824219</v>
      </c>
      <c r="J304" s="585">
        <v>20</v>
      </c>
      <c r="K304" s="586">
        <v>2024</v>
      </c>
    </row>
    <row r="305" spans="1:11" ht="14.45" customHeight="1" x14ac:dyDescent="0.2">
      <c r="A305" s="567" t="s">
        <v>496</v>
      </c>
      <c r="B305" s="568" t="s">
        <v>497</v>
      </c>
      <c r="C305" s="571" t="s">
        <v>511</v>
      </c>
      <c r="D305" s="599" t="s">
        <v>512</v>
      </c>
      <c r="E305" s="571" t="s">
        <v>1782</v>
      </c>
      <c r="F305" s="599" t="s">
        <v>1783</v>
      </c>
      <c r="G305" s="571" t="s">
        <v>2268</v>
      </c>
      <c r="H305" s="571" t="s">
        <v>2269</v>
      </c>
      <c r="I305" s="585">
        <v>5.1700000762939453</v>
      </c>
      <c r="J305" s="585">
        <v>200</v>
      </c>
      <c r="K305" s="586">
        <v>1034.75</v>
      </c>
    </row>
    <row r="306" spans="1:11" ht="14.45" customHeight="1" x14ac:dyDescent="0.2">
      <c r="A306" s="567" t="s">
        <v>496</v>
      </c>
      <c r="B306" s="568" t="s">
        <v>497</v>
      </c>
      <c r="C306" s="571" t="s">
        <v>511</v>
      </c>
      <c r="D306" s="599" t="s">
        <v>512</v>
      </c>
      <c r="E306" s="571" t="s">
        <v>1782</v>
      </c>
      <c r="F306" s="599" t="s">
        <v>1783</v>
      </c>
      <c r="G306" s="571" t="s">
        <v>2270</v>
      </c>
      <c r="H306" s="571" t="s">
        <v>2271</v>
      </c>
      <c r="I306" s="585">
        <v>9.7799997329711914</v>
      </c>
      <c r="J306" s="585">
        <v>40</v>
      </c>
      <c r="K306" s="586">
        <v>391.20001220703125</v>
      </c>
    </row>
    <row r="307" spans="1:11" ht="14.45" customHeight="1" x14ac:dyDescent="0.2">
      <c r="A307" s="567" t="s">
        <v>496</v>
      </c>
      <c r="B307" s="568" t="s">
        <v>497</v>
      </c>
      <c r="C307" s="571" t="s">
        <v>511</v>
      </c>
      <c r="D307" s="599" t="s">
        <v>512</v>
      </c>
      <c r="E307" s="571" t="s">
        <v>1782</v>
      </c>
      <c r="F307" s="599" t="s">
        <v>1783</v>
      </c>
      <c r="G307" s="571" t="s">
        <v>2272</v>
      </c>
      <c r="H307" s="571" t="s">
        <v>2273</v>
      </c>
      <c r="I307" s="585">
        <v>23</v>
      </c>
      <c r="J307" s="585">
        <v>40</v>
      </c>
      <c r="K307" s="586">
        <v>920</v>
      </c>
    </row>
    <row r="308" spans="1:11" ht="14.45" customHeight="1" x14ac:dyDescent="0.2">
      <c r="A308" s="567" t="s">
        <v>496</v>
      </c>
      <c r="B308" s="568" t="s">
        <v>497</v>
      </c>
      <c r="C308" s="571" t="s">
        <v>511</v>
      </c>
      <c r="D308" s="599" t="s">
        <v>512</v>
      </c>
      <c r="E308" s="571" t="s">
        <v>1782</v>
      </c>
      <c r="F308" s="599" t="s">
        <v>1783</v>
      </c>
      <c r="G308" s="571" t="s">
        <v>2274</v>
      </c>
      <c r="H308" s="571" t="s">
        <v>2275</v>
      </c>
      <c r="I308" s="585">
        <v>128</v>
      </c>
      <c r="J308" s="585">
        <v>40</v>
      </c>
      <c r="K308" s="586">
        <v>5119.7998046875</v>
      </c>
    </row>
    <row r="309" spans="1:11" ht="14.45" customHeight="1" x14ac:dyDescent="0.2">
      <c r="A309" s="567" t="s">
        <v>496</v>
      </c>
      <c r="B309" s="568" t="s">
        <v>497</v>
      </c>
      <c r="C309" s="571" t="s">
        <v>511</v>
      </c>
      <c r="D309" s="599" t="s">
        <v>512</v>
      </c>
      <c r="E309" s="571" t="s">
        <v>1782</v>
      </c>
      <c r="F309" s="599" t="s">
        <v>1783</v>
      </c>
      <c r="G309" s="571" t="s">
        <v>1863</v>
      </c>
      <c r="H309" s="571" t="s">
        <v>1864</v>
      </c>
      <c r="I309" s="585">
        <v>69</v>
      </c>
      <c r="J309" s="585">
        <v>220</v>
      </c>
      <c r="K309" s="586">
        <v>15180</v>
      </c>
    </row>
    <row r="310" spans="1:11" ht="14.45" customHeight="1" x14ac:dyDescent="0.2">
      <c r="A310" s="567" t="s">
        <v>496</v>
      </c>
      <c r="B310" s="568" t="s">
        <v>497</v>
      </c>
      <c r="C310" s="571" t="s">
        <v>511</v>
      </c>
      <c r="D310" s="599" t="s">
        <v>512</v>
      </c>
      <c r="E310" s="571" t="s">
        <v>1782</v>
      </c>
      <c r="F310" s="599" t="s">
        <v>1783</v>
      </c>
      <c r="G310" s="571" t="s">
        <v>1865</v>
      </c>
      <c r="H310" s="571" t="s">
        <v>1866</v>
      </c>
      <c r="I310" s="585">
        <v>113.27999877929688</v>
      </c>
      <c r="J310" s="585">
        <v>150</v>
      </c>
      <c r="K310" s="586">
        <v>16991.25</v>
      </c>
    </row>
    <row r="311" spans="1:11" ht="14.45" customHeight="1" x14ac:dyDescent="0.2">
      <c r="A311" s="567" t="s">
        <v>496</v>
      </c>
      <c r="B311" s="568" t="s">
        <v>497</v>
      </c>
      <c r="C311" s="571" t="s">
        <v>511</v>
      </c>
      <c r="D311" s="599" t="s">
        <v>512</v>
      </c>
      <c r="E311" s="571" t="s">
        <v>1782</v>
      </c>
      <c r="F311" s="599" t="s">
        <v>1783</v>
      </c>
      <c r="G311" s="571" t="s">
        <v>1873</v>
      </c>
      <c r="H311" s="571" t="s">
        <v>1874</v>
      </c>
      <c r="I311" s="585">
        <v>0.85000002384185791</v>
      </c>
      <c r="J311" s="585">
        <v>100</v>
      </c>
      <c r="K311" s="586">
        <v>85</v>
      </c>
    </row>
    <row r="312" spans="1:11" ht="14.45" customHeight="1" x14ac:dyDescent="0.2">
      <c r="A312" s="567" t="s">
        <v>496</v>
      </c>
      <c r="B312" s="568" t="s">
        <v>497</v>
      </c>
      <c r="C312" s="571" t="s">
        <v>511</v>
      </c>
      <c r="D312" s="599" t="s">
        <v>512</v>
      </c>
      <c r="E312" s="571" t="s">
        <v>1782</v>
      </c>
      <c r="F312" s="599" t="s">
        <v>1783</v>
      </c>
      <c r="G312" s="571" t="s">
        <v>1875</v>
      </c>
      <c r="H312" s="571" t="s">
        <v>1876</v>
      </c>
      <c r="I312" s="585">
        <v>1.5099999904632568</v>
      </c>
      <c r="J312" s="585">
        <v>100</v>
      </c>
      <c r="K312" s="586">
        <v>151</v>
      </c>
    </row>
    <row r="313" spans="1:11" ht="14.45" customHeight="1" x14ac:dyDescent="0.2">
      <c r="A313" s="567" t="s">
        <v>496</v>
      </c>
      <c r="B313" s="568" t="s">
        <v>497</v>
      </c>
      <c r="C313" s="571" t="s">
        <v>511</v>
      </c>
      <c r="D313" s="599" t="s">
        <v>512</v>
      </c>
      <c r="E313" s="571" t="s">
        <v>1782</v>
      </c>
      <c r="F313" s="599" t="s">
        <v>1783</v>
      </c>
      <c r="G313" s="571" t="s">
        <v>1877</v>
      </c>
      <c r="H313" s="571" t="s">
        <v>1878</v>
      </c>
      <c r="I313" s="585">
        <v>2.059999942779541</v>
      </c>
      <c r="J313" s="585">
        <v>100</v>
      </c>
      <c r="K313" s="586">
        <v>206</v>
      </c>
    </row>
    <row r="314" spans="1:11" ht="14.45" customHeight="1" x14ac:dyDescent="0.2">
      <c r="A314" s="567" t="s">
        <v>496</v>
      </c>
      <c r="B314" s="568" t="s">
        <v>497</v>
      </c>
      <c r="C314" s="571" t="s">
        <v>511</v>
      </c>
      <c r="D314" s="599" t="s">
        <v>512</v>
      </c>
      <c r="E314" s="571" t="s">
        <v>1782</v>
      </c>
      <c r="F314" s="599" t="s">
        <v>1783</v>
      </c>
      <c r="G314" s="571" t="s">
        <v>1879</v>
      </c>
      <c r="H314" s="571" t="s">
        <v>1880</v>
      </c>
      <c r="I314" s="585">
        <v>3.3599998950958252</v>
      </c>
      <c r="J314" s="585">
        <v>100</v>
      </c>
      <c r="K314" s="586">
        <v>336</v>
      </c>
    </row>
    <row r="315" spans="1:11" ht="14.45" customHeight="1" x14ac:dyDescent="0.2">
      <c r="A315" s="567" t="s">
        <v>496</v>
      </c>
      <c r="B315" s="568" t="s">
        <v>497</v>
      </c>
      <c r="C315" s="571" t="s">
        <v>511</v>
      </c>
      <c r="D315" s="599" t="s">
        <v>512</v>
      </c>
      <c r="E315" s="571" t="s">
        <v>1782</v>
      </c>
      <c r="F315" s="599" t="s">
        <v>1783</v>
      </c>
      <c r="G315" s="571" t="s">
        <v>2276</v>
      </c>
      <c r="H315" s="571" t="s">
        <v>2277</v>
      </c>
      <c r="I315" s="585">
        <v>5.880000114440918</v>
      </c>
      <c r="J315" s="585">
        <v>50</v>
      </c>
      <c r="K315" s="586">
        <v>294</v>
      </c>
    </row>
    <row r="316" spans="1:11" ht="14.45" customHeight="1" x14ac:dyDescent="0.2">
      <c r="A316" s="567" t="s">
        <v>496</v>
      </c>
      <c r="B316" s="568" t="s">
        <v>497</v>
      </c>
      <c r="C316" s="571" t="s">
        <v>511</v>
      </c>
      <c r="D316" s="599" t="s">
        <v>512</v>
      </c>
      <c r="E316" s="571" t="s">
        <v>1782</v>
      </c>
      <c r="F316" s="599" t="s">
        <v>1783</v>
      </c>
      <c r="G316" s="571" t="s">
        <v>2278</v>
      </c>
      <c r="H316" s="571" t="s">
        <v>2279</v>
      </c>
      <c r="I316" s="585">
        <v>86.459999084472656</v>
      </c>
      <c r="J316" s="585">
        <v>12</v>
      </c>
      <c r="K316" s="586">
        <v>1037.5400390625</v>
      </c>
    </row>
    <row r="317" spans="1:11" ht="14.45" customHeight="1" x14ac:dyDescent="0.2">
      <c r="A317" s="567" t="s">
        <v>496</v>
      </c>
      <c r="B317" s="568" t="s">
        <v>497</v>
      </c>
      <c r="C317" s="571" t="s">
        <v>511</v>
      </c>
      <c r="D317" s="599" t="s">
        <v>512</v>
      </c>
      <c r="E317" s="571" t="s">
        <v>1782</v>
      </c>
      <c r="F317" s="599" t="s">
        <v>1783</v>
      </c>
      <c r="G317" s="571" t="s">
        <v>1885</v>
      </c>
      <c r="H317" s="571" t="s">
        <v>1886</v>
      </c>
      <c r="I317" s="585">
        <v>61.209999084472656</v>
      </c>
      <c r="J317" s="585">
        <v>5</v>
      </c>
      <c r="K317" s="586">
        <v>306.05000305175781</v>
      </c>
    </row>
    <row r="318" spans="1:11" ht="14.45" customHeight="1" x14ac:dyDescent="0.2">
      <c r="A318" s="567" t="s">
        <v>496</v>
      </c>
      <c r="B318" s="568" t="s">
        <v>497</v>
      </c>
      <c r="C318" s="571" t="s">
        <v>511</v>
      </c>
      <c r="D318" s="599" t="s">
        <v>512</v>
      </c>
      <c r="E318" s="571" t="s">
        <v>1782</v>
      </c>
      <c r="F318" s="599" t="s">
        <v>1783</v>
      </c>
      <c r="G318" s="571" t="s">
        <v>2280</v>
      </c>
      <c r="H318" s="571" t="s">
        <v>2281</v>
      </c>
      <c r="I318" s="585">
        <v>19.319999694824219</v>
      </c>
      <c r="J318" s="585">
        <v>24</v>
      </c>
      <c r="K318" s="586">
        <v>463.67999267578125</v>
      </c>
    </row>
    <row r="319" spans="1:11" ht="14.45" customHeight="1" x14ac:dyDescent="0.2">
      <c r="A319" s="567" t="s">
        <v>496</v>
      </c>
      <c r="B319" s="568" t="s">
        <v>497</v>
      </c>
      <c r="C319" s="571" t="s">
        <v>511</v>
      </c>
      <c r="D319" s="599" t="s">
        <v>512</v>
      </c>
      <c r="E319" s="571" t="s">
        <v>1782</v>
      </c>
      <c r="F319" s="599" t="s">
        <v>1783</v>
      </c>
      <c r="G319" s="571" t="s">
        <v>2282</v>
      </c>
      <c r="H319" s="571" t="s">
        <v>2283</v>
      </c>
      <c r="I319" s="585">
        <v>747.5</v>
      </c>
      <c r="J319" s="585">
        <v>5</v>
      </c>
      <c r="K319" s="586">
        <v>3737.5</v>
      </c>
    </row>
    <row r="320" spans="1:11" ht="14.45" customHeight="1" x14ac:dyDescent="0.2">
      <c r="A320" s="567" t="s">
        <v>496</v>
      </c>
      <c r="B320" s="568" t="s">
        <v>497</v>
      </c>
      <c r="C320" s="571" t="s">
        <v>511</v>
      </c>
      <c r="D320" s="599" t="s">
        <v>512</v>
      </c>
      <c r="E320" s="571" t="s">
        <v>1782</v>
      </c>
      <c r="F320" s="599" t="s">
        <v>1783</v>
      </c>
      <c r="G320" s="571" t="s">
        <v>1931</v>
      </c>
      <c r="H320" s="571" t="s">
        <v>1932</v>
      </c>
      <c r="I320" s="585">
        <v>828.9119750976563</v>
      </c>
      <c r="J320" s="585">
        <v>14</v>
      </c>
      <c r="K320" s="586">
        <v>11604.749694824219</v>
      </c>
    </row>
    <row r="321" spans="1:11" ht="14.45" customHeight="1" x14ac:dyDescent="0.2">
      <c r="A321" s="567" t="s">
        <v>496</v>
      </c>
      <c r="B321" s="568" t="s">
        <v>497</v>
      </c>
      <c r="C321" s="571" t="s">
        <v>511</v>
      </c>
      <c r="D321" s="599" t="s">
        <v>512</v>
      </c>
      <c r="E321" s="571" t="s">
        <v>1782</v>
      </c>
      <c r="F321" s="599" t="s">
        <v>1783</v>
      </c>
      <c r="G321" s="571" t="s">
        <v>2284</v>
      </c>
      <c r="H321" s="571" t="s">
        <v>2285</v>
      </c>
      <c r="I321" s="585">
        <v>1088.808056640625</v>
      </c>
      <c r="J321" s="585">
        <v>22</v>
      </c>
      <c r="K321" s="586">
        <v>23953.769775390625</v>
      </c>
    </row>
    <row r="322" spans="1:11" ht="14.45" customHeight="1" x14ac:dyDescent="0.2">
      <c r="A322" s="567" t="s">
        <v>496</v>
      </c>
      <c r="B322" s="568" t="s">
        <v>497</v>
      </c>
      <c r="C322" s="571" t="s">
        <v>511</v>
      </c>
      <c r="D322" s="599" t="s">
        <v>512</v>
      </c>
      <c r="E322" s="571" t="s">
        <v>1782</v>
      </c>
      <c r="F322" s="599" t="s">
        <v>1783</v>
      </c>
      <c r="G322" s="571" t="s">
        <v>1933</v>
      </c>
      <c r="H322" s="571" t="s">
        <v>1934</v>
      </c>
      <c r="I322" s="585">
        <v>1311.489990234375</v>
      </c>
      <c r="J322" s="585">
        <v>8</v>
      </c>
      <c r="K322" s="586">
        <v>10491.920166015625</v>
      </c>
    </row>
    <row r="323" spans="1:11" ht="14.45" customHeight="1" x14ac:dyDescent="0.2">
      <c r="A323" s="567" t="s">
        <v>496</v>
      </c>
      <c r="B323" s="568" t="s">
        <v>497</v>
      </c>
      <c r="C323" s="571" t="s">
        <v>511</v>
      </c>
      <c r="D323" s="599" t="s">
        <v>512</v>
      </c>
      <c r="E323" s="571" t="s">
        <v>1782</v>
      </c>
      <c r="F323" s="599" t="s">
        <v>1783</v>
      </c>
      <c r="G323" s="571" t="s">
        <v>2286</v>
      </c>
      <c r="H323" s="571" t="s">
        <v>2287</v>
      </c>
      <c r="I323" s="585">
        <v>267.66000366210938</v>
      </c>
      <c r="J323" s="585">
        <v>6</v>
      </c>
      <c r="K323" s="586">
        <v>1605.97998046875</v>
      </c>
    </row>
    <row r="324" spans="1:11" ht="14.45" customHeight="1" x14ac:dyDescent="0.2">
      <c r="A324" s="567" t="s">
        <v>496</v>
      </c>
      <c r="B324" s="568" t="s">
        <v>497</v>
      </c>
      <c r="C324" s="571" t="s">
        <v>511</v>
      </c>
      <c r="D324" s="599" t="s">
        <v>512</v>
      </c>
      <c r="E324" s="571" t="s">
        <v>1782</v>
      </c>
      <c r="F324" s="599" t="s">
        <v>1783</v>
      </c>
      <c r="G324" s="571" t="s">
        <v>1943</v>
      </c>
      <c r="H324" s="571" t="s">
        <v>1944</v>
      </c>
      <c r="I324" s="585">
        <v>13.800000190734863</v>
      </c>
      <c r="J324" s="585">
        <v>200</v>
      </c>
      <c r="K324" s="586">
        <v>2760</v>
      </c>
    </row>
    <row r="325" spans="1:11" ht="14.45" customHeight="1" x14ac:dyDescent="0.2">
      <c r="A325" s="567" t="s">
        <v>496</v>
      </c>
      <c r="B325" s="568" t="s">
        <v>497</v>
      </c>
      <c r="C325" s="571" t="s">
        <v>511</v>
      </c>
      <c r="D325" s="599" t="s">
        <v>512</v>
      </c>
      <c r="E325" s="571" t="s">
        <v>1782</v>
      </c>
      <c r="F325" s="599" t="s">
        <v>1783</v>
      </c>
      <c r="G325" s="571" t="s">
        <v>2150</v>
      </c>
      <c r="H325" s="571" t="s">
        <v>2151</v>
      </c>
      <c r="I325" s="585">
        <v>23</v>
      </c>
      <c r="J325" s="585">
        <v>100</v>
      </c>
      <c r="K325" s="586">
        <v>2300</v>
      </c>
    </row>
    <row r="326" spans="1:11" ht="14.45" customHeight="1" x14ac:dyDescent="0.2">
      <c r="A326" s="567" t="s">
        <v>496</v>
      </c>
      <c r="B326" s="568" t="s">
        <v>497</v>
      </c>
      <c r="C326" s="571" t="s">
        <v>511</v>
      </c>
      <c r="D326" s="599" t="s">
        <v>512</v>
      </c>
      <c r="E326" s="571" t="s">
        <v>1951</v>
      </c>
      <c r="F326" s="599" t="s">
        <v>1952</v>
      </c>
      <c r="G326" s="571" t="s">
        <v>1953</v>
      </c>
      <c r="H326" s="571" t="s">
        <v>1954</v>
      </c>
      <c r="I326" s="585">
        <v>220.22000122070313</v>
      </c>
      <c r="J326" s="585">
        <v>20</v>
      </c>
      <c r="K326" s="586">
        <v>4404.39990234375</v>
      </c>
    </row>
    <row r="327" spans="1:11" ht="14.45" customHeight="1" x14ac:dyDescent="0.2">
      <c r="A327" s="567" t="s">
        <v>496</v>
      </c>
      <c r="B327" s="568" t="s">
        <v>497</v>
      </c>
      <c r="C327" s="571" t="s">
        <v>511</v>
      </c>
      <c r="D327" s="599" t="s">
        <v>512</v>
      </c>
      <c r="E327" s="571" t="s">
        <v>1951</v>
      </c>
      <c r="F327" s="599" t="s">
        <v>1952</v>
      </c>
      <c r="G327" s="571" t="s">
        <v>2288</v>
      </c>
      <c r="H327" s="571" t="s">
        <v>2289</v>
      </c>
      <c r="I327" s="585">
        <v>2.8399999141693115</v>
      </c>
      <c r="J327" s="585">
        <v>500</v>
      </c>
      <c r="K327" s="586">
        <v>1420</v>
      </c>
    </row>
    <row r="328" spans="1:11" ht="14.45" customHeight="1" x14ac:dyDescent="0.2">
      <c r="A328" s="567" t="s">
        <v>496</v>
      </c>
      <c r="B328" s="568" t="s">
        <v>497</v>
      </c>
      <c r="C328" s="571" t="s">
        <v>511</v>
      </c>
      <c r="D328" s="599" t="s">
        <v>512</v>
      </c>
      <c r="E328" s="571" t="s">
        <v>1951</v>
      </c>
      <c r="F328" s="599" t="s">
        <v>1952</v>
      </c>
      <c r="G328" s="571" t="s">
        <v>1955</v>
      </c>
      <c r="H328" s="571" t="s">
        <v>1956</v>
      </c>
      <c r="I328" s="585">
        <v>2.8399999141693115</v>
      </c>
      <c r="J328" s="585">
        <v>500</v>
      </c>
      <c r="K328" s="586">
        <v>1421.75</v>
      </c>
    </row>
    <row r="329" spans="1:11" ht="14.45" customHeight="1" x14ac:dyDescent="0.2">
      <c r="A329" s="567" t="s">
        <v>496</v>
      </c>
      <c r="B329" s="568" t="s">
        <v>497</v>
      </c>
      <c r="C329" s="571" t="s">
        <v>511</v>
      </c>
      <c r="D329" s="599" t="s">
        <v>512</v>
      </c>
      <c r="E329" s="571" t="s">
        <v>1951</v>
      </c>
      <c r="F329" s="599" t="s">
        <v>1952</v>
      </c>
      <c r="G329" s="571" t="s">
        <v>2290</v>
      </c>
      <c r="H329" s="571" t="s">
        <v>2291</v>
      </c>
      <c r="I329" s="585">
        <v>344.44000244140625</v>
      </c>
      <c r="J329" s="585">
        <v>20</v>
      </c>
      <c r="K329" s="586">
        <v>6888.77001953125</v>
      </c>
    </row>
    <row r="330" spans="1:11" ht="14.45" customHeight="1" x14ac:dyDescent="0.2">
      <c r="A330" s="567" t="s">
        <v>496</v>
      </c>
      <c r="B330" s="568" t="s">
        <v>497</v>
      </c>
      <c r="C330" s="571" t="s">
        <v>511</v>
      </c>
      <c r="D330" s="599" t="s">
        <v>512</v>
      </c>
      <c r="E330" s="571" t="s">
        <v>1951</v>
      </c>
      <c r="F330" s="599" t="s">
        <v>1952</v>
      </c>
      <c r="G330" s="571" t="s">
        <v>2292</v>
      </c>
      <c r="H330" s="571" t="s">
        <v>2293</v>
      </c>
      <c r="I330" s="585">
        <v>181.5</v>
      </c>
      <c r="J330" s="585">
        <v>20</v>
      </c>
      <c r="K330" s="586">
        <v>3630</v>
      </c>
    </row>
    <row r="331" spans="1:11" ht="14.45" customHeight="1" x14ac:dyDescent="0.2">
      <c r="A331" s="567" t="s">
        <v>496</v>
      </c>
      <c r="B331" s="568" t="s">
        <v>497</v>
      </c>
      <c r="C331" s="571" t="s">
        <v>511</v>
      </c>
      <c r="D331" s="599" t="s">
        <v>512</v>
      </c>
      <c r="E331" s="571" t="s">
        <v>1951</v>
      </c>
      <c r="F331" s="599" t="s">
        <v>1952</v>
      </c>
      <c r="G331" s="571" t="s">
        <v>2294</v>
      </c>
      <c r="H331" s="571" t="s">
        <v>2295</v>
      </c>
      <c r="I331" s="585">
        <v>48.279998779296875</v>
      </c>
      <c r="J331" s="585">
        <v>60</v>
      </c>
      <c r="K331" s="586">
        <v>2897</v>
      </c>
    </row>
    <row r="332" spans="1:11" ht="14.45" customHeight="1" x14ac:dyDescent="0.2">
      <c r="A332" s="567" t="s">
        <v>496</v>
      </c>
      <c r="B332" s="568" t="s">
        <v>497</v>
      </c>
      <c r="C332" s="571" t="s">
        <v>511</v>
      </c>
      <c r="D332" s="599" t="s">
        <v>512</v>
      </c>
      <c r="E332" s="571" t="s">
        <v>1951</v>
      </c>
      <c r="F332" s="599" t="s">
        <v>1952</v>
      </c>
      <c r="G332" s="571" t="s">
        <v>2296</v>
      </c>
      <c r="H332" s="571" t="s">
        <v>2297</v>
      </c>
      <c r="I332" s="585">
        <v>62.560001373291016</v>
      </c>
      <c r="J332" s="585">
        <v>100</v>
      </c>
      <c r="K332" s="586">
        <v>6255.7001953125</v>
      </c>
    </row>
    <row r="333" spans="1:11" ht="14.45" customHeight="1" x14ac:dyDescent="0.2">
      <c r="A333" s="567" t="s">
        <v>496</v>
      </c>
      <c r="B333" s="568" t="s">
        <v>497</v>
      </c>
      <c r="C333" s="571" t="s">
        <v>511</v>
      </c>
      <c r="D333" s="599" t="s">
        <v>512</v>
      </c>
      <c r="E333" s="571" t="s">
        <v>1951</v>
      </c>
      <c r="F333" s="599" t="s">
        <v>1952</v>
      </c>
      <c r="G333" s="571" t="s">
        <v>2298</v>
      </c>
      <c r="H333" s="571" t="s">
        <v>2299</v>
      </c>
      <c r="I333" s="585">
        <v>48.270000457763672</v>
      </c>
      <c r="J333" s="585">
        <v>150</v>
      </c>
      <c r="K333" s="586">
        <v>7240.580078125</v>
      </c>
    </row>
    <row r="334" spans="1:11" ht="14.45" customHeight="1" x14ac:dyDescent="0.2">
      <c r="A334" s="567" t="s">
        <v>496</v>
      </c>
      <c r="B334" s="568" t="s">
        <v>497</v>
      </c>
      <c r="C334" s="571" t="s">
        <v>511</v>
      </c>
      <c r="D334" s="599" t="s">
        <v>512</v>
      </c>
      <c r="E334" s="571" t="s">
        <v>1951</v>
      </c>
      <c r="F334" s="599" t="s">
        <v>1952</v>
      </c>
      <c r="G334" s="571" t="s">
        <v>2300</v>
      </c>
      <c r="H334" s="571" t="s">
        <v>2301</v>
      </c>
      <c r="I334" s="585">
        <v>1614.5999755859375</v>
      </c>
      <c r="J334" s="585">
        <v>2</v>
      </c>
      <c r="K334" s="586">
        <v>3229.199951171875</v>
      </c>
    </row>
    <row r="335" spans="1:11" ht="14.45" customHeight="1" x14ac:dyDescent="0.2">
      <c r="A335" s="567" t="s">
        <v>496</v>
      </c>
      <c r="B335" s="568" t="s">
        <v>497</v>
      </c>
      <c r="C335" s="571" t="s">
        <v>511</v>
      </c>
      <c r="D335" s="599" t="s">
        <v>512</v>
      </c>
      <c r="E335" s="571" t="s">
        <v>1951</v>
      </c>
      <c r="F335" s="599" t="s">
        <v>1952</v>
      </c>
      <c r="G335" s="571" t="s">
        <v>2302</v>
      </c>
      <c r="H335" s="571" t="s">
        <v>2303</v>
      </c>
      <c r="I335" s="585">
        <v>1463.31005859375</v>
      </c>
      <c r="J335" s="585">
        <v>2</v>
      </c>
      <c r="K335" s="586">
        <v>2926.610107421875</v>
      </c>
    </row>
    <row r="336" spans="1:11" ht="14.45" customHeight="1" x14ac:dyDescent="0.2">
      <c r="A336" s="567" t="s">
        <v>496</v>
      </c>
      <c r="B336" s="568" t="s">
        <v>497</v>
      </c>
      <c r="C336" s="571" t="s">
        <v>511</v>
      </c>
      <c r="D336" s="599" t="s">
        <v>512</v>
      </c>
      <c r="E336" s="571" t="s">
        <v>1951</v>
      </c>
      <c r="F336" s="599" t="s">
        <v>1952</v>
      </c>
      <c r="G336" s="571" t="s">
        <v>2304</v>
      </c>
      <c r="H336" s="571" t="s">
        <v>2305</v>
      </c>
      <c r="I336" s="585">
        <v>95.720001220703125</v>
      </c>
      <c r="J336" s="585">
        <v>60</v>
      </c>
      <c r="K336" s="586">
        <v>5743.31005859375</v>
      </c>
    </row>
    <row r="337" spans="1:11" ht="14.45" customHeight="1" x14ac:dyDescent="0.2">
      <c r="A337" s="567" t="s">
        <v>496</v>
      </c>
      <c r="B337" s="568" t="s">
        <v>497</v>
      </c>
      <c r="C337" s="571" t="s">
        <v>511</v>
      </c>
      <c r="D337" s="599" t="s">
        <v>512</v>
      </c>
      <c r="E337" s="571" t="s">
        <v>1951</v>
      </c>
      <c r="F337" s="599" t="s">
        <v>1952</v>
      </c>
      <c r="G337" s="571" t="s">
        <v>2306</v>
      </c>
      <c r="H337" s="571" t="s">
        <v>2307</v>
      </c>
      <c r="I337" s="585">
        <v>267.41000366210938</v>
      </c>
      <c r="J337" s="585">
        <v>120</v>
      </c>
      <c r="K337" s="586">
        <v>32089.19921875</v>
      </c>
    </row>
    <row r="338" spans="1:11" ht="14.45" customHeight="1" x14ac:dyDescent="0.2">
      <c r="A338" s="567" t="s">
        <v>496</v>
      </c>
      <c r="B338" s="568" t="s">
        <v>497</v>
      </c>
      <c r="C338" s="571" t="s">
        <v>511</v>
      </c>
      <c r="D338" s="599" t="s">
        <v>512</v>
      </c>
      <c r="E338" s="571" t="s">
        <v>1951</v>
      </c>
      <c r="F338" s="599" t="s">
        <v>1952</v>
      </c>
      <c r="G338" s="571" t="s">
        <v>2308</v>
      </c>
      <c r="H338" s="571" t="s">
        <v>2309</v>
      </c>
      <c r="I338" s="585">
        <v>154.89999389648438</v>
      </c>
      <c r="J338" s="585">
        <v>100</v>
      </c>
      <c r="K338" s="586">
        <v>15489.9404296875</v>
      </c>
    </row>
    <row r="339" spans="1:11" ht="14.45" customHeight="1" x14ac:dyDescent="0.2">
      <c r="A339" s="567" t="s">
        <v>496</v>
      </c>
      <c r="B339" s="568" t="s">
        <v>497</v>
      </c>
      <c r="C339" s="571" t="s">
        <v>511</v>
      </c>
      <c r="D339" s="599" t="s">
        <v>512</v>
      </c>
      <c r="E339" s="571" t="s">
        <v>1951</v>
      </c>
      <c r="F339" s="599" t="s">
        <v>1952</v>
      </c>
      <c r="G339" s="571" t="s">
        <v>2166</v>
      </c>
      <c r="H339" s="571" t="s">
        <v>2167</v>
      </c>
      <c r="I339" s="585">
        <v>29.040000915527344</v>
      </c>
      <c r="J339" s="585">
        <v>148</v>
      </c>
      <c r="K339" s="586">
        <v>4297.919921875</v>
      </c>
    </row>
    <row r="340" spans="1:11" ht="14.45" customHeight="1" x14ac:dyDescent="0.2">
      <c r="A340" s="567" t="s">
        <v>496</v>
      </c>
      <c r="B340" s="568" t="s">
        <v>497</v>
      </c>
      <c r="C340" s="571" t="s">
        <v>511</v>
      </c>
      <c r="D340" s="599" t="s">
        <v>512</v>
      </c>
      <c r="E340" s="571" t="s">
        <v>1951</v>
      </c>
      <c r="F340" s="599" t="s">
        <v>1952</v>
      </c>
      <c r="G340" s="571" t="s">
        <v>2310</v>
      </c>
      <c r="H340" s="571" t="s">
        <v>2311</v>
      </c>
      <c r="I340" s="585">
        <v>2299</v>
      </c>
      <c r="J340" s="585">
        <v>10</v>
      </c>
      <c r="K340" s="586">
        <v>22990</v>
      </c>
    </row>
    <row r="341" spans="1:11" ht="14.45" customHeight="1" x14ac:dyDescent="0.2">
      <c r="A341" s="567" t="s">
        <v>496</v>
      </c>
      <c r="B341" s="568" t="s">
        <v>497</v>
      </c>
      <c r="C341" s="571" t="s">
        <v>511</v>
      </c>
      <c r="D341" s="599" t="s">
        <v>512</v>
      </c>
      <c r="E341" s="571" t="s">
        <v>1951</v>
      </c>
      <c r="F341" s="599" t="s">
        <v>1952</v>
      </c>
      <c r="G341" s="571" t="s">
        <v>2312</v>
      </c>
      <c r="H341" s="571" t="s">
        <v>2313</v>
      </c>
      <c r="I341" s="585">
        <v>2789.7900390625</v>
      </c>
      <c r="J341" s="585">
        <v>6</v>
      </c>
      <c r="K341" s="586">
        <v>16738.7109375</v>
      </c>
    </row>
    <row r="342" spans="1:11" ht="14.45" customHeight="1" x14ac:dyDescent="0.2">
      <c r="A342" s="567" t="s">
        <v>496</v>
      </c>
      <c r="B342" s="568" t="s">
        <v>497</v>
      </c>
      <c r="C342" s="571" t="s">
        <v>511</v>
      </c>
      <c r="D342" s="599" t="s">
        <v>512</v>
      </c>
      <c r="E342" s="571" t="s">
        <v>1951</v>
      </c>
      <c r="F342" s="599" t="s">
        <v>1952</v>
      </c>
      <c r="G342" s="571" t="s">
        <v>2314</v>
      </c>
      <c r="H342" s="571" t="s">
        <v>2315</v>
      </c>
      <c r="I342" s="585">
        <v>2903.179931640625</v>
      </c>
      <c r="J342" s="585">
        <v>5</v>
      </c>
      <c r="K342" s="586">
        <v>14515.8798828125</v>
      </c>
    </row>
    <row r="343" spans="1:11" ht="14.45" customHeight="1" x14ac:dyDescent="0.2">
      <c r="A343" s="567" t="s">
        <v>496</v>
      </c>
      <c r="B343" s="568" t="s">
        <v>497</v>
      </c>
      <c r="C343" s="571" t="s">
        <v>511</v>
      </c>
      <c r="D343" s="599" t="s">
        <v>512</v>
      </c>
      <c r="E343" s="571" t="s">
        <v>1951</v>
      </c>
      <c r="F343" s="599" t="s">
        <v>1952</v>
      </c>
      <c r="G343" s="571" t="s">
        <v>1995</v>
      </c>
      <c r="H343" s="571" t="s">
        <v>1996</v>
      </c>
      <c r="I343" s="585">
        <v>0.81999999284744263</v>
      </c>
      <c r="J343" s="585">
        <v>300</v>
      </c>
      <c r="K343" s="586">
        <v>246</v>
      </c>
    </row>
    <row r="344" spans="1:11" ht="14.45" customHeight="1" x14ac:dyDescent="0.2">
      <c r="A344" s="567" t="s">
        <v>496</v>
      </c>
      <c r="B344" s="568" t="s">
        <v>497</v>
      </c>
      <c r="C344" s="571" t="s">
        <v>511</v>
      </c>
      <c r="D344" s="599" t="s">
        <v>512</v>
      </c>
      <c r="E344" s="571" t="s">
        <v>1951</v>
      </c>
      <c r="F344" s="599" t="s">
        <v>1952</v>
      </c>
      <c r="G344" s="571" t="s">
        <v>2178</v>
      </c>
      <c r="H344" s="571" t="s">
        <v>2179</v>
      </c>
      <c r="I344" s="585">
        <v>5.3400001525878906</v>
      </c>
      <c r="J344" s="585">
        <v>200</v>
      </c>
      <c r="K344" s="586">
        <v>1068.550048828125</v>
      </c>
    </row>
    <row r="345" spans="1:11" ht="14.45" customHeight="1" x14ac:dyDescent="0.2">
      <c r="A345" s="567" t="s">
        <v>496</v>
      </c>
      <c r="B345" s="568" t="s">
        <v>497</v>
      </c>
      <c r="C345" s="571" t="s">
        <v>511</v>
      </c>
      <c r="D345" s="599" t="s">
        <v>512</v>
      </c>
      <c r="E345" s="571" t="s">
        <v>1951</v>
      </c>
      <c r="F345" s="599" t="s">
        <v>1952</v>
      </c>
      <c r="G345" s="571" t="s">
        <v>1997</v>
      </c>
      <c r="H345" s="571" t="s">
        <v>1998</v>
      </c>
      <c r="I345" s="585">
        <v>1.1399999856948853</v>
      </c>
      <c r="J345" s="585">
        <v>240</v>
      </c>
      <c r="K345" s="586">
        <v>273.59999084472656</v>
      </c>
    </row>
    <row r="346" spans="1:11" ht="14.45" customHeight="1" x14ac:dyDescent="0.2">
      <c r="A346" s="567" t="s">
        <v>496</v>
      </c>
      <c r="B346" s="568" t="s">
        <v>497</v>
      </c>
      <c r="C346" s="571" t="s">
        <v>511</v>
      </c>
      <c r="D346" s="599" t="s">
        <v>512</v>
      </c>
      <c r="E346" s="571" t="s">
        <v>1951</v>
      </c>
      <c r="F346" s="599" t="s">
        <v>1952</v>
      </c>
      <c r="G346" s="571" t="s">
        <v>2316</v>
      </c>
      <c r="H346" s="571" t="s">
        <v>2317</v>
      </c>
      <c r="I346" s="585">
        <v>7.1599998474121094</v>
      </c>
      <c r="J346" s="585">
        <v>200</v>
      </c>
      <c r="K346" s="586">
        <v>1431.4100341796875</v>
      </c>
    </row>
    <row r="347" spans="1:11" ht="14.45" customHeight="1" x14ac:dyDescent="0.2">
      <c r="A347" s="567" t="s">
        <v>496</v>
      </c>
      <c r="B347" s="568" t="s">
        <v>497</v>
      </c>
      <c r="C347" s="571" t="s">
        <v>511</v>
      </c>
      <c r="D347" s="599" t="s">
        <v>512</v>
      </c>
      <c r="E347" s="571" t="s">
        <v>1951</v>
      </c>
      <c r="F347" s="599" t="s">
        <v>1952</v>
      </c>
      <c r="G347" s="571" t="s">
        <v>1999</v>
      </c>
      <c r="H347" s="571" t="s">
        <v>2000</v>
      </c>
      <c r="I347" s="585">
        <v>0.57999998331069946</v>
      </c>
      <c r="J347" s="585">
        <v>200</v>
      </c>
      <c r="K347" s="586">
        <v>116</v>
      </c>
    </row>
    <row r="348" spans="1:11" ht="14.45" customHeight="1" x14ac:dyDescent="0.2">
      <c r="A348" s="567" t="s">
        <v>496</v>
      </c>
      <c r="B348" s="568" t="s">
        <v>497</v>
      </c>
      <c r="C348" s="571" t="s">
        <v>511</v>
      </c>
      <c r="D348" s="599" t="s">
        <v>512</v>
      </c>
      <c r="E348" s="571" t="s">
        <v>1951</v>
      </c>
      <c r="F348" s="599" t="s">
        <v>1952</v>
      </c>
      <c r="G348" s="571" t="s">
        <v>2184</v>
      </c>
      <c r="H348" s="571" t="s">
        <v>2318</v>
      </c>
      <c r="I348" s="585">
        <v>2.119999885559082</v>
      </c>
      <c r="J348" s="585">
        <v>100</v>
      </c>
      <c r="K348" s="586">
        <v>212</v>
      </c>
    </row>
    <row r="349" spans="1:11" ht="14.45" customHeight="1" x14ac:dyDescent="0.2">
      <c r="A349" s="567" t="s">
        <v>496</v>
      </c>
      <c r="B349" s="568" t="s">
        <v>497</v>
      </c>
      <c r="C349" s="571" t="s">
        <v>511</v>
      </c>
      <c r="D349" s="599" t="s">
        <v>512</v>
      </c>
      <c r="E349" s="571" t="s">
        <v>1951</v>
      </c>
      <c r="F349" s="599" t="s">
        <v>1952</v>
      </c>
      <c r="G349" s="571" t="s">
        <v>2319</v>
      </c>
      <c r="H349" s="571" t="s">
        <v>2320</v>
      </c>
      <c r="I349" s="585">
        <v>7.429999828338623</v>
      </c>
      <c r="J349" s="585">
        <v>300</v>
      </c>
      <c r="K349" s="586">
        <v>2229</v>
      </c>
    </row>
    <row r="350" spans="1:11" ht="14.45" customHeight="1" x14ac:dyDescent="0.2">
      <c r="A350" s="567" t="s">
        <v>496</v>
      </c>
      <c r="B350" s="568" t="s">
        <v>497</v>
      </c>
      <c r="C350" s="571" t="s">
        <v>511</v>
      </c>
      <c r="D350" s="599" t="s">
        <v>512</v>
      </c>
      <c r="E350" s="571" t="s">
        <v>1951</v>
      </c>
      <c r="F350" s="599" t="s">
        <v>1952</v>
      </c>
      <c r="G350" s="571" t="s">
        <v>2011</v>
      </c>
      <c r="H350" s="571" t="s">
        <v>2012</v>
      </c>
      <c r="I350" s="585">
        <v>37.150001525878906</v>
      </c>
      <c r="J350" s="585">
        <v>120</v>
      </c>
      <c r="K350" s="586">
        <v>4457.4599609375</v>
      </c>
    </row>
    <row r="351" spans="1:11" ht="14.45" customHeight="1" x14ac:dyDescent="0.2">
      <c r="A351" s="567" t="s">
        <v>496</v>
      </c>
      <c r="B351" s="568" t="s">
        <v>497</v>
      </c>
      <c r="C351" s="571" t="s">
        <v>511</v>
      </c>
      <c r="D351" s="599" t="s">
        <v>512</v>
      </c>
      <c r="E351" s="571" t="s">
        <v>1951</v>
      </c>
      <c r="F351" s="599" t="s">
        <v>1952</v>
      </c>
      <c r="G351" s="571" t="s">
        <v>2321</v>
      </c>
      <c r="H351" s="571" t="s">
        <v>2322</v>
      </c>
      <c r="I351" s="585">
        <v>1063.5899658203125</v>
      </c>
      <c r="J351" s="585">
        <v>1</v>
      </c>
      <c r="K351" s="586">
        <v>1063.5899658203125</v>
      </c>
    </row>
    <row r="352" spans="1:11" ht="14.45" customHeight="1" x14ac:dyDescent="0.2">
      <c r="A352" s="567" t="s">
        <v>496</v>
      </c>
      <c r="B352" s="568" t="s">
        <v>497</v>
      </c>
      <c r="C352" s="571" t="s">
        <v>511</v>
      </c>
      <c r="D352" s="599" t="s">
        <v>512</v>
      </c>
      <c r="E352" s="571" t="s">
        <v>2186</v>
      </c>
      <c r="F352" s="599" t="s">
        <v>2187</v>
      </c>
      <c r="G352" s="571" t="s">
        <v>2323</v>
      </c>
      <c r="H352" s="571" t="s">
        <v>2324</v>
      </c>
      <c r="I352" s="585">
        <v>78.199996948242188</v>
      </c>
      <c r="J352" s="585">
        <v>72</v>
      </c>
      <c r="K352" s="586">
        <v>5630.39990234375</v>
      </c>
    </row>
    <row r="353" spans="1:11" ht="14.45" customHeight="1" x14ac:dyDescent="0.2">
      <c r="A353" s="567" t="s">
        <v>496</v>
      </c>
      <c r="B353" s="568" t="s">
        <v>497</v>
      </c>
      <c r="C353" s="571" t="s">
        <v>511</v>
      </c>
      <c r="D353" s="599" t="s">
        <v>512</v>
      </c>
      <c r="E353" s="571" t="s">
        <v>2186</v>
      </c>
      <c r="F353" s="599" t="s">
        <v>2187</v>
      </c>
      <c r="G353" s="571" t="s">
        <v>2325</v>
      </c>
      <c r="H353" s="571" t="s">
        <v>2326</v>
      </c>
      <c r="I353" s="585">
        <v>27.260000228881836</v>
      </c>
      <c r="J353" s="585">
        <v>144</v>
      </c>
      <c r="K353" s="586">
        <v>3925.4400634765625</v>
      </c>
    </row>
    <row r="354" spans="1:11" ht="14.45" customHeight="1" x14ac:dyDescent="0.2">
      <c r="A354" s="567" t="s">
        <v>496</v>
      </c>
      <c r="B354" s="568" t="s">
        <v>497</v>
      </c>
      <c r="C354" s="571" t="s">
        <v>511</v>
      </c>
      <c r="D354" s="599" t="s">
        <v>512</v>
      </c>
      <c r="E354" s="571" t="s">
        <v>2186</v>
      </c>
      <c r="F354" s="599" t="s">
        <v>2187</v>
      </c>
      <c r="G354" s="571" t="s">
        <v>2327</v>
      </c>
      <c r="H354" s="571" t="s">
        <v>2328</v>
      </c>
      <c r="I354" s="585">
        <v>26.569999694824219</v>
      </c>
      <c r="J354" s="585">
        <v>144</v>
      </c>
      <c r="K354" s="586">
        <v>3826.080078125</v>
      </c>
    </row>
    <row r="355" spans="1:11" ht="14.45" customHeight="1" x14ac:dyDescent="0.2">
      <c r="A355" s="567" t="s">
        <v>496</v>
      </c>
      <c r="B355" s="568" t="s">
        <v>497</v>
      </c>
      <c r="C355" s="571" t="s">
        <v>511</v>
      </c>
      <c r="D355" s="599" t="s">
        <v>512</v>
      </c>
      <c r="E355" s="571" t="s">
        <v>2186</v>
      </c>
      <c r="F355" s="599" t="s">
        <v>2187</v>
      </c>
      <c r="G355" s="571" t="s">
        <v>2329</v>
      </c>
      <c r="H355" s="571" t="s">
        <v>2330</v>
      </c>
      <c r="I355" s="585">
        <v>437.92001342773438</v>
      </c>
      <c r="J355" s="585">
        <v>60</v>
      </c>
      <c r="K355" s="586">
        <v>26275.2001953125</v>
      </c>
    </row>
    <row r="356" spans="1:11" ht="14.45" customHeight="1" x14ac:dyDescent="0.2">
      <c r="A356" s="567" t="s">
        <v>496</v>
      </c>
      <c r="B356" s="568" t="s">
        <v>497</v>
      </c>
      <c r="C356" s="571" t="s">
        <v>511</v>
      </c>
      <c r="D356" s="599" t="s">
        <v>512</v>
      </c>
      <c r="E356" s="571" t="s">
        <v>2186</v>
      </c>
      <c r="F356" s="599" t="s">
        <v>2187</v>
      </c>
      <c r="G356" s="571" t="s">
        <v>2331</v>
      </c>
      <c r="H356" s="571" t="s">
        <v>2332</v>
      </c>
      <c r="I356" s="585">
        <v>403.70999145507813</v>
      </c>
      <c r="J356" s="585">
        <v>36</v>
      </c>
      <c r="K356" s="586">
        <v>14533.470703125</v>
      </c>
    </row>
    <row r="357" spans="1:11" ht="14.45" customHeight="1" x14ac:dyDescent="0.2">
      <c r="A357" s="567" t="s">
        <v>496</v>
      </c>
      <c r="B357" s="568" t="s">
        <v>497</v>
      </c>
      <c r="C357" s="571" t="s">
        <v>511</v>
      </c>
      <c r="D357" s="599" t="s">
        <v>512</v>
      </c>
      <c r="E357" s="571" t="s">
        <v>2186</v>
      </c>
      <c r="F357" s="599" t="s">
        <v>2187</v>
      </c>
      <c r="G357" s="571" t="s">
        <v>2333</v>
      </c>
      <c r="H357" s="571" t="s">
        <v>2334</v>
      </c>
      <c r="I357" s="585">
        <v>407.6199951171875</v>
      </c>
      <c r="J357" s="585">
        <v>12</v>
      </c>
      <c r="K357" s="586">
        <v>4891.41015625</v>
      </c>
    </row>
    <row r="358" spans="1:11" ht="14.45" customHeight="1" x14ac:dyDescent="0.2">
      <c r="A358" s="567" t="s">
        <v>496</v>
      </c>
      <c r="B358" s="568" t="s">
        <v>497</v>
      </c>
      <c r="C358" s="571" t="s">
        <v>511</v>
      </c>
      <c r="D358" s="599" t="s">
        <v>512</v>
      </c>
      <c r="E358" s="571" t="s">
        <v>2186</v>
      </c>
      <c r="F358" s="599" t="s">
        <v>2187</v>
      </c>
      <c r="G358" s="571" t="s">
        <v>2335</v>
      </c>
      <c r="H358" s="571" t="s">
        <v>2336</v>
      </c>
      <c r="I358" s="585">
        <v>113.84999847412109</v>
      </c>
      <c r="J358" s="585">
        <v>72</v>
      </c>
      <c r="K358" s="586">
        <v>8197.2001953125</v>
      </c>
    </row>
    <row r="359" spans="1:11" ht="14.45" customHeight="1" x14ac:dyDescent="0.2">
      <c r="A359" s="567" t="s">
        <v>496</v>
      </c>
      <c r="B359" s="568" t="s">
        <v>497</v>
      </c>
      <c r="C359" s="571" t="s">
        <v>511</v>
      </c>
      <c r="D359" s="599" t="s">
        <v>512</v>
      </c>
      <c r="E359" s="571" t="s">
        <v>2186</v>
      </c>
      <c r="F359" s="599" t="s">
        <v>2187</v>
      </c>
      <c r="G359" s="571" t="s">
        <v>2192</v>
      </c>
      <c r="H359" s="571" t="s">
        <v>2193</v>
      </c>
      <c r="I359" s="585">
        <v>118.12999725341797</v>
      </c>
      <c r="J359" s="585">
        <v>24</v>
      </c>
      <c r="K359" s="586">
        <v>2835.02001953125</v>
      </c>
    </row>
    <row r="360" spans="1:11" ht="14.45" customHeight="1" x14ac:dyDescent="0.2">
      <c r="A360" s="567" t="s">
        <v>496</v>
      </c>
      <c r="B360" s="568" t="s">
        <v>497</v>
      </c>
      <c r="C360" s="571" t="s">
        <v>511</v>
      </c>
      <c r="D360" s="599" t="s">
        <v>512</v>
      </c>
      <c r="E360" s="571" t="s">
        <v>2186</v>
      </c>
      <c r="F360" s="599" t="s">
        <v>2187</v>
      </c>
      <c r="G360" s="571" t="s">
        <v>2337</v>
      </c>
      <c r="H360" s="571" t="s">
        <v>2338</v>
      </c>
      <c r="I360" s="585">
        <v>89.339996337890625</v>
      </c>
      <c r="J360" s="585">
        <v>144</v>
      </c>
      <c r="K360" s="586">
        <v>12864.9599609375</v>
      </c>
    </row>
    <row r="361" spans="1:11" ht="14.45" customHeight="1" x14ac:dyDescent="0.2">
      <c r="A361" s="567" t="s">
        <v>496</v>
      </c>
      <c r="B361" s="568" t="s">
        <v>497</v>
      </c>
      <c r="C361" s="571" t="s">
        <v>511</v>
      </c>
      <c r="D361" s="599" t="s">
        <v>512</v>
      </c>
      <c r="E361" s="571" t="s">
        <v>2186</v>
      </c>
      <c r="F361" s="599" t="s">
        <v>2187</v>
      </c>
      <c r="G361" s="571" t="s">
        <v>2194</v>
      </c>
      <c r="H361" s="571" t="s">
        <v>2195</v>
      </c>
      <c r="I361" s="585">
        <v>115.41000366210938</v>
      </c>
      <c r="J361" s="585">
        <v>324</v>
      </c>
      <c r="K361" s="586">
        <v>37392.638671875</v>
      </c>
    </row>
    <row r="362" spans="1:11" ht="14.45" customHeight="1" x14ac:dyDescent="0.2">
      <c r="A362" s="567" t="s">
        <v>496</v>
      </c>
      <c r="B362" s="568" t="s">
        <v>497</v>
      </c>
      <c r="C362" s="571" t="s">
        <v>511</v>
      </c>
      <c r="D362" s="599" t="s">
        <v>512</v>
      </c>
      <c r="E362" s="571" t="s">
        <v>2186</v>
      </c>
      <c r="F362" s="599" t="s">
        <v>2187</v>
      </c>
      <c r="G362" s="571" t="s">
        <v>2339</v>
      </c>
      <c r="H362" s="571" t="s">
        <v>2340</v>
      </c>
      <c r="I362" s="585">
        <v>124.66000366210938</v>
      </c>
      <c r="J362" s="585">
        <v>180</v>
      </c>
      <c r="K362" s="586">
        <v>22439.3798828125</v>
      </c>
    </row>
    <row r="363" spans="1:11" ht="14.45" customHeight="1" x14ac:dyDescent="0.2">
      <c r="A363" s="567" t="s">
        <v>496</v>
      </c>
      <c r="B363" s="568" t="s">
        <v>497</v>
      </c>
      <c r="C363" s="571" t="s">
        <v>511</v>
      </c>
      <c r="D363" s="599" t="s">
        <v>512</v>
      </c>
      <c r="E363" s="571" t="s">
        <v>2186</v>
      </c>
      <c r="F363" s="599" t="s">
        <v>2187</v>
      </c>
      <c r="G363" s="571" t="s">
        <v>2341</v>
      </c>
      <c r="H363" s="571" t="s">
        <v>2342</v>
      </c>
      <c r="I363" s="585">
        <v>100.68000030517578</v>
      </c>
      <c r="J363" s="585">
        <v>144</v>
      </c>
      <c r="K363" s="586">
        <v>14497.919921875</v>
      </c>
    </row>
    <row r="364" spans="1:11" ht="14.45" customHeight="1" x14ac:dyDescent="0.2">
      <c r="A364" s="567" t="s">
        <v>496</v>
      </c>
      <c r="B364" s="568" t="s">
        <v>497</v>
      </c>
      <c r="C364" s="571" t="s">
        <v>511</v>
      </c>
      <c r="D364" s="599" t="s">
        <v>512</v>
      </c>
      <c r="E364" s="571" t="s">
        <v>2186</v>
      </c>
      <c r="F364" s="599" t="s">
        <v>2187</v>
      </c>
      <c r="G364" s="571" t="s">
        <v>2343</v>
      </c>
      <c r="H364" s="571" t="s">
        <v>2344</v>
      </c>
      <c r="I364" s="585">
        <v>28.860000610351563</v>
      </c>
      <c r="J364" s="585">
        <v>144</v>
      </c>
      <c r="K364" s="586">
        <v>4155.83984375</v>
      </c>
    </row>
    <row r="365" spans="1:11" ht="14.45" customHeight="1" x14ac:dyDescent="0.2">
      <c r="A365" s="567" t="s">
        <v>496</v>
      </c>
      <c r="B365" s="568" t="s">
        <v>497</v>
      </c>
      <c r="C365" s="571" t="s">
        <v>511</v>
      </c>
      <c r="D365" s="599" t="s">
        <v>512</v>
      </c>
      <c r="E365" s="571" t="s">
        <v>2186</v>
      </c>
      <c r="F365" s="599" t="s">
        <v>2187</v>
      </c>
      <c r="G365" s="571" t="s">
        <v>2345</v>
      </c>
      <c r="H365" s="571" t="s">
        <v>2346</v>
      </c>
      <c r="I365" s="585">
        <v>132.6300048828125</v>
      </c>
      <c r="J365" s="585">
        <v>72</v>
      </c>
      <c r="K365" s="586">
        <v>9549.1396484375</v>
      </c>
    </row>
    <row r="366" spans="1:11" ht="14.45" customHeight="1" x14ac:dyDescent="0.2">
      <c r="A366" s="567" t="s">
        <v>496</v>
      </c>
      <c r="B366" s="568" t="s">
        <v>497</v>
      </c>
      <c r="C366" s="571" t="s">
        <v>511</v>
      </c>
      <c r="D366" s="599" t="s">
        <v>512</v>
      </c>
      <c r="E366" s="571" t="s">
        <v>2186</v>
      </c>
      <c r="F366" s="599" t="s">
        <v>2187</v>
      </c>
      <c r="G366" s="571" t="s">
        <v>2347</v>
      </c>
      <c r="H366" s="571" t="s">
        <v>2348</v>
      </c>
      <c r="I366" s="585">
        <v>90.489997863769531</v>
      </c>
      <c r="J366" s="585">
        <v>72</v>
      </c>
      <c r="K366" s="586">
        <v>6515.2099609375</v>
      </c>
    </row>
    <row r="367" spans="1:11" ht="14.45" customHeight="1" x14ac:dyDescent="0.2">
      <c r="A367" s="567" t="s">
        <v>496</v>
      </c>
      <c r="B367" s="568" t="s">
        <v>497</v>
      </c>
      <c r="C367" s="571" t="s">
        <v>511</v>
      </c>
      <c r="D367" s="599" t="s">
        <v>512</v>
      </c>
      <c r="E367" s="571" t="s">
        <v>2186</v>
      </c>
      <c r="F367" s="599" t="s">
        <v>2187</v>
      </c>
      <c r="G367" s="571" t="s">
        <v>2200</v>
      </c>
      <c r="H367" s="571" t="s">
        <v>2201</v>
      </c>
      <c r="I367" s="585">
        <v>91.889999389648438</v>
      </c>
      <c r="J367" s="585">
        <v>144</v>
      </c>
      <c r="K367" s="586">
        <v>13231.4404296875</v>
      </c>
    </row>
    <row r="368" spans="1:11" ht="14.45" customHeight="1" x14ac:dyDescent="0.2">
      <c r="A368" s="567" t="s">
        <v>496</v>
      </c>
      <c r="B368" s="568" t="s">
        <v>497</v>
      </c>
      <c r="C368" s="571" t="s">
        <v>511</v>
      </c>
      <c r="D368" s="599" t="s">
        <v>512</v>
      </c>
      <c r="E368" s="571" t="s">
        <v>2186</v>
      </c>
      <c r="F368" s="599" t="s">
        <v>2187</v>
      </c>
      <c r="G368" s="571" t="s">
        <v>2202</v>
      </c>
      <c r="H368" s="571" t="s">
        <v>2203</v>
      </c>
      <c r="I368" s="585">
        <v>94.819999694824219</v>
      </c>
      <c r="J368" s="585">
        <v>360</v>
      </c>
      <c r="K368" s="586">
        <v>34134.2998046875</v>
      </c>
    </row>
    <row r="369" spans="1:11" ht="14.45" customHeight="1" x14ac:dyDescent="0.2">
      <c r="A369" s="567" t="s">
        <v>496</v>
      </c>
      <c r="B369" s="568" t="s">
        <v>497</v>
      </c>
      <c r="C369" s="571" t="s">
        <v>511</v>
      </c>
      <c r="D369" s="599" t="s">
        <v>512</v>
      </c>
      <c r="E369" s="571" t="s">
        <v>2186</v>
      </c>
      <c r="F369" s="599" t="s">
        <v>2187</v>
      </c>
      <c r="G369" s="571" t="s">
        <v>2349</v>
      </c>
      <c r="H369" s="571" t="s">
        <v>2350</v>
      </c>
      <c r="I369" s="585">
        <v>167.14999389648438</v>
      </c>
      <c r="J369" s="585">
        <v>144</v>
      </c>
      <c r="K369" s="586">
        <v>24069.9609375</v>
      </c>
    </row>
    <row r="370" spans="1:11" ht="14.45" customHeight="1" x14ac:dyDescent="0.2">
      <c r="A370" s="567" t="s">
        <v>496</v>
      </c>
      <c r="B370" s="568" t="s">
        <v>497</v>
      </c>
      <c r="C370" s="571" t="s">
        <v>511</v>
      </c>
      <c r="D370" s="599" t="s">
        <v>512</v>
      </c>
      <c r="E370" s="571" t="s">
        <v>2186</v>
      </c>
      <c r="F370" s="599" t="s">
        <v>2187</v>
      </c>
      <c r="G370" s="571" t="s">
        <v>2351</v>
      </c>
      <c r="H370" s="571" t="s">
        <v>2352</v>
      </c>
      <c r="I370" s="585">
        <v>176.92999267578125</v>
      </c>
      <c r="J370" s="585">
        <v>12</v>
      </c>
      <c r="K370" s="586">
        <v>2123.1298828125</v>
      </c>
    </row>
    <row r="371" spans="1:11" ht="14.45" customHeight="1" x14ac:dyDescent="0.2">
      <c r="A371" s="567" t="s">
        <v>496</v>
      </c>
      <c r="B371" s="568" t="s">
        <v>497</v>
      </c>
      <c r="C371" s="571" t="s">
        <v>511</v>
      </c>
      <c r="D371" s="599" t="s">
        <v>512</v>
      </c>
      <c r="E371" s="571" t="s">
        <v>2186</v>
      </c>
      <c r="F371" s="599" t="s">
        <v>2187</v>
      </c>
      <c r="G371" s="571" t="s">
        <v>2210</v>
      </c>
      <c r="H371" s="571" t="s">
        <v>2211</v>
      </c>
      <c r="I371" s="585">
        <v>121.20999908447266</v>
      </c>
      <c r="J371" s="585">
        <v>240</v>
      </c>
      <c r="K371" s="586">
        <v>29090.400390625</v>
      </c>
    </row>
    <row r="372" spans="1:11" ht="14.45" customHeight="1" x14ac:dyDescent="0.2">
      <c r="A372" s="567" t="s">
        <v>496</v>
      </c>
      <c r="B372" s="568" t="s">
        <v>497</v>
      </c>
      <c r="C372" s="571" t="s">
        <v>511</v>
      </c>
      <c r="D372" s="599" t="s">
        <v>512</v>
      </c>
      <c r="E372" s="571" t="s">
        <v>2186</v>
      </c>
      <c r="F372" s="599" t="s">
        <v>2187</v>
      </c>
      <c r="G372" s="571" t="s">
        <v>2212</v>
      </c>
      <c r="H372" s="571" t="s">
        <v>2213</v>
      </c>
      <c r="I372" s="585">
        <v>80.157503128051758</v>
      </c>
      <c r="J372" s="585">
        <v>264</v>
      </c>
      <c r="K372" s="586">
        <v>21160.919921875</v>
      </c>
    </row>
    <row r="373" spans="1:11" ht="14.45" customHeight="1" x14ac:dyDescent="0.2">
      <c r="A373" s="567" t="s">
        <v>496</v>
      </c>
      <c r="B373" s="568" t="s">
        <v>497</v>
      </c>
      <c r="C373" s="571" t="s">
        <v>511</v>
      </c>
      <c r="D373" s="599" t="s">
        <v>512</v>
      </c>
      <c r="E373" s="571" t="s">
        <v>2186</v>
      </c>
      <c r="F373" s="599" t="s">
        <v>2187</v>
      </c>
      <c r="G373" s="571" t="s">
        <v>2214</v>
      </c>
      <c r="H373" s="571" t="s">
        <v>2215</v>
      </c>
      <c r="I373" s="585">
        <v>78.199996948242188</v>
      </c>
      <c r="J373" s="585">
        <v>72</v>
      </c>
      <c r="K373" s="586">
        <v>5630.400146484375</v>
      </c>
    </row>
    <row r="374" spans="1:11" ht="14.45" customHeight="1" x14ac:dyDescent="0.2">
      <c r="A374" s="567" t="s">
        <v>496</v>
      </c>
      <c r="B374" s="568" t="s">
        <v>497</v>
      </c>
      <c r="C374" s="571" t="s">
        <v>511</v>
      </c>
      <c r="D374" s="599" t="s">
        <v>512</v>
      </c>
      <c r="E374" s="571" t="s">
        <v>2186</v>
      </c>
      <c r="F374" s="599" t="s">
        <v>2187</v>
      </c>
      <c r="G374" s="571" t="s">
        <v>2216</v>
      </c>
      <c r="H374" s="571" t="s">
        <v>2217</v>
      </c>
      <c r="I374" s="585">
        <v>132.94000244140625</v>
      </c>
      <c r="J374" s="585">
        <v>72</v>
      </c>
      <c r="K374" s="586">
        <v>9571.6796875</v>
      </c>
    </row>
    <row r="375" spans="1:11" ht="14.45" customHeight="1" x14ac:dyDescent="0.2">
      <c r="A375" s="567" t="s">
        <v>496</v>
      </c>
      <c r="B375" s="568" t="s">
        <v>497</v>
      </c>
      <c r="C375" s="571" t="s">
        <v>511</v>
      </c>
      <c r="D375" s="599" t="s">
        <v>512</v>
      </c>
      <c r="E375" s="571" t="s">
        <v>2224</v>
      </c>
      <c r="F375" s="599" t="s">
        <v>2225</v>
      </c>
      <c r="G375" s="571" t="s">
        <v>2353</v>
      </c>
      <c r="H375" s="571" t="s">
        <v>2354</v>
      </c>
      <c r="I375" s="585">
        <v>6579.3798828125</v>
      </c>
      <c r="J375" s="585">
        <v>3</v>
      </c>
      <c r="K375" s="586">
        <v>19738.1298828125</v>
      </c>
    </row>
    <row r="376" spans="1:11" ht="14.45" customHeight="1" x14ac:dyDescent="0.2">
      <c r="A376" s="567" t="s">
        <v>496</v>
      </c>
      <c r="B376" s="568" t="s">
        <v>497</v>
      </c>
      <c r="C376" s="571" t="s">
        <v>511</v>
      </c>
      <c r="D376" s="599" t="s">
        <v>512</v>
      </c>
      <c r="E376" s="571" t="s">
        <v>2224</v>
      </c>
      <c r="F376" s="599" t="s">
        <v>2225</v>
      </c>
      <c r="G376" s="571" t="s">
        <v>2355</v>
      </c>
      <c r="H376" s="571" t="s">
        <v>2356</v>
      </c>
      <c r="I376" s="585">
        <v>363.91000366210938</v>
      </c>
      <c r="J376" s="585">
        <v>18</v>
      </c>
      <c r="K376" s="586">
        <v>6550.33984375</v>
      </c>
    </row>
    <row r="377" spans="1:11" ht="14.45" customHeight="1" x14ac:dyDescent="0.2">
      <c r="A377" s="567" t="s">
        <v>496</v>
      </c>
      <c r="B377" s="568" t="s">
        <v>497</v>
      </c>
      <c r="C377" s="571" t="s">
        <v>511</v>
      </c>
      <c r="D377" s="599" t="s">
        <v>512</v>
      </c>
      <c r="E377" s="571" t="s">
        <v>2224</v>
      </c>
      <c r="F377" s="599" t="s">
        <v>2225</v>
      </c>
      <c r="G377" s="571" t="s">
        <v>2357</v>
      </c>
      <c r="H377" s="571" t="s">
        <v>2358</v>
      </c>
      <c r="I377" s="585">
        <v>12659.6298828125</v>
      </c>
      <c r="J377" s="585">
        <v>4</v>
      </c>
      <c r="K377" s="586">
        <v>50638.5</v>
      </c>
    </row>
    <row r="378" spans="1:11" ht="14.45" customHeight="1" x14ac:dyDescent="0.2">
      <c r="A378" s="567" t="s">
        <v>496</v>
      </c>
      <c r="B378" s="568" t="s">
        <v>497</v>
      </c>
      <c r="C378" s="571" t="s">
        <v>511</v>
      </c>
      <c r="D378" s="599" t="s">
        <v>512</v>
      </c>
      <c r="E378" s="571" t="s">
        <v>2224</v>
      </c>
      <c r="F378" s="599" t="s">
        <v>2225</v>
      </c>
      <c r="G378" s="571" t="s">
        <v>2359</v>
      </c>
      <c r="H378" s="571" t="s">
        <v>2360</v>
      </c>
      <c r="I378" s="585">
        <v>6321.490234375</v>
      </c>
      <c r="J378" s="585">
        <v>1</v>
      </c>
      <c r="K378" s="586">
        <v>6321.490234375</v>
      </c>
    </row>
    <row r="379" spans="1:11" ht="14.45" customHeight="1" thickBot="1" x14ac:dyDescent="0.25">
      <c r="A379" s="575" t="s">
        <v>496</v>
      </c>
      <c r="B379" s="576" t="s">
        <v>497</v>
      </c>
      <c r="C379" s="579" t="s">
        <v>511</v>
      </c>
      <c r="D379" s="600" t="s">
        <v>512</v>
      </c>
      <c r="E379" s="579" t="s">
        <v>2224</v>
      </c>
      <c r="F379" s="600" t="s">
        <v>2225</v>
      </c>
      <c r="G379" s="579" t="s">
        <v>2226</v>
      </c>
      <c r="H379" s="579" t="s">
        <v>2227</v>
      </c>
      <c r="I379" s="587">
        <v>111.57250022888184</v>
      </c>
      <c r="J379" s="587">
        <v>246</v>
      </c>
      <c r="K379" s="588">
        <v>27447.35986328125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9B6E606F-5BB3-4F47-AFA2-2B23A6AE08B0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15.216666666666669</v>
      </c>
      <c r="D6" s="308"/>
      <c r="E6" s="308"/>
      <c r="F6" s="307"/>
      <c r="G6" s="309">
        <f ca="1">SUM(Tabulka[05 h_vram])/2</f>
        <v>27711.200000000001</v>
      </c>
      <c r="H6" s="308">
        <f ca="1">SUM(Tabulka[06 h_naduv])/2</f>
        <v>1248.5</v>
      </c>
      <c r="I6" s="308">
        <f ca="1">SUM(Tabulka[07 h_nadzk])/2</f>
        <v>258.10000000000002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1277562</v>
      </c>
      <c r="N6" s="308">
        <f ca="1">SUM(Tabulka[12 m_oc])/2</f>
        <v>1277562</v>
      </c>
      <c r="O6" s="307">
        <f ca="1">SUM(Tabulka[13 m_sk])/2</f>
        <v>13875371</v>
      </c>
      <c r="P6" s="306">
        <f ca="1">SUM(Tabulka[14_vzsk])/2</f>
        <v>0</v>
      </c>
      <c r="Q6" s="306">
        <f ca="1">SUM(Tabulka[15_vzpl])/2</f>
        <v>2849.3401759530789</v>
      </c>
      <c r="R6" s="305">
        <f ca="1">IF(Q6=0,0,P6/Q6)</f>
        <v>0</v>
      </c>
      <c r="S6" s="304">
        <f ca="1">Q6-P6</f>
        <v>2849.3401759530789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8.5500000000000007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16015.2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1248.5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258.10000000000002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1034995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1034995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10206670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1766.0068426197458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1766.0068426197458</v>
      </c>
    </row>
    <row r="9" spans="1:19" x14ac:dyDescent="0.25">
      <c r="A9" s="286">
        <v>99</v>
      </c>
      <c r="B9" s="285" t="s">
        <v>2377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1766.0068426197458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1766.0068426197458</v>
      </c>
    </row>
    <row r="10" spans="1:19" x14ac:dyDescent="0.25">
      <c r="A10" s="286">
        <v>100</v>
      </c>
      <c r="B10" s="285" t="s">
        <v>2378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4.4666666666666668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8420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997.5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78.5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152403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152403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3601173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2379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4.083333333333333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7595.2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179.6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882592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882592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6605497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2362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5.666666666666667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9884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214571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214571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3201259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1083.3333333333333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1083.3333333333333</v>
      </c>
    </row>
    <row r="13" spans="1:19" x14ac:dyDescent="0.25">
      <c r="A13" s="286">
        <v>303</v>
      </c>
      <c r="B13" s="285" t="s">
        <v>2380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115644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115644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2098438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1083.3333333333333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1083.3333333333333</v>
      </c>
    </row>
    <row r="14" spans="1:19" x14ac:dyDescent="0.25">
      <c r="A14" s="286">
        <v>304</v>
      </c>
      <c r="B14" s="285" t="s">
        <v>2381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0.66666666666666663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1064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19966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19966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282055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>
        <v>305</v>
      </c>
      <c r="B15" s="285" t="s">
        <v>2382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1864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78961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78961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820766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25">
      <c r="A16" s="286" t="s">
        <v>2363</v>
      </c>
      <c r="B16" s="285"/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1812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27996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27996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467442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30</v>
      </c>
      <c r="B17" s="285" t="s">
        <v>2383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1812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27996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27996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467442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t="s">
        <v>244</v>
      </c>
    </row>
    <row r="19" spans="1:19" x14ac:dyDescent="0.25">
      <c r="A19" s="113" t="s">
        <v>160</v>
      </c>
    </row>
    <row r="20" spans="1:19" x14ac:dyDescent="0.25">
      <c r="A20" s="114" t="s">
        <v>214</v>
      </c>
    </row>
    <row r="21" spans="1:19" x14ac:dyDescent="0.25">
      <c r="A21" s="278" t="s">
        <v>213</v>
      </c>
    </row>
    <row r="22" spans="1:19" x14ac:dyDescent="0.25">
      <c r="A22" s="235" t="s">
        <v>189</v>
      </c>
    </row>
    <row r="23" spans="1:19" x14ac:dyDescent="0.25">
      <c r="A23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7">
    <cfRule type="cellIs" dxfId="4" priority="3" operator="lessThan">
      <formula>0</formula>
    </cfRule>
  </conditionalFormatting>
  <conditionalFormatting sqref="R6:R17">
    <cfRule type="cellIs" dxfId="3" priority="4" operator="greaterThan">
      <formula>1</formula>
    </cfRule>
  </conditionalFormatting>
  <conditionalFormatting sqref="A8:S17">
    <cfRule type="expression" dxfId="2" priority="2">
      <formula>$B8=""</formula>
    </cfRule>
  </conditionalFormatting>
  <conditionalFormatting sqref="P8:S17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078748CB-3B2A-42BC-A1D4-38BAF4855613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24127.125819999997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210.33365999999995</v>
      </c>
      <c r="E7" s="165">
        <f t="shared" ref="E7:E15" si="0">IF(C7=0,0,D7/C7)</f>
        <v>0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3.8690476190476192E-2</v>
      </c>
      <c r="E9" s="165">
        <f>IF(C9=0,0,D9/C9)</f>
        <v>0.12896825396825398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0.73552104356668746</v>
      </c>
      <c r="E11" s="165">
        <f t="shared" si="0"/>
        <v>1.2258684059444791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0.96848969119326767</v>
      </c>
      <c r="E12" s="165">
        <f t="shared" si="0"/>
        <v>1.2106121139915844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2714.8835399999998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18702.909429999996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4966.6879900000004</v>
      </c>
      <c r="D18" s="183">
        <f ca="1">IF(ISERROR(VLOOKUP("Výnosy celkem",INDIRECT("HI!$A:$G"),5,0)),0,VLOOKUP("Výnosy celkem",INDIRECT("HI!$A:$G"),5,0))</f>
        <v>4751.1473499999975</v>
      </c>
      <c r="E18" s="184">
        <f t="shared" ref="E18:E23" ca="1" si="1">IF(C18=0,0,D18/C18)</f>
        <v>0.95660274202164997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4966.6879900000004</v>
      </c>
      <c r="D19" s="164">
        <f ca="1">IF(ISERROR(VLOOKUP("Ambulance *",INDIRECT("HI!$A:$G"),5,0)),0,VLOOKUP("Ambulance *",INDIRECT("HI!$A:$G"),5,0))</f>
        <v>4751.1473499999975</v>
      </c>
      <c r="E19" s="165">
        <f t="shared" ca="1" si="1"/>
        <v>0.95660274202164997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0.95660274202165008</v>
      </c>
      <c r="E20" s="165">
        <f t="shared" si="1"/>
        <v>0.95660274202165008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0.95660274202164985</v>
      </c>
      <c r="E21" s="165">
        <f t="shared" si="1"/>
        <v>0.95660274202164985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0.87205687692195477</v>
      </c>
      <c r="E23" s="165">
        <f t="shared" si="1"/>
        <v>1.0259492669670056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A3C2B0F8-4AF5-42AF-BD8F-9CC094AB4907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2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2376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2020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215</v>
      </c>
      <c r="E4" s="315">
        <v>8.65</v>
      </c>
      <c r="F4" s="315"/>
      <c r="G4" s="315"/>
      <c r="H4" s="315"/>
      <c r="I4" s="315">
        <v>1488</v>
      </c>
      <c r="J4" s="315">
        <v>92.5</v>
      </c>
      <c r="K4" s="315">
        <v>3.5</v>
      </c>
      <c r="L4" s="315"/>
      <c r="M4" s="315"/>
      <c r="N4" s="315"/>
      <c r="O4" s="315"/>
      <c r="P4" s="315"/>
      <c r="Q4" s="315">
        <v>730863</v>
      </c>
      <c r="R4" s="315"/>
      <c r="S4" s="315">
        <v>1766.0068426197458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S5">
        <v>1766.0068426197458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4.4000000000000004</v>
      </c>
      <c r="I6">
        <v>784</v>
      </c>
      <c r="J6">
        <v>62.5</v>
      </c>
      <c r="Q6">
        <v>252674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4.25</v>
      </c>
      <c r="I7">
        <v>704</v>
      </c>
      <c r="J7">
        <v>30</v>
      </c>
      <c r="K7">
        <v>3.5</v>
      </c>
      <c r="Q7">
        <v>478189</v>
      </c>
    </row>
    <row r="8" spans="1:19" x14ac:dyDescent="0.25">
      <c r="A8" s="322" t="s">
        <v>171</v>
      </c>
      <c r="B8" s="321">
        <v>5</v>
      </c>
      <c r="C8">
        <v>1</v>
      </c>
      <c r="D8" t="s">
        <v>2362</v>
      </c>
      <c r="E8">
        <v>5</v>
      </c>
      <c r="I8">
        <v>824</v>
      </c>
      <c r="Q8">
        <v>189116</v>
      </c>
      <c r="S8">
        <v>1083.3333333333333</v>
      </c>
    </row>
    <row r="9" spans="1:19" x14ac:dyDescent="0.25">
      <c r="A9" s="320" t="s">
        <v>172</v>
      </c>
      <c r="B9" s="319">
        <v>6</v>
      </c>
      <c r="C9">
        <v>1</v>
      </c>
      <c r="D9">
        <v>303</v>
      </c>
      <c r="E9">
        <v>4</v>
      </c>
      <c r="I9">
        <v>640</v>
      </c>
      <c r="Q9">
        <v>132086</v>
      </c>
      <c r="S9">
        <v>1083.3333333333333</v>
      </c>
    </row>
    <row r="10" spans="1:19" x14ac:dyDescent="0.25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184</v>
      </c>
      <c r="Q10">
        <v>57030</v>
      </c>
    </row>
    <row r="11" spans="1:19" x14ac:dyDescent="0.25">
      <c r="A11" s="320" t="s">
        <v>174</v>
      </c>
      <c r="B11" s="319">
        <v>8</v>
      </c>
      <c r="C11">
        <v>1</v>
      </c>
      <c r="D11" t="s">
        <v>2363</v>
      </c>
      <c r="E11">
        <v>1</v>
      </c>
      <c r="I11">
        <v>184</v>
      </c>
      <c r="Q11">
        <v>34920</v>
      </c>
    </row>
    <row r="12" spans="1:19" x14ac:dyDescent="0.25">
      <c r="A12" s="322" t="s">
        <v>175</v>
      </c>
      <c r="B12" s="321">
        <v>9</v>
      </c>
      <c r="C12">
        <v>1</v>
      </c>
      <c r="D12">
        <v>30</v>
      </c>
      <c r="E12">
        <v>1</v>
      </c>
      <c r="I12">
        <v>184</v>
      </c>
      <c r="Q12">
        <v>34920</v>
      </c>
    </row>
    <row r="13" spans="1:19" x14ac:dyDescent="0.25">
      <c r="A13" s="320" t="s">
        <v>176</v>
      </c>
      <c r="B13" s="319">
        <v>10</v>
      </c>
      <c r="C13" t="s">
        <v>2364</v>
      </c>
      <c r="E13">
        <v>14.65</v>
      </c>
      <c r="I13">
        <v>2496</v>
      </c>
      <c r="J13">
        <v>92.5</v>
      </c>
      <c r="K13">
        <v>3.5</v>
      </c>
      <c r="Q13">
        <v>954899</v>
      </c>
      <c r="S13">
        <v>2849.3401759530789</v>
      </c>
    </row>
    <row r="14" spans="1:19" x14ac:dyDescent="0.25">
      <c r="A14" s="322" t="s">
        <v>177</v>
      </c>
      <c r="B14" s="321">
        <v>11</v>
      </c>
      <c r="C14">
        <v>2</v>
      </c>
      <c r="D14" t="s">
        <v>215</v>
      </c>
      <c r="E14">
        <v>8.65</v>
      </c>
      <c r="I14">
        <v>1224</v>
      </c>
      <c r="J14">
        <v>94.5</v>
      </c>
      <c r="K14">
        <v>4.5</v>
      </c>
      <c r="O14">
        <v>20693</v>
      </c>
      <c r="P14">
        <v>20693</v>
      </c>
      <c r="Q14">
        <v>750125</v>
      </c>
    </row>
    <row r="15" spans="1:19" x14ac:dyDescent="0.25">
      <c r="A15" s="320" t="s">
        <v>178</v>
      </c>
      <c r="B15" s="319">
        <v>12</v>
      </c>
      <c r="C15">
        <v>2</v>
      </c>
      <c r="D15">
        <v>100</v>
      </c>
      <c r="E15">
        <v>4.4000000000000004</v>
      </c>
      <c r="I15">
        <v>656</v>
      </c>
      <c r="J15">
        <v>59</v>
      </c>
      <c r="O15">
        <v>1500</v>
      </c>
      <c r="P15">
        <v>1500</v>
      </c>
      <c r="Q15">
        <v>252473</v>
      </c>
    </row>
    <row r="16" spans="1:19" x14ac:dyDescent="0.25">
      <c r="A16" s="318" t="s">
        <v>166</v>
      </c>
      <c r="B16" s="317">
        <v>2020</v>
      </c>
      <c r="C16">
        <v>2</v>
      </c>
      <c r="D16">
        <v>101</v>
      </c>
      <c r="E16">
        <v>4.25</v>
      </c>
      <c r="I16">
        <v>568</v>
      </c>
      <c r="J16">
        <v>35.5</v>
      </c>
      <c r="K16">
        <v>4.5</v>
      </c>
      <c r="O16">
        <v>19193</v>
      </c>
      <c r="P16">
        <v>19193</v>
      </c>
      <c r="Q16">
        <v>497652</v>
      </c>
    </row>
    <row r="17" spans="3:17" x14ac:dyDescent="0.25">
      <c r="C17">
        <v>2</v>
      </c>
      <c r="D17" t="s">
        <v>2362</v>
      </c>
      <c r="E17">
        <v>5</v>
      </c>
      <c r="I17">
        <v>692</v>
      </c>
      <c r="O17">
        <v>8000</v>
      </c>
      <c r="P17">
        <v>8000</v>
      </c>
      <c r="Q17">
        <v>216381</v>
      </c>
    </row>
    <row r="18" spans="3:17" x14ac:dyDescent="0.25">
      <c r="C18">
        <v>2</v>
      </c>
      <c r="D18">
        <v>303</v>
      </c>
      <c r="E18">
        <v>4</v>
      </c>
      <c r="I18">
        <v>532</v>
      </c>
      <c r="O18">
        <v>3500</v>
      </c>
      <c r="P18">
        <v>3500</v>
      </c>
      <c r="Q18">
        <v>154851</v>
      </c>
    </row>
    <row r="19" spans="3:17" x14ac:dyDescent="0.25">
      <c r="C19">
        <v>2</v>
      </c>
      <c r="D19">
        <v>305</v>
      </c>
      <c r="E19">
        <v>1</v>
      </c>
      <c r="I19">
        <v>160</v>
      </c>
      <c r="O19">
        <v>4500</v>
      </c>
      <c r="P19">
        <v>4500</v>
      </c>
      <c r="Q19">
        <v>61530</v>
      </c>
    </row>
    <row r="20" spans="3:17" x14ac:dyDescent="0.25">
      <c r="C20">
        <v>2</v>
      </c>
      <c r="D20" t="s">
        <v>2363</v>
      </c>
      <c r="E20">
        <v>1</v>
      </c>
      <c r="I20">
        <v>136</v>
      </c>
      <c r="O20">
        <v>1000</v>
      </c>
      <c r="P20">
        <v>1000</v>
      </c>
      <c r="Q20">
        <v>35382</v>
      </c>
    </row>
    <row r="21" spans="3:17" x14ac:dyDescent="0.25">
      <c r="C21">
        <v>2</v>
      </c>
      <c r="D21">
        <v>30</v>
      </c>
      <c r="E21">
        <v>1</v>
      </c>
      <c r="I21">
        <v>136</v>
      </c>
      <c r="O21">
        <v>1000</v>
      </c>
      <c r="P21">
        <v>1000</v>
      </c>
      <c r="Q21">
        <v>35382</v>
      </c>
    </row>
    <row r="22" spans="3:17" x14ac:dyDescent="0.25">
      <c r="C22" t="s">
        <v>2365</v>
      </c>
      <c r="E22">
        <v>14.65</v>
      </c>
      <c r="I22">
        <v>2052</v>
      </c>
      <c r="J22">
        <v>94.5</v>
      </c>
      <c r="K22">
        <v>4.5</v>
      </c>
      <c r="O22">
        <v>29693</v>
      </c>
      <c r="P22">
        <v>29693</v>
      </c>
      <c r="Q22">
        <v>1001888</v>
      </c>
    </row>
    <row r="23" spans="3:17" x14ac:dyDescent="0.25">
      <c r="C23">
        <v>3</v>
      </c>
      <c r="D23" t="s">
        <v>215</v>
      </c>
      <c r="E23">
        <v>8.65</v>
      </c>
      <c r="I23">
        <v>1128</v>
      </c>
      <c r="J23">
        <v>43.5</v>
      </c>
      <c r="O23">
        <v>6700</v>
      </c>
      <c r="P23">
        <v>6700</v>
      </c>
      <c r="Q23">
        <v>739911</v>
      </c>
    </row>
    <row r="24" spans="3:17" x14ac:dyDescent="0.25">
      <c r="C24">
        <v>3</v>
      </c>
      <c r="D24">
        <v>100</v>
      </c>
      <c r="E24">
        <v>4.4000000000000004</v>
      </c>
      <c r="I24">
        <v>568</v>
      </c>
      <c r="J24">
        <v>36.5</v>
      </c>
      <c r="O24">
        <v>1100</v>
      </c>
      <c r="P24">
        <v>1100</v>
      </c>
      <c r="Q24">
        <v>241809</v>
      </c>
    </row>
    <row r="25" spans="3:17" x14ac:dyDescent="0.25">
      <c r="C25">
        <v>3</v>
      </c>
      <c r="D25">
        <v>101</v>
      </c>
      <c r="E25">
        <v>4.25</v>
      </c>
      <c r="I25">
        <v>560</v>
      </c>
      <c r="J25">
        <v>7</v>
      </c>
      <c r="O25">
        <v>5600</v>
      </c>
      <c r="P25">
        <v>5600</v>
      </c>
      <c r="Q25">
        <v>498102</v>
      </c>
    </row>
    <row r="26" spans="3:17" x14ac:dyDescent="0.25">
      <c r="C26">
        <v>3</v>
      </c>
      <c r="D26" t="s">
        <v>2362</v>
      </c>
      <c r="E26">
        <v>5</v>
      </c>
      <c r="I26">
        <v>588</v>
      </c>
      <c r="O26">
        <v>3465</v>
      </c>
      <c r="P26">
        <v>3465</v>
      </c>
      <c r="Q26">
        <v>223698</v>
      </c>
    </row>
    <row r="27" spans="3:17" x14ac:dyDescent="0.25">
      <c r="C27">
        <v>3</v>
      </c>
      <c r="D27">
        <v>303</v>
      </c>
      <c r="E27">
        <v>4</v>
      </c>
      <c r="I27">
        <v>540</v>
      </c>
      <c r="O27">
        <v>1965</v>
      </c>
      <c r="P27">
        <v>1965</v>
      </c>
      <c r="Q27">
        <v>156641</v>
      </c>
    </row>
    <row r="28" spans="3:17" x14ac:dyDescent="0.25">
      <c r="C28">
        <v>3</v>
      </c>
      <c r="D28">
        <v>305</v>
      </c>
      <c r="E28">
        <v>1</v>
      </c>
      <c r="I28">
        <v>48</v>
      </c>
      <c r="O28">
        <v>1500</v>
      </c>
      <c r="P28">
        <v>1500</v>
      </c>
      <c r="Q28">
        <v>67057</v>
      </c>
    </row>
    <row r="29" spans="3:17" x14ac:dyDescent="0.25">
      <c r="C29">
        <v>3</v>
      </c>
      <c r="D29" t="s">
        <v>2363</v>
      </c>
      <c r="E29">
        <v>1</v>
      </c>
      <c r="I29">
        <v>176</v>
      </c>
      <c r="O29">
        <v>700</v>
      </c>
      <c r="P29">
        <v>700</v>
      </c>
      <c r="Q29">
        <v>35620</v>
      </c>
    </row>
    <row r="30" spans="3:17" x14ac:dyDescent="0.25">
      <c r="C30">
        <v>3</v>
      </c>
      <c r="D30">
        <v>30</v>
      </c>
      <c r="E30">
        <v>1</v>
      </c>
      <c r="I30">
        <v>176</v>
      </c>
      <c r="O30">
        <v>700</v>
      </c>
      <c r="P30">
        <v>700</v>
      </c>
      <c r="Q30">
        <v>35620</v>
      </c>
    </row>
    <row r="31" spans="3:17" x14ac:dyDescent="0.25">
      <c r="C31" t="s">
        <v>2366</v>
      </c>
      <c r="E31">
        <v>14.65</v>
      </c>
      <c r="I31">
        <v>1892</v>
      </c>
      <c r="J31">
        <v>43.5</v>
      </c>
      <c r="O31">
        <v>10865</v>
      </c>
      <c r="P31">
        <v>10865</v>
      </c>
      <c r="Q31">
        <v>999229</v>
      </c>
    </row>
    <row r="32" spans="3:17" x14ac:dyDescent="0.25">
      <c r="C32">
        <v>4</v>
      </c>
      <c r="D32" t="s">
        <v>215</v>
      </c>
      <c r="E32">
        <v>8.65</v>
      </c>
      <c r="I32">
        <v>1376</v>
      </c>
      <c r="J32">
        <v>78</v>
      </c>
      <c r="Q32">
        <v>703448</v>
      </c>
    </row>
    <row r="33" spans="3:17" x14ac:dyDescent="0.25">
      <c r="C33">
        <v>4</v>
      </c>
      <c r="D33">
        <v>100</v>
      </c>
      <c r="E33">
        <v>4.4000000000000004</v>
      </c>
      <c r="I33">
        <v>704</v>
      </c>
      <c r="J33">
        <v>51</v>
      </c>
      <c r="Q33">
        <v>252533</v>
      </c>
    </row>
    <row r="34" spans="3:17" x14ac:dyDescent="0.25">
      <c r="C34">
        <v>4</v>
      </c>
      <c r="D34">
        <v>101</v>
      </c>
      <c r="E34">
        <v>4.25</v>
      </c>
      <c r="I34">
        <v>672</v>
      </c>
      <c r="J34">
        <v>27</v>
      </c>
      <c r="Q34">
        <v>450915</v>
      </c>
    </row>
    <row r="35" spans="3:17" x14ac:dyDescent="0.25">
      <c r="C35">
        <v>4</v>
      </c>
      <c r="D35" t="s">
        <v>2362</v>
      </c>
      <c r="E35">
        <v>5</v>
      </c>
      <c r="I35">
        <v>696</v>
      </c>
      <c r="Q35">
        <v>207663</v>
      </c>
    </row>
    <row r="36" spans="3:17" x14ac:dyDescent="0.25">
      <c r="C36">
        <v>4</v>
      </c>
      <c r="D36">
        <v>303</v>
      </c>
      <c r="E36">
        <v>4</v>
      </c>
      <c r="I36">
        <v>520</v>
      </c>
      <c r="Q36">
        <v>150633</v>
      </c>
    </row>
    <row r="37" spans="3:17" x14ac:dyDescent="0.25">
      <c r="C37">
        <v>4</v>
      </c>
      <c r="D37">
        <v>305</v>
      </c>
      <c r="E37">
        <v>1</v>
      </c>
      <c r="I37">
        <v>176</v>
      </c>
      <c r="Q37">
        <v>57030</v>
      </c>
    </row>
    <row r="38" spans="3:17" x14ac:dyDescent="0.25">
      <c r="C38">
        <v>4</v>
      </c>
      <c r="D38" t="s">
        <v>2363</v>
      </c>
      <c r="E38">
        <v>1</v>
      </c>
      <c r="I38">
        <v>176</v>
      </c>
      <c r="Q38">
        <v>34920</v>
      </c>
    </row>
    <row r="39" spans="3:17" x14ac:dyDescent="0.25">
      <c r="C39">
        <v>4</v>
      </c>
      <c r="D39">
        <v>30</v>
      </c>
      <c r="E39">
        <v>1</v>
      </c>
      <c r="I39">
        <v>176</v>
      </c>
      <c r="Q39">
        <v>34920</v>
      </c>
    </row>
    <row r="40" spans="3:17" x14ac:dyDescent="0.25">
      <c r="C40" t="s">
        <v>2367</v>
      </c>
      <c r="E40">
        <v>14.65</v>
      </c>
      <c r="I40">
        <v>2248</v>
      </c>
      <c r="J40">
        <v>78</v>
      </c>
      <c r="Q40">
        <v>946031</v>
      </c>
    </row>
    <row r="41" spans="3:17" x14ac:dyDescent="0.25">
      <c r="C41">
        <v>5</v>
      </c>
      <c r="D41" t="s">
        <v>215</v>
      </c>
      <c r="E41">
        <v>8.65</v>
      </c>
      <c r="I41">
        <v>1432</v>
      </c>
      <c r="J41">
        <v>116</v>
      </c>
      <c r="K41">
        <v>7.6</v>
      </c>
      <c r="Q41">
        <v>726749</v>
      </c>
    </row>
    <row r="42" spans="3:17" x14ac:dyDescent="0.25">
      <c r="C42">
        <v>5</v>
      </c>
      <c r="D42">
        <v>100</v>
      </c>
      <c r="E42">
        <v>4.4000000000000004</v>
      </c>
      <c r="I42">
        <v>744</v>
      </c>
      <c r="J42">
        <v>78.5</v>
      </c>
      <c r="K42">
        <v>5</v>
      </c>
      <c r="Q42">
        <v>266678</v>
      </c>
    </row>
    <row r="43" spans="3:17" x14ac:dyDescent="0.25">
      <c r="C43">
        <v>5</v>
      </c>
      <c r="D43">
        <v>101</v>
      </c>
      <c r="E43">
        <v>4.25</v>
      </c>
      <c r="I43">
        <v>688</v>
      </c>
      <c r="J43">
        <v>37.5</v>
      </c>
      <c r="K43">
        <v>2.6</v>
      </c>
      <c r="Q43">
        <v>460071</v>
      </c>
    </row>
    <row r="44" spans="3:17" x14ac:dyDescent="0.25">
      <c r="C44">
        <v>5</v>
      </c>
      <c r="D44" t="s">
        <v>2362</v>
      </c>
      <c r="E44">
        <v>6</v>
      </c>
      <c r="I44">
        <v>864</v>
      </c>
      <c r="Q44">
        <v>217521</v>
      </c>
    </row>
    <row r="45" spans="3:17" x14ac:dyDescent="0.25">
      <c r="C45">
        <v>5</v>
      </c>
      <c r="D45">
        <v>303</v>
      </c>
      <c r="E45">
        <v>4</v>
      </c>
      <c r="I45">
        <v>664</v>
      </c>
      <c r="Q45">
        <v>151452</v>
      </c>
    </row>
    <row r="46" spans="3:17" x14ac:dyDescent="0.25">
      <c r="C46">
        <v>5</v>
      </c>
      <c r="D46">
        <v>304</v>
      </c>
      <c r="E46">
        <v>1</v>
      </c>
      <c r="I46">
        <v>40</v>
      </c>
      <c r="Q46">
        <v>8748</v>
      </c>
    </row>
    <row r="47" spans="3:17" x14ac:dyDescent="0.25">
      <c r="C47">
        <v>5</v>
      </c>
      <c r="D47">
        <v>305</v>
      </c>
      <c r="E47">
        <v>1</v>
      </c>
      <c r="I47">
        <v>160</v>
      </c>
      <c r="Q47">
        <v>57321</v>
      </c>
    </row>
    <row r="48" spans="3:17" x14ac:dyDescent="0.25">
      <c r="C48">
        <v>5</v>
      </c>
      <c r="D48" t="s">
        <v>2363</v>
      </c>
      <c r="E48">
        <v>1</v>
      </c>
      <c r="I48">
        <v>168</v>
      </c>
      <c r="Q48">
        <v>34920</v>
      </c>
    </row>
    <row r="49" spans="3:17" x14ac:dyDescent="0.25">
      <c r="C49">
        <v>5</v>
      </c>
      <c r="D49">
        <v>30</v>
      </c>
      <c r="E49">
        <v>1</v>
      </c>
      <c r="I49">
        <v>168</v>
      </c>
      <c r="Q49">
        <v>34920</v>
      </c>
    </row>
    <row r="50" spans="3:17" x14ac:dyDescent="0.25">
      <c r="C50" t="s">
        <v>2368</v>
      </c>
      <c r="E50">
        <v>15.65</v>
      </c>
      <c r="I50">
        <v>2464</v>
      </c>
      <c r="J50">
        <v>116</v>
      </c>
      <c r="K50">
        <v>7.6</v>
      </c>
      <c r="Q50">
        <v>979190</v>
      </c>
    </row>
    <row r="51" spans="3:17" x14ac:dyDescent="0.25">
      <c r="C51">
        <v>6</v>
      </c>
      <c r="D51" t="s">
        <v>215</v>
      </c>
      <c r="E51">
        <v>8.65</v>
      </c>
      <c r="I51">
        <v>1480</v>
      </c>
      <c r="J51">
        <v>109</v>
      </c>
      <c r="K51">
        <v>7</v>
      </c>
      <c r="O51">
        <v>7000</v>
      </c>
      <c r="P51">
        <v>7000</v>
      </c>
      <c r="Q51">
        <v>712676</v>
      </c>
    </row>
    <row r="52" spans="3:17" x14ac:dyDescent="0.25">
      <c r="C52">
        <v>6</v>
      </c>
      <c r="D52">
        <v>100</v>
      </c>
      <c r="E52">
        <v>4.4000000000000004</v>
      </c>
      <c r="I52">
        <v>760</v>
      </c>
      <c r="J52">
        <v>71.5</v>
      </c>
      <c r="K52">
        <v>2.5</v>
      </c>
      <c r="Q52">
        <v>255756</v>
      </c>
    </row>
    <row r="53" spans="3:17" x14ac:dyDescent="0.25">
      <c r="C53">
        <v>6</v>
      </c>
      <c r="D53">
        <v>101</v>
      </c>
      <c r="E53">
        <v>4.25</v>
      </c>
      <c r="I53">
        <v>720</v>
      </c>
      <c r="J53">
        <v>37.5</v>
      </c>
      <c r="K53">
        <v>4.5</v>
      </c>
      <c r="O53">
        <v>7000</v>
      </c>
      <c r="P53">
        <v>7000</v>
      </c>
      <c r="Q53">
        <v>456920</v>
      </c>
    </row>
    <row r="54" spans="3:17" x14ac:dyDescent="0.25">
      <c r="C54">
        <v>6</v>
      </c>
      <c r="D54" t="s">
        <v>2362</v>
      </c>
      <c r="E54">
        <v>6</v>
      </c>
      <c r="I54">
        <v>920</v>
      </c>
      <c r="O54">
        <v>2494</v>
      </c>
      <c r="P54">
        <v>2494</v>
      </c>
      <c r="Q54">
        <v>250174</v>
      </c>
    </row>
    <row r="55" spans="3:17" x14ac:dyDescent="0.25">
      <c r="C55">
        <v>6</v>
      </c>
      <c r="D55">
        <v>303</v>
      </c>
      <c r="E55">
        <v>4</v>
      </c>
      <c r="I55">
        <v>584</v>
      </c>
      <c r="O55">
        <v>1000</v>
      </c>
      <c r="P55">
        <v>1000</v>
      </c>
      <c r="Q55">
        <v>154416</v>
      </c>
    </row>
    <row r="56" spans="3:17" x14ac:dyDescent="0.25">
      <c r="C56">
        <v>6</v>
      </c>
      <c r="D56">
        <v>304</v>
      </c>
      <c r="E56">
        <v>1</v>
      </c>
      <c r="I56">
        <v>168</v>
      </c>
      <c r="Q56">
        <v>36820</v>
      </c>
    </row>
    <row r="57" spans="3:17" x14ac:dyDescent="0.25">
      <c r="C57">
        <v>6</v>
      </c>
      <c r="D57">
        <v>305</v>
      </c>
      <c r="E57">
        <v>1</v>
      </c>
      <c r="I57">
        <v>168</v>
      </c>
      <c r="O57">
        <v>1494</v>
      </c>
      <c r="P57">
        <v>1494</v>
      </c>
      <c r="Q57">
        <v>58938</v>
      </c>
    </row>
    <row r="58" spans="3:17" x14ac:dyDescent="0.25">
      <c r="C58">
        <v>6</v>
      </c>
      <c r="D58" t="s">
        <v>2363</v>
      </c>
      <c r="E58">
        <v>1</v>
      </c>
      <c r="I58">
        <v>164</v>
      </c>
      <c r="O58">
        <v>1000</v>
      </c>
      <c r="P58">
        <v>1000</v>
      </c>
      <c r="Q58">
        <v>36111</v>
      </c>
    </row>
    <row r="59" spans="3:17" x14ac:dyDescent="0.25">
      <c r="C59">
        <v>6</v>
      </c>
      <c r="D59">
        <v>30</v>
      </c>
      <c r="E59">
        <v>1</v>
      </c>
      <c r="I59">
        <v>164</v>
      </c>
      <c r="O59">
        <v>1000</v>
      </c>
      <c r="P59">
        <v>1000</v>
      </c>
      <c r="Q59">
        <v>36111</v>
      </c>
    </row>
    <row r="60" spans="3:17" x14ac:dyDescent="0.25">
      <c r="C60" t="s">
        <v>2369</v>
      </c>
      <c r="E60">
        <v>15.65</v>
      </c>
      <c r="I60">
        <v>2564</v>
      </c>
      <c r="J60">
        <v>109</v>
      </c>
      <c r="K60">
        <v>7</v>
      </c>
      <c r="O60">
        <v>10494</v>
      </c>
      <c r="P60">
        <v>10494</v>
      </c>
      <c r="Q60">
        <v>998961</v>
      </c>
    </row>
    <row r="61" spans="3:17" x14ac:dyDescent="0.25">
      <c r="C61">
        <v>7</v>
      </c>
      <c r="D61" t="s">
        <v>215</v>
      </c>
      <c r="E61">
        <v>8.65</v>
      </c>
      <c r="I61">
        <v>1268</v>
      </c>
      <c r="J61">
        <v>134.5</v>
      </c>
      <c r="K61">
        <v>14.5</v>
      </c>
      <c r="O61">
        <v>349631</v>
      </c>
      <c r="P61">
        <v>349631</v>
      </c>
      <c r="Q61">
        <v>1090435</v>
      </c>
    </row>
    <row r="62" spans="3:17" x14ac:dyDescent="0.25">
      <c r="C62">
        <v>7</v>
      </c>
      <c r="D62">
        <v>100</v>
      </c>
      <c r="E62">
        <v>4.4000000000000004</v>
      </c>
      <c r="I62">
        <v>644</v>
      </c>
      <c r="J62">
        <v>101</v>
      </c>
      <c r="K62">
        <v>7.5</v>
      </c>
      <c r="O62">
        <v>58495</v>
      </c>
      <c r="P62">
        <v>58495</v>
      </c>
      <c r="Q62">
        <v>320070</v>
      </c>
    </row>
    <row r="63" spans="3:17" x14ac:dyDescent="0.25">
      <c r="C63">
        <v>7</v>
      </c>
      <c r="D63">
        <v>101</v>
      </c>
      <c r="E63">
        <v>4.25</v>
      </c>
      <c r="I63">
        <v>624</v>
      </c>
      <c r="J63">
        <v>33.5</v>
      </c>
      <c r="K63">
        <v>7</v>
      </c>
      <c r="O63">
        <v>291136</v>
      </c>
      <c r="P63">
        <v>291136</v>
      </c>
      <c r="Q63">
        <v>770365</v>
      </c>
    </row>
    <row r="64" spans="3:17" x14ac:dyDescent="0.25">
      <c r="C64">
        <v>7</v>
      </c>
      <c r="D64" t="s">
        <v>2362</v>
      </c>
      <c r="E64">
        <v>6</v>
      </c>
      <c r="I64">
        <v>800</v>
      </c>
      <c r="O64">
        <v>81926</v>
      </c>
      <c r="P64">
        <v>81926</v>
      </c>
      <c r="Q64">
        <v>331528</v>
      </c>
    </row>
    <row r="65" spans="3:17" x14ac:dyDescent="0.25">
      <c r="C65">
        <v>7</v>
      </c>
      <c r="D65">
        <v>303</v>
      </c>
      <c r="E65">
        <v>4</v>
      </c>
      <c r="I65">
        <v>464</v>
      </c>
      <c r="O65">
        <v>48991</v>
      </c>
      <c r="P65">
        <v>48991</v>
      </c>
      <c r="Q65">
        <v>204208</v>
      </c>
    </row>
    <row r="66" spans="3:17" x14ac:dyDescent="0.25">
      <c r="C66">
        <v>7</v>
      </c>
      <c r="D66">
        <v>304</v>
      </c>
      <c r="E66">
        <v>1</v>
      </c>
      <c r="I66">
        <v>176</v>
      </c>
      <c r="O66">
        <v>1394</v>
      </c>
      <c r="P66">
        <v>1394</v>
      </c>
      <c r="Q66">
        <v>38222</v>
      </c>
    </row>
    <row r="67" spans="3:17" x14ac:dyDescent="0.25">
      <c r="C67">
        <v>7</v>
      </c>
      <c r="D67">
        <v>305</v>
      </c>
      <c r="E67">
        <v>1</v>
      </c>
      <c r="I67">
        <v>160</v>
      </c>
      <c r="O67">
        <v>31541</v>
      </c>
      <c r="P67">
        <v>31541</v>
      </c>
      <c r="Q67">
        <v>89098</v>
      </c>
    </row>
    <row r="68" spans="3:17" x14ac:dyDescent="0.25">
      <c r="C68">
        <v>7</v>
      </c>
      <c r="D68" t="s">
        <v>2363</v>
      </c>
      <c r="E68">
        <v>1</v>
      </c>
      <c r="I68">
        <v>152</v>
      </c>
      <c r="O68">
        <v>10413</v>
      </c>
      <c r="P68">
        <v>10413</v>
      </c>
      <c r="Q68">
        <v>45772</v>
      </c>
    </row>
    <row r="69" spans="3:17" x14ac:dyDescent="0.25">
      <c r="C69">
        <v>7</v>
      </c>
      <c r="D69">
        <v>30</v>
      </c>
      <c r="E69">
        <v>1</v>
      </c>
      <c r="I69">
        <v>152</v>
      </c>
      <c r="O69">
        <v>10413</v>
      </c>
      <c r="P69">
        <v>10413</v>
      </c>
      <c r="Q69">
        <v>45772</v>
      </c>
    </row>
    <row r="70" spans="3:17" x14ac:dyDescent="0.25">
      <c r="C70" t="s">
        <v>2370</v>
      </c>
      <c r="E70">
        <v>15.65</v>
      </c>
      <c r="I70">
        <v>2220</v>
      </c>
      <c r="J70">
        <v>134.5</v>
      </c>
      <c r="K70">
        <v>14.5</v>
      </c>
      <c r="O70">
        <v>441970</v>
      </c>
      <c r="P70">
        <v>441970</v>
      </c>
      <c r="Q70">
        <v>1467735</v>
      </c>
    </row>
    <row r="71" spans="3:17" x14ac:dyDescent="0.25">
      <c r="C71">
        <v>8</v>
      </c>
      <c r="D71" t="s">
        <v>215</v>
      </c>
      <c r="E71">
        <v>8.65</v>
      </c>
      <c r="I71">
        <v>1064</v>
      </c>
      <c r="J71">
        <v>95</v>
      </c>
      <c r="K71">
        <v>13</v>
      </c>
      <c r="Q71">
        <v>679376</v>
      </c>
    </row>
    <row r="72" spans="3:17" x14ac:dyDescent="0.25">
      <c r="C72">
        <v>8</v>
      </c>
      <c r="D72">
        <v>100</v>
      </c>
      <c r="E72">
        <v>4.4000000000000004</v>
      </c>
      <c r="I72">
        <v>496</v>
      </c>
      <c r="J72">
        <v>75.5</v>
      </c>
      <c r="K72">
        <v>13</v>
      </c>
      <c r="Q72">
        <v>250280</v>
      </c>
    </row>
    <row r="73" spans="3:17" x14ac:dyDescent="0.25">
      <c r="C73">
        <v>8</v>
      </c>
      <c r="D73">
        <v>101</v>
      </c>
      <c r="E73">
        <v>4.25</v>
      </c>
      <c r="I73">
        <v>568</v>
      </c>
      <c r="J73">
        <v>19.5</v>
      </c>
      <c r="Q73">
        <v>429096</v>
      </c>
    </row>
    <row r="74" spans="3:17" x14ac:dyDescent="0.25">
      <c r="C74">
        <v>8</v>
      </c>
      <c r="D74" t="s">
        <v>2362</v>
      </c>
      <c r="E74">
        <v>6</v>
      </c>
      <c r="I74">
        <v>824</v>
      </c>
      <c r="Q74">
        <v>243980</v>
      </c>
    </row>
    <row r="75" spans="3:17" x14ac:dyDescent="0.25">
      <c r="C75">
        <v>8</v>
      </c>
      <c r="D75">
        <v>303</v>
      </c>
      <c r="E75">
        <v>4</v>
      </c>
      <c r="I75">
        <v>584</v>
      </c>
      <c r="Q75">
        <v>150976</v>
      </c>
    </row>
    <row r="76" spans="3:17" x14ac:dyDescent="0.25">
      <c r="C76">
        <v>8</v>
      </c>
      <c r="D76">
        <v>304</v>
      </c>
      <c r="E76">
        <v>1</v>
      </c>
      <c r="I76">
        <v>80</v>
      </c>
      <c r="Q76">
        <v>36034</v>
      </c>
    </row>
    <row r="77" spans="3:17" x14ac:dyDescent="0.25">
      <c r="C77">
        <v>8</v>
      </c>
      <c r="D77">
        <v>305</v>
      </c>
      <c r="E77">
        <v>1</v>
      </c>
      <c r="I77">
        <v>160</v>
      </c>
      <c r="Q77">
        <v>56970</v>
      </c>
    </row>
    <row r="78" spans="3:17" x14ac:dyDescent="0.25">
      <c r="C78">
        <v>8</v>
      </c>
      <c r="D78" t="s">
        <v>2363</v>
      </c>
      <c r="E78">
        <v>1</v>
      </c>
      <c r="I78">
        <v>88</v>
      </c>
      <c r="Q78">
        <v>34572</v>
      </c>
    </row>
    <row r="79" spans="3:17" x14ac:dyDescent="0.25">
      <c r="C79">
        <v>8</v>
      </c>
      <c r="D79">
        <v>30</v>
      </c>
      <c r="E79">
        <v>1</v>
      </c>
      <c r="I79">
        <v>88</v>
      </c>
      <c r="Q79">
        <v>34572</v>
      </c>
    </row>
    <row r="80" spans="3:17" x14ac:dyDescent="0.25">
      <c r="C80" t="s">
        <v>2371</v>
      </c>
      <c r="E80">
        <v>15.65</v>
      </c>
      <c r="I80">
        <v>1976</v>
      </c>
      <c r="J80">
        <v>95</v>
      </c>
      <c r="K80">
        <v>13</v>
      </c>
      <c r="Q80">
        <v>957928</v>
      </c>
    </row>
    <row r="81" spans="3:17" x14ac:dyDescent="0.25">
      <c r="C81">
        <v>9</v>
      </c>
      <c r="D81" t="s">
        <v>215</v>
      </c>
      <c r="E81">
        <v>8.4499999999999993</v>
      </c>
      <c r="I81">
        <v>1427.2</v>
      </c>
      <c r="J81">
        <v>92.5</v>
      </c>
      <c r="K81">
        <v>39.5</v>
      </c>
      <c r="O81">
        <v>7100</v>
      </c>
      <c r="P81">
        <v>7100</v>
      </c>
      <c r="Q81">
        <v>672146</v>
      </c>
    </row>
    <row r="82" spans="3:17" x14ac:dyDescent="0.25">
      <c r="C82">
        <v>9</v>
      </c>
      <c r="D82">
        <v>100</v>
      </c>
      <c r="E82">
        <v>4.5999999999999996</v>
      </c>
      <c r="I82">
        <v>792</v>
      </c>
      <c r="J82">
        <v>72.5</v>
      </c>
      <c r="O82">
        <v>2000</v>
      </c>
      <c r="P82">
        <v>2000</v>
      </c>
      <c r="Q82">
        <v>249369</v>
      </c>
    </row>
    <row r="83" spans="3:17" x14ac:dyDescent="0.25">
      <c r="C83">
        <v>9</v>
      </c>
      <c r="D83">
        <v>101</v>
      </c>
      <c r="E83">
        <v>3.8499999999999996</v>
      </c>
      <c r="I83">
        <v>635.20000000000005</v>
      </c>
      <c r="J83">
        <v>20</v>
      </c>
      <c r="K83">
        <v>39.5</v>
      </c>
      <c r="O83">
        <v>5100</v>
      </c>
      <c r="P83">
        <v>5100</v>
      </c>
      <c r="Q83">
        <v>422777</v>
      </c>
    </row>
    <row r="84" spans="3:17" x14ac:dyDescent="0.25">
      <c r="C84">
        <v>9</v>
      </c>
      <c r="D84" t="s">
        <v>2362</v>
      </c>
      <c r="E84">
        <v>6</v>
      </c>
      <c r="I84">
        <v>960</v>
      </c>
      <c r="O84">
        <v>2739</v>
      </c>
      <c r="P84">
        <v>2739</v>
      </c>
      <c r="Q84">
        <v>239606</v>
      </c>
    </row>
    <row r="85" spans="3:17" x14ac:dyDescent="0.25">
      <c r="C85">
        <v>9</v>
      </c>
      <c r="D85">
        <v>303</v>
      </c>
      <c r="E85">
        <v>4</v>
      </c>
      <c r="I85">
        <v>664</v>
      </c>
      <c r="O85">
        <v>900</v>
      </c>
      <c r="P85">
        <v>900</v>
      </c>
      <c r="Q85">
        <v>152499</v>
      </c>
    </row>
    <row r="86" spans="3:17" x14ac:dyDescent="0.25">
      <c r="C86">
        <v>9</v>
      </c>
      <c r="D86">
        <v>304</v>
      </c>
      <c r="E86">
        <v>1</v>
      </c>
      <c r="I86">
        <v>128</v>
      </c>
      <c r="O86">
        <v>300</v>
      </c>
      <c r="P86">
        <v>300</v>
      </c>
      <c r="Q86">
        <v>28475</v>
      </c>
    </row>
    <row r="87" spans="3:17" x14ac:dyDescent="0.25">
      <c r="C87">
        <v>9</v>
      </c>
      <c r="D87">
        <v>305</v>
      </c>
      <c r="E87">
        <v>1</v>
      </c>
      <c r="I87">
        <v>168</v>
      </c>
      <c r="O87">
        <v>1539</v>
      </c>
      <c r="P87">
        <v>1539</v>
      </c>
      <c r="Q87">
        <v>58632</v>
      </c>
    </row>
    <row r="88" spans="3:17" x14ac:dyDescent="0.25">
      <c r="C88">
        <v>9</v>
      </c>
      <c r="D88" t="s">
        <v>2363</v>
      </c>
      <c r="E88">
        <v>1</v>
      </c>
      <c r="I88">
        <v>152</v>
      </c>
      <c r="O88">
        <v>400</v>
      </c>
      <c r="P88">
        <v>400</v>
      </c>
      <c r="Q88">
        <v>35443</v>
      </c>
    </row>
    <row r="89" spans="3:17" x14ac:dyDescent="0.25">
      <c r="C89">
        <v>9</v>
      </c>
      <c r="D89">
        <v>30</v>
      </c>
      <c r="E89">
        <v>1</v>
      </c>
      <c r="I89">
        <v>152</v>
      </c>
      <c r="O89">
        <v>400</v>
      </c>
      <c r="P89">
        <v>400</v>
      </c>
      <c r="Q89">
        <v>35443</v>
      </c>
    </row>
    <row r="90" spans="3:17" x14ac:dyDescent="0.25">
      <c r="C90" t="s">
        <v>2372</v>
      </c>
      <c r="E90">
        <v>15.45</v>
      </c>
      <c r="I90">
        <v>2539.1999999999998</v>
      </c>
      <c r="J90">
        <v>92.5</v>
      </c>
      <c r="K90">
        <v>39.5</v>
      </c>
      <c r="O90">
        <v>10239</v>
      </c>
      <c r="P90">
        <v>10239</v>
      </c>
      <c r="Q90">
        <v>947195</v>
      </c>
    </row>
    <row r="91" spans="3:17" x14ac:dyDescent="0.25">
      <c r="C91">
        <v>10</v>
      </c>
      <c r="D91" t="s">
        <v>215</v>
      </c>
      <c r="E91">
        <v>8.4499999999999993</v>
      </c>
      <c r="I91">
        <v>1457.6</v>
      </c>
      <c r="J91">
        <v>69.5</v>
      </c>
      <c r="K91">
        <v>56.5</v>
      </c>
      <c r="Q91">
        <v>1300266</v>
      </c>
    </row>
    <row r="92" spans="3:17" x14ac:dyDescent="0.25">
      <c r="C92">
        <v>10</v>
      </c>
      <c r="D92">
        <v>100</v>
      </c>
      <c r="E92">
        <v>4.5999999999999996</v>
      </c>
      <c r="I92">
        <v>800</v>
      </c>
      <c r="J92">
        <v>69.5</v>
      </c>
      <c r="K92">
        <v>10.5</v>
      </c>
      <c r="Q92">
        <v>575702</v>
      </c>
    </row>
    <row r="93" spans="3:17" x14ac:dyDescent="0.25">
      <c r="C93">
        <v>10</v>
      </c>
      <c r="D93">
        <v>101</v>
      </c>
      <c r="E93">
        <v>3.8499999999999996</v>
      </c>
      <c r="I93">
        <v>657.59999999999991</v>
      </c>
      <c r="K93">
        <v>46</v>
      </c>
      <c r="Q93">
        <v>724564</v>
      </c>
    </row>
    <row r="94" spans="3:17" x14ac:dyDescent="0.25">
      <c r="C94">
        <v>10</v>
      </c>
      <c r="D94" t="s">
        <v>2362</v>
      </c>
      <c r="E94">
        <v>6</v>
      </c>
      <c r="I94">
        <v>1016</v>
      </c>
      <c r="Q94">
        <v>505377</v>
      </c>
    </row>
    <row r="95" spans="3:17" x14ac:dyDescent="0.25">
      <c r="C95">
        <v>10</v>
      </c>
      <c r="D95">
        <v>303</v>
      </c>
      <c r="E95">
        <v>4</v>
      </c>
      <c r="I95">
        <v>664</v>
      </c>
      <c r="Q95">
        <v>358255</v>
      </c>
    </row>
    <row r="96" spans="3:17" x14ac:dyDescent="0.25">
      <c r="C96">
        <v>10</v>
      </c>
      <c r="D96">
        <v>304</v>
      </c>
      <c r="E96">
        <v>1</v>
      </c>
      <c r="I96">
        <v>176</v>
      </c>
      <c r="Q96">
        <v>44692</v>
      </c>
    </row>
    <row r="97" spans="3:17" x14ac:dyDescent="0.25">
      <c r="C97">
        <v>10</v>
      </c>
      <c r="D97">
        <v>305</v>
      </c>
      <c r="E97">
        <v>1</v>
      </c>
      <c r="I97">
        <v>176</v>
      </c>
      <c r="Q97">
        <v>102430</v>
      </c>
    </row>
    <row r="98" spans="3:17" x14ac:dyDescent="0.25">
      <c r="C98">
        <v>10</v>
      </c>
      <c r="D98" t="s">
        <v>2363</v>
      </c>
      <c r="E98">
        <v>1</v>
      </c>
      <c r="I98">
        <v>136</v>
      </c>
      <c r="Q98">
        <v>60535</v>
      </c>
    </row>
    <row r="99" spans="3:17" x14ac:dyDescent="0.25">
      <c r="C99">
        <v>10</v>
      </c>
      <c r="D99">
        <v>30</v>
      </c>
      <c r="E99">
        <v>1</v>
      </c>
      <c r="I99">
        <v>136</v>
      </c>
      <c r="Q99">
        <v>60535</v>
      </c>
    </row>
    <row r="100" spans="3:17" x14ac:dyDescent="0.25">
      <c r="C100" t="s">
        <v>2373</v>
      </c>
      <c r="E100">
        <v>15.45</v>
      </c>
      <c r="I100">
        <v>2609.6</v>
      </c>
      <c r="J100">
        <v>69.5</v>
      </c>
      <c r="K100">
        <v>56.5</v>
      </c>
      <c r="Q100">
        <v>1866178</v>
      </c>
    </row>
    <row r="101" spans="3:17" x14ac:dyDescent="0.25">
      <c r="C101">
        <v>11</v>
      </c>
      <c r="D101" t="s">
        <v>215</v>
      </c>
      <c r="E101">
        <v>8.25</v>
      </c>
      <c r="I101">
        <v>1336.8</v>
      </c>
      <c r="J101">
        <v>256</v>
      </c>
      <c r="K101">
        <v>88</v>
      </c>
      <c r="O101">
        <v>159345</v>
      </c>
      <c r="P101">
        <v>159345</v>
      </c>
      <c r="Q101">
        <v>931517</v>
      </c>
    </row>
    <row r="102" spans="3:17" x14ac:dyDescent="0.25">
      <c r="C102">
        <v>11</v>
      </c>
      <c r="D102">
        <v>100</v>
      </c>
      <c r="E102">
        <v>4.5999999999999996</v>
      </c>
      <c r="I102">
        <v>748</v>
      </c>
      <c r="J102">
        <v>256</v>
      </c>
      <c r="K102">
        <v>40</v>
      </c>
      <c r="O102">
        <v>89308</v>
      </c>
      <c r="P102">
        <v>89308</v>
      </c>
      <c r="Q102">
        <v>404095</v>
      </c>
    </row>
    <row r="103" spans="3:17" x14ac:dyDescent="0.25">
      <c r="C103">
        <v>11</v>
      </c>
      <c r="D103">
        <v>101</v>
      </c>
      <c r="E103">
        <v>3.6500000000000004</v>
      </c>
      <c r="I103">
        <v>588.79999999999995</v>
      </c>
      <c r="K103">
        <v>48</v>
      </c>
      <c r="O103">
        <v>70037</v>
      </c>
      <c r="P103">
        <v>70037</v>
      </c>
      <c r="Q103">
        <v>527422</v>
      </c>
    </row>
    <row r="104" spans="3:17" x14ac:dyDescent="0.25">
      <c r="C104">
        <v>11</v>
      </c>
      <c r="D104" t="s">
        <v>2362</v>
      </c>
      <c r="E104">
        <v>6</v>
      </c>
      <c r="I104">
        <v>876</v>
      </c>
      <c r="O104">
        <v>115947</v>
      </c>
      <c r="P104">
        <v>115947</v>
      </c>
      <c r="Q104">
        <v>345944</v>
      </c>
    </row>
    <row r="105" spans="3:17" x14ac:dyDescent="0.25">
      <c r="C105">
        <v>11</v>
      </c>
      <c r="D105">
        <v>303</v>
      </c>
      <c r="E105">
        <v>4</v>
      </c>
      <c r="I105">
        <v>540</v>
      </c>
      <c r="O105">
        <v>59288</v>
      </c>
      <c r="P105">
        <v>59288</v>
      </c>
      <c r="Q105">
        <v>193515</v>
      </c>
    </row>
    <row r="106" spans="3:17" x14ac:dyDescent="0.25">
      <c r="C106">
        <v>11</v>
      </c>
      <c r="D106">
        <v>304</v>
      </c>
      <c r="E106">
        <v>1</v>
      </c>
      <c r="I106">
        <v>168</v>
      </c>
      <c r="O106">
        <v>18272</v>
      </c>
      <c r="P106">
        <v>18272</v>
      </c>
      <c r="Q106">
        <v>57012</v>
      </c>
    </row>
    <row r="107" spans="3:17" x14ac:dyDescent="0.25">
      <c r="C107">
        <v>11</v>
      </c>
      <c r="D107">
        <v>305</v>
      </c>
      <c r="E107">
        <v>1</v>
      </c>
      <c r="I107">
        <v>168</v>
      </c>
      <c r="O107">
        <v>38387</v>
      </c>
      <c r="P107">
        <v>38387</v>
      </c>
      <c r="Q107">
        <v>95417</v>
      </c>
    </row>
    <row r="108" spans="3:17" x14ac:dyDescent="0.25">
      <c r="C108">
        <v>11</v>
      </c>
      <c r="D108" t="s">
        <v>2363</v>
      </c>
      <c r="E108">
        <v>1</v>
      </c>
      <c r="I108">
        <v>120</v>
      </c>
      <c r="O108">
        <v>14483</v>
      </c>
      <c r="P108">
        <v>14483</v>
      </c>
      <c r="Q108">
        <v>43887</v>
      </c>
    </row>
    <row r="109" spans="3:17" x14ac:dyDescent="0.25">
      <c r="C109">
        <v>11</v>
      </c>
      <c r="D109">
        <v>30</v>
      </c>
      <c r="E109">
        <v>1</v>
      </c>
      <c r="I109">
        <v>120</v>
      </c>
      <c r="O109">
        <v>14483</v>
      </c>
      <c r="P109">
        <v>14483</v>
      </c>
      <c r="Q109">
        <v>43887</v>
      </c>
    </row>
    <row r="110" spans="3:17" x14ac:dyDescent="0.25">
      <c r="C110" t="s">
        <v>2374</v>
      </c>
      <c r="E110">
        <v>15.25</v>
      </c>
      <c r="I110">
        <v>2332.8000000000002</v>
      </c>
      <c r="J110">
        <v>256</v>
      </c>
      <c r="K110">
        <v>88</v>
      </c>
      <c r="O110">
        <v>289775</v>
      </c>
      <c r="P110">
        <v>289775</v>
      </c>
      <c r="Q110">
        <v>1321348</v>
      </c>
    </row>
    <row r="111" spans="3:17" x14ac:dyDescent="0.25">
      <c r="C111">
        <v>12</v>
      </c>
      <c r="D111" t="s">
        <v>215</v>
      </c>
      <c r="E111">
        <v>8.25</v>
      </c>
      <c r="I111">
        <v>1333.6</v>
      </c>
      <c r="J111">
        <v>67.5</v>
      </c>
      <c r="K111">
        <v>24</v>
      </c>
      <c r="O111">
        <v>484526</v>
      </c>
      <c r="P111">
        <v>484526</v>
      </c>
      <c r="Q111">
        <v>1169158</v>
      </c>
    </row>
    <row r="112" spans="3:17" x14ac:dyDescent="0.25">
      <c r="C112">
        <v>12</v>
      </c>
      <c r="D112">
        <v>100</v>
      </c>
      <c r="E112">
        <v>4.5999999999999996</v>
      </c>
      <c r="I112">
        <v>724</v>
      </c>
      <c r="J112">
        <v>64</v>
      </c>
      <c r="Q112">
        <v>279734</v>
      </c>
    </row>
    <row r="113" spans="3:17" x14ac:dyDescent="0.25">
      <c r="C113">
        <v>12</v>
      </c>
      <c r="D113">
        <v>101</v>
      </c>
      <c r="E113">
        <v>3.6500000000000004</v>
      </c>
      <c r="I113">
        <v>609.6</v>
      </c>
      <c r="J113">
        <v>3.5</v>
      </c>
      <c r="K113">
        <v>24</v>
      </c>
      <c r="O113">
        <v>484526</v>
      </c>
      <c r="P113">
        <v>484526</v>
      </c>
      <c r="Q113">
        <v>889424</v>
      </c>
    </row>
    <row r="114" spans="3:17" x14ac:dyDescent="0.25">
      <c r="C114">
        <v>12</v>
      </c>
      <c r="D114" t="s">
        <v>2362</v>
      </c>
      <c r="E114">
        <v>6</v>
      </c>
      <c r="I114">
        <v>824</v>
      </c>
      <c r="Q114">
        <v>230271</v>
      </c>
    </row>
    <row r="115" spans="3:17" x14ac:dyDescent="0.25">
      <c r="C115">
        <v>12</v>
      </c>
      <c r="D115">
        <v>303</v>
      </c>
      <c r="E115">
        <v>4</v>
      </c>
      <c r="I115">
        <v>560</v>
      </c>
      <c r="Q115">
        <v>138906</v>
      </c>
    </row>
    <row r="116" spans="3:17" x14ac:dyDescent="0.25">
      <c r="C116">
        <v>12</v>
      </c>
      <c r="D116">
        <v>304</v>
      </c>
      <c r="E116">
        <v>1</v>
      </c>
      <c r="I116">
        <v>128</v>
      </c>
      <c r="Q116">
        <v>32052</v>
      </c>
    </row>
    <row r="117" spans="3:17" x14ac:dyDescent="0.25">
      <c r="C117">
        <v>12</v>
      </c>
      <c r="D117">
        <v>305</v>
      </c>
      <c r="E117">
        <v>1</v>
      </c>
      <c r="I117">
        <v>136</v>
      </c>
      <c r="Q117">
        <v>59313</v>
      </c>
    </row>
    <row r="118" spans="3:17" x14ac:dyDescent="0.25">
      <c r="C118">
        <v>12</v>
      </c>
      <c r="D118" t="s">
        <v>2363</v>
      </c>
      <c r="E118">
        <v>1</v>
      </c>
      <c r="I118">
        <v>160</v>
      </c>
      <c r="Q118">
        <v>35360</v>
      </c>
    </row>
    <row r="119" spans="3:17" x14ac:dyDescent="0.25">
      <c r="C119">
        <v>12</v>
      </c>
      <c r="D119">
        <v>30</v>
      </c>
      <c r="E119">
        <v>1</v>
      </c>
      <c r="I119">
        <v>160</v>
      </c>
      <c r="Q119">
        <v>35360</v>
      </c>
    </row>
    <row r="120" spans="3:17" x14ac:dyDescent="0.25">
      <c r="C120" t="s">
        <v>2375</v>
      </c>
      <c r="E120">
        <v>15.25</v>
      </c>
      <c r="I120">
        <v>2317.6</v>
      </c>
      <c r="J120">
        <v>67.5</v>
      </c>
      <c r="K120">
        <v>24</v>
      </c>
      <c r="O120">
        <v>484526</v>
      </c>
      <c r="P120">
        <v>484526</v>
      </c>
      <c r="Q120">
        <v>1434789</v>
      </c>
    </row>
  </sheetData>
  <hyperlinks>
    <hyperlink ref="A2" location="Obsah!A1" display="Zpět na Obsah  KL 01  1.-4.měsíc" xr:uid="{CDAE17DF-3426-490C-A7FD-99B5D8BE7442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2386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4393846.6199999992</v>
      </c>
      <c r="C3" s="222">
        <f t="shared" ref="C3:Z3" si="0">SUBTOTAL(9,C6:C1048576)</f>
        <v>9</v>
      </c>
      <c r="D3" s="222"/>
      <c r="E3" s="222">
        <f>SUBTOTAL(9,E6:E1048576)/4</f>
        <v>4966687.99</v>
      </c>
      <c r="F3" s="222"/>
      <c r="G3" s="222">
        <f t="shared" si="0"/>
        <v>10</v>
      </c>
      <c r="H3" s="222">
        <f>SUBTOTAL(9,H6:H1048576)/4</f>
        <v>4751147.3499999978</v>
      </c>
      <c r="I3" s="225">
        <f>IF(B3&lt;&gt;0,H3/B3,"")</f>
        <v>1.0813184348251097</v>
      </c>
      <c r="J3" s="223">
        <f>IF(E3&lt;&gt;0,H3/E3,"")</f>
        <v>0.95660274202165008</v>
      </c>
      <c r="K3" s="224">
        <f t="shared" si="0"/>
        <v>62667.080000000024</v>
      </c>
      <c r="L3" s="224"/>
      <c r="M3" s="222">
        <f t="shared" si="0"/>
        <v>1.1238135476503364</v>
      </c>
      <c r="N3" s="222">
        <f t="shared" si="0"/>
        <v>111525.76000000005</v>
      </c>
      <c r="O3" s="222"/>
      <c r="P3" s="222">
        <f t="shared" si="0"/>
        <v>2</v>
      </c>
      <c r="Q3" s="222">
        <f t="shared" si="0"/>
        <v>102567.36000000003</v>
      </c>
      <c r="R3" s="225">
        <f>IF(K3&lt;&gt;0,Q3/K3,"")</f>
        <v>1.6367023962182377</v>
      </c>
      <c r="S3" s="225">
        <f>IF(N3&lt;&gt;0,Q3/N3,"")</f>
        <v>0.91967416317091211</v>
      </c>
      <c r="T3" s="221">
        <f t="shared" si="0"/>
        <v>0</v>
      </c>
      <c r="U3" s="224"/>
      <c r="V3" s="222">
        <f t="shared" si="0"/>
        <v>0</v>
      </c>
      <c r="W3" s="222">
        <f t="shared" si="0"/>
        <v>307856.19999999995</v>
      </c>
      <c r="X3" s="222"/>
      <c r="Y3" s="222">
        <f t="shared" si="0"/>
        <v>2</v>
      </c>
      <c r="Z3" s="222">
        <f t="shared" si="0"/>
        <v>0</v>
      </c>
      <c r="AA3" s="225" t="str">
        <f>IF(T3&lt;&gt;0,Z3/T3,"")</f>
        <v/>
      </c>
      <c r="AB3" s="223">
        <f>IF(W3&lt;&gt;0,Z3/W3,"")</f>
        <v>0</v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1"/>
      <c r="B5" s="602">
        <v>2018</v>
      </c>
      <c r="C5" s="603"/>
      <c r="D5" s="603"/>
      <c r="E5" s="603">
        <v>2019</v>
      </c>
      <c r="F5" s="603"/>
      <c r="G5" s="603"/>
      <c r="H5" s="603">
        <v>2020</v>
      </c>
      <c r="I5" s="604" t="s">
        <v>269</v>
      </c>
      <c r="J5" s="605" t="s">
        <v>2</v>
      </c>
      <c r="K5" s="602">
        <v>2015</v>
      </c>
      <c r="L5" s="603"/>
      <c r="M5" s="603"/>
      <c r="N5" s="603">
        <v>2019</v>
      </c>
      <c r="O5" s="603"/>
      <c r="P5" s="603"/>
      <c r="Q5" s="603">
        <v>2020</v>
      </c>
      <c r="R5" s="604" t="s">
        <v>269</v>
      </c>
      <c r="S5" s="605" t="s">
        <v>2</v>
      </c>
      <c r="T5" s="602">
        <v>2015</v>
      </c>
      <c r="U5" s="603"/>
      <c r="V5" s="603"/>
      <c r="W5" s="603">
        <v>2019</v>
      </c>
      <c r="X5" s="603"/>
      <c r="Y5" s="603"/>
      <c r="Z5" s="603">
        <v>2020</v>
      </c>
      <c r="AA5" s="604" t="s">
        <v>269</v>
      </c>
      <c r="AB5" s="605" t="s">
        <v>2</v>
      </c>
    </row>
    <row r="6" spans="1:28" ht="14.45" customHeight="1" x14ac:dyDescent="0.25">
      <c r="A6" s="606" t="s">
        <v>2384</v>
      </c>
      <c r="B6" s="607">
        <v>4393846.620000001</v>
      </c>
      <c r="C6" s="608">
        <v>1</v>
      </c>
      <c r="D6" s="608">
        <v>0.8846633065831061</v>
      </c>
      <c r="E6" s="607">
        <v>4966687.99</v>
      </c>
      <c r="F6" s="608">
        <v>1.1303735472677923</v>
      </c>
      <c r="G6" s="608">
        <v>1</v>
      </c>
      <c r="H6" s="607">
        <v>4751147.3499999968</v>
      </c>
      <c r="I6" s="608">
        <v>1.081318434825109</v>
      </c>
      <c r="J6" s="608">
        <v>0.95660274202164985</v>
      </c>
      <c r="K6" s="607">
        <v>31333.540000000012</v>
      </c>
      <c r="L6" s="608">
        <v>1</v>
      </c>
      <c r="M6" s="608">
        <v>0.56190677382516818</v>
      </c>
      <c r="N6" s="607">
        <v>55762.880000000026</v>
      </c>
      <c r="O6" s="608">
        <v>1.7796546448310662</v>
      </c>
      <c r="P6" s="608">
        <v>1</v>
      </c>
      <c r="Q6" s="607">
        <v>51283.680000000015</v>
      </c>
      <c r="R6" s="608">
        <v>1.6367023962182377</v>
      </c>
      <c r="S6" s="608">
        <v>0.91967416317091211</v>
      </c>
      <c r="T6" s="607"/>
      <c r="U6" s="608"/>
      <c r="V6" s="608"/>
      <c r="W6" s="607">
        <v>153928.09999999998</v>
      </c>
      <c r="X6" s="608"/>
      <c r="Y6" s="608">
        <v>1</v>
      </c>
      <c r="Z6" s="607"/>
      <c r="AA6" s="608"/>
      <c r="AB6" s="609"/>
    </row>
    <row r="7" spans="1:28" ht="14.45" customHeight="1" thickBot="1" x14ac:dyDescent="0.3">
      <c r="A7" s="613" t="s">
        <v>2385</v>
      </c>
      <c r="B7" s="610">
        <v>4393846.620000001</v>
      </c>
      <c r="C7" s="611">
        <v>1</v>
      </c>
      <c r="D7" s="611">
        <v>0.8846633065831061</v>
      </c>
      <c r="E7" s="610">
        <v>4966687.99</v>
      </c>
      <c r="F7" s="611">
        <v>1.1303735472677923</v>
      </c>
      <c r="G7" s="611">
        <v>1</v>
      </c>
      <c r="H7" s="610">
        <v>4751147.3499999968</v>
      </c>
      <c r="I7" s="611">
        <v>1.081318434825109</v>
      </c>
      <c r="J7" s="611">
        <v>0.95660274202164985</v>
      </c>
      <c r="K7" s="610">
        <v>31333.540000000012</v>
      </c>
      <c r="L7" s="611">
        <v>1</v>
      </c>
      <c r="M7" s="611">
        <v>0.56190677382516818</v>
      </c>
      <c r="N7" s="610">
        <v>55762.880000000026</v>
      </c>
      <c r="O7" s="611">
        <v>1.7796546448310662</v>
      </c>
      <c r="P7" s="611">
        <v>1</v>
      </c>
      <c r="Q7" s="610">
        <v>51283.680000000015</v>
      </c>
      <c r="R7" s="611">
        <v>1.6367023962182377</v>
      </c>
      <c r="S7" s="611">
        <v>0.91967416317091211</v>
      </c>
      <c r="T7" s="610"/>
      <c r="U7" s="611"/>
      <c r="V7" s="611"/>
      <c r="W7" s="610">
        <v>153928.09999999998</v>
      </c>
      <c r="X7" s="611"/>
      <c r="Y7" s="611">
        <v>1</v>
      </c>
      <c r="Z7" s="610"/>
      <c r="AA7" s="611"/>
      <c r="AB7" s="612"/>
    </row>
    <row r="8" spans="1:28" ht="14.45" customHeight="1" thickBot="1" x14ac:dyDescent="0.25"/>
    <row r="9" spans="1:28" ht="14.45" customHeight="1" x14ac:dyDescent="0.25">
      <c r="A9" s="606" t="s">
        <v>503</v>
      </c>
      <c r="B9" s="607">
        <v>2638631.9999999995</v>
      </c>
      <c r="C9" s="608">
        <v>1</v>
      </c>
      <c r="D9" s="608">
        <v>0.89031653628458629</v>
      </c>
      <c r="E9" s="607">
        <v>2963700.99</v>
      </c>
      <c r="F9" s="608">
        <v>1.1231960311252198</v>
      </c>
      <c r="G9" s="608">
        <v>1</v>
      </c>
      <c r="H9" s="607">
        <v>2538288.1200000006</v>
      </c>
      <c r="I9" s="608">
        <v>0.96197124873798279</v>
      </c>
      <c r="J9" s="609">
        <v>0.85645891018175901</v>
      </c>
    </row>
    <row r="10" spans="1:28" ht="14.45" customHeight="1" x14ac:dyDescent="0.25">
      <c r="A10" s="621" t="s">
        <v>2387</v>
      </c>
      <c r="B10" s="614">
        <v>44622.67</v>
      </c>
      <c r="C10" s="615">
        <v>1</v>
      </c>
      <c r="D10" s="615">
        <v>0.93298877678732339</v>
      </c>
      <c r="E10" s="614">
        <v>47827.66</v>
      </c>
      <c r="F10" s="615">
        <v>1.0718242543532246</v>
      </c>
      <c r="G10" s="615">
        <v>1</v>
      </c>
      <c r="H10" s="614">
        <v>30629.01</v>
      </c>
      <c r="I10" s="615">
        <v>0.68640020868316487</v>
      </c>
      <c r="J10" s="616">
        <v>0.64040369108586948</v>
      </c>
    </row>
    <row r="11" spans="1:28" ht="14.45" customHeight="1" x14ac:dyDescent="0.25">
      <c r="A11" s="621" t="s">
        <v>2388</v>
      </c>
      <c r="B11" s="614">
        <v>2594009.3299999996</v>
      </c>
      <c r="C11" s="615">
        <v>1</v>
      </c>
      <c r="D11" s="615">
        <v>0.88961660416160793</v>
      </c>
      <c r="E11" s="614">
        <v>2915873.33</v>
      </c>
      <c r="F11" s="615">
        <v>1.1240797387571464</v>
      </c>
      <c r="G11" s="615">
        <v>1</v>
      </c>
      <c r="H11" s="614">
        <v>2507659.1100000008</v>
      </c>
      <c r="I11" s="615">
        <v>0.96671167717041373</v>
      </c>
      <c r="J11" s="616">
        <v>0.86000275944771609</v>
      </c>
    </row>
    <row r="12" spans="1:28" ht="14.45" customHeight="1" x14ac:dyDescent="0.25">
      <c r="A12" s="617" t="s">
        <v>508</v>
      </c>
      <c r="B12" s="618">
        <v>1648569.63</v>
      </c>
      <c r="C12" s="619">
        <v>1</v>
      </c>
      <c r="D12" s="619">
        <v>0.89576799692240439</v>
      </c>
      <c r="E12" s="618">
        <v>1840398.0000000007</v>
      </c>
      <c r="F12" s="619">
        <v>1.1163604900328055</v>
      </c>
      <c r="G12" s="619">
        <v>1</v>
      </c>
      <c r="H12" s="618">
        <v>1825153.2399999995</v>
      </c>
      <c r="I12" s="619">
        <v>1.1071132251781197</v>
      </c>
      <c r="J12" s="620">
        <v>0.99171659608410723</v>
      </c>
    </row>
    <row r="13" spans="1:28" ht="14.45" customHeight="1" x14ac:dyDescent="0.25">
      <c r="A13" s="621" t="s">
        <v>2387</v>
      </c>
      <c r="B13" s="614"/>
      <c r="C13" s="615"/>
      <c r="D13" s="615"/>
      <c r="E13" s="614">
        <v>1350.33</v>
      </c>
      <c r="F13" s="615"/>
      <c r="G13" s="615">
        <v>1</v>
      </c>
      <c r="H13" s="614">
        <v>5361.33</v>
      </c>
      <c r="I13" s="615"/>
      <c r="J13" s="616">
        <v>3.9703850169958455</v>
      </c>
    </row>
    <row r="14" spans="1:28" ht="14.45" customHeight="1" x14ac:dyDescent="0.25">
      <c r="A14" s="621" t="s">
        <v>2388</v>
      </c>
      <c r="B14" s="614">
        <v>1648569.63</v>
      </c>
      <c r="C14" s="615">
        <v>1</v>
      </c>
      <c r="D14" s="615">
        <v>0.8964257190788314</v>
      </c>
      <c r="E14" s="614">
        <v>1839047.6700000006</v>
      </c>
      <c r="F14" s="615">
        <v>1.1155413981513178</v>
      </c>
      <c r="G14" s="615">
        <v>1</v>
      </c>
      <c r="H14" s="614">
        <v>1819791.9099999995</v>
      </c>
      <c r="I14" s="615">
        <v>1.1038611150443185</v>
      </c>
      <c r="J14" s="616">
        <v>0.98952949381676381</v>
      </c>
    </row>
    <row r="15" spans="1:28" ht="14.45" customHeight="1" x14ac:dyDescent="0.25">
      <c r="A15" s="617" t="s">
        <v>511</v>
      </c>
      <c r="B15" s="618">
        <v>106644.99</v>
      </c>
      <c r="C15" s="619">
        <v>1</v>
      </c>
      <c r="D15" s="619">
        <v>0.6559176205032321</v>
      </c>
      <c r="E15" s="618">
        <v>162589</v>
      </c>
      <c r="F15" s="619">
        <v>1.5245816985870597</v>
      </c>
      <c r="G15" s="619">
        <v>1</v>
      </c>
      <c r="H15" s="618">
        <v>387705.99</v>
      </c>
      <c r="I15" s="619">
        <v>3.6354824544500399</v>
      </c>
      <c r="J15" s="620">
        <v>2.3845770009041201</v>
      </c>
    </row>
    <row r="16" spans="1:28" ht="14.45" customHeight="1" x14ac:dyDescent="0.25">
      <c r="A16" s="621" t="s">
        <v>2387</v>
      </c>
      <c r="B16" s="614"/>
      <c r="C16" s="615"/>
      <c r="D16" s="615"/>
      <c r="E16" s="614"/>
      <c r="F16" s="615"/>
      <c r="G16" s="615"/>
      <c r="H16" s="614">
        <v>117</v>
      </c>
      <c r="I16" s="615"/>
      <c r="J16" s="616"/>
    </row>
    <row r="17" spans="1:10" ht="14.45" customHeight="1" thickBot="1" x14ac:dyDescent="0.3">
      <c r="A17" s="613" t="s">
        <v>2388</v>
      </c>
      <c r="B17" s="610">
        <v>106644.99</v>
      </c>
      <c r="C17" s="611">
        <v>1</v>
      </c>
      <c r="D17" s="611">
        <v>0.6559176205032321</v>
      </c>
      <c r="E17" s="610">
        <v>162589</v>
      </c>
      <c r="F17" s="611">
        <v>1.5245816985870597</v>
      </c>
      <c r="G17" s="611">
        <v>1</v>
      </c>
      <c r="H17" s="610">
        <v>387588.99</v>
      </c>
      <c r="I17" s="611">
        <v>3.6343853564991657</v>
      </c>
      <c r="J17" s="612">
        <v>2.3838573950267237</v>
      </c>
    </row>
    <row r="18" spans="1:10" ht="14.45" customHeight="1" x14ac:dyDescent="0.2">
      <c r="A18" s="540" t="s">
        <v>244</v>
      </c>
    </row>
    <row r="19" spans="1:10" ht="14.45" customHeight="1" x14ac:dyDescent="0.2">
      <c r="A19" s="541" t="s">
        <v>643</v>
      </c>
    </row>
    <row r="20" spans="1:10" ht="14.45" customHeight="1" x14ac:dyDescent="0.2">
      <c r="A20" s="540" t="s">
        <v>2389</v>
      </c>
    </row>
    <row r="21" spans="1:10" ht="14.45" customHeight="1" x14ac:dyDescent="0.2">
      <c r="A21" s="540" t="s">
        <v>2390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45DF0A05-C5D5-4E7A-A0EF-A3CE3D98443E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2395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25326</v>
      </c>
      <c r="C3" s="260">
        <f t="shared" si="0"/>
        <v>28947</v>
      </c>
      <c r="D3" s="272">
        <f t="shared" si="0"/>
        <v>24720</v>
      </c>
      <c r="E3" s="224">
        <f t="shared" si="0"/>
        <v>4393846.62</v>
      </c>
      <c r="F3" s="222">
        <f t="shared" si="0"/>
        <v>4966687.99</v>
      </c>
      <c r="G3" s="261">
        <f t="shared" si="0"/>
        <v>4751147.3500000006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1"/>
      <c r="B5" s="602">
        <v>2018</v>
      </c>
      <c r="C5" s="603">
        <v>2019</v>
      </c>
      <c r="D5" s="622">
        <v>2020</v>
      </c>
      <c r="E5" s="602">
        <v>2018</v>
      </c>
      <c r="F5" s="603">
        <v>2019</v>
      </c>
      <c r="G5" s="622">
        <v>2020</v>
      </c>
    </row>
    <row r="6" spans="1:7" ht="14.45" customHeight="1" x14ac:dyDescent="0.2">
      <c r="A6" s="592" t="s">
        <v>645</v>
      </c>
      <c r="B6" s="116">
        <v>6052</v>
      </c>
      <c r="C6" s="116">
        <v>6120</v>
      </c>
      <c r="D6" s="116">
        <v>3492</v>
      </c>
      <c r="E6" s="623">
        <v>1019535.9899999999</v>
      </c>
      <c r="F6" s="623">
        <v>1095255.9899999998</v>
      </c>
      <c r="G6" s="624">
        <v>674526.66999999993</v>
      </c>
    </row>
    <row r="7" spans="1:7" ht="14.45" customHeight="1" x14ac:dyDescent="0.2">
      <c r="A7" s="593" t="s">
        <v>2387</v>
      </c>
      <c r="B7" s="585">
        <v>380</v>
      </c>
      <c r="C7" s="585">
        <v>422</v>
      </c>
      <c r="D7" s="585">
        <v>275</v>
      </c>
      <c r="E7" s="625">
        <v>44622.67</v>
      </c>
      <c r="F7" s="625">
        <v>49177.990000000005</v>
      </c>
      <c r="G7" s="626">
        <v>36107.339999999997</v>
      </c>
    </row>
    <row r="8" spans="1:7" ht="14.45" customHeight="1" x14ac:dyDescent="0.2">
      <c r="A8" s="593" t="s">
        <v>2391</v>
      </c>
      <c r="B8" s="585">
        <v>6</v>
      </c>
      <c r="C8" s="585"/>
      <c r="D8" s="585"/>
      <c r="E8" s="625">
        <v>3299</v>
      </c>
      <c r="F8" s="625"/>
      <c r="G8" s="626"/>
    </row>
    <row r="9" spans="1:7" ht="14.45" customHeight="1" x14ac:dyDescent="0.2">
      <c r="A9" s="593" t="s">
        <v>646</v>
      </c>
      <c r="B9" s="585"/>
      <c r="C9" s="585">
        <v>813</v>
      </c>
      <c r="D9" s="585">
        <v>2817</v>
      </c>
      <c r="E9" s="625"/>
      <c r="F9" s="625">
        <v>135705.34</v>
      </c>
      <c r="G9" s="626">
        <v>555816.09999999986</v>
      </c>
    </row>
    <row r="10" spans="1:7" ht="14.45" customHeight="1" x14ac:dyDescent="0.2">
      <c r="A10" s="593" t="s">
        <v>647</v>
      </c>
      <c r="B10" s="585">
        <v>1230</v>
      </c>
      <c r="C10" s="585">
        <v>3310</v>
      </c>
      <c r="D10" s="585">
        <v>2602</v>
      </c>
      <c r="E10" s="625">
        <v>214997.66</v>
      </c>
      <c r="F10" s="625">
        <v>637007.99999999988</v>
      </c>
      <c r="G10" s="626">
        <v>514647.21000000008</v>
      </c>
    </row>
    <row r="11" spans="1:7" ht="14.45" customHeight="1" x14ac:dyDescent="0.2">
      <c r="A11" s="593" t="s">
        <v>648</v>
      </c>
      <c r="B11" s="585">
        <v>5227</v>
      </c>
      <c r="C11" s="585">
        <v>3419</v>
      </c>
      <c r="D11" s="585">
        <v>2121</v>
      </c>
      <c r="E11" s="625">
        <v>801739.65</v>
      </c>
      <c r="F11" s="625">
        <v>490597.01</v>
      </c>
      <c r="G11" s="626">
        <v>507394.89</v>
      </c>
    </row>
    <row r="12" spans="1:7" ht="14.45" customHeight="1" x14ac:dyDescent="0.2">
      <c r="A12" s="593" t="s">
        <v>2392</v>
      </c>
      <c r="B12" s="585">
        <v>2232</v>
      </c>
      <c r="C12" s="585"/>
      <c r="D12" s="585"/>
      <c r="E12" s="625">
        <v>385222.32000000012</v>
      </c>
      <c r="F12" s="625"/>
      <c r="G12" s="626"/>
    </row>
    <row r="13" spans="1:7" ht="14.45" customHeight="1" x14ac:dyDescent="0.2">
      <c r="A13" s="593" t="s">
        <v>649</v>
      </c>
      <c r="B13" s="585">
        <v>3750</v>
      </c>
      <c r="C13" s="585">
        <v>3824</v>
      </c>
      <c r="D13" s="585">
        <v>2799</v>
      </c>
      <c r="E13" s="625">
        <v>738137.66999999993</v>
      </c>
      <c r="F13" s="625">
        <v>659955.33000000007</v>
      </c>
      <c r="G13" s="626">
        <v>501855.87</v>
      </c>
    </row>
    <row r="14" spans="1:7" ht="14.45" customHeight="1" x14ac:dyDescent="0.2">
      <c r="A14" s="593" t="s">
        <v>2393</v>
      </c>
      <c r="B14" s="585">
        <v>75</v>
      </c>
      <c r="C14" s="585">
        <v>52</v>
      </c>
      <c r="D14" s="585"/>
      <c r="E14" s="625">
        <v>23933.33</v>
      </c>
      <c r="F14" s="625">
        <v>15147</v>
      </c>
      <c r="G14" s="626"/>
    </row>
    <row r="15" spans="1:7" ht="14.45" customHeight="1" x14ac:dyDescent="0.2">
      <c r="A15" s="593" t="s">
        <v>650</v>
      </c>
      <c r="B15" s="585"/>
      <c r="C15" s="585">
        <v>1678</v>
      </c>
      <c r="D15" s="585">
        <v>2604</v>
      </c>
      <c r="E15" s="625"/>
      <c r="F15" s="625">
        <v>262608.32999999996</v>
      </c>
      <c r="G15" s="626">
        <v>477782.68999999994</v>
      </c>
    </row>
    <row r="16" spans="1:7" ht="14.45" customHeight="1" x14ac:dyDescent="0.2">
      <c r="A16" s="593" t="s">
        <v>2394</v>
      </c>
      <c r="B16" s="585">
        <v>954</v>
      </c>
      <c r="C16" s="585">
        <v>1312</v>
      </c>
      <c r="D16" s="585">
        <v>794</v>
      </c>
      <c r="E16" s="625">
        <v>180778.66</v>
      </c>
      <c r="F16" s="625">
        <v>241345.99999999997</v>
      </c>
      <c r="G16" s="626">
        <v>155693.35</v>
      </c>
    </row>
    <row r="17" spans="1:7" ht="14.45" customHeight="1" x14ac:dyDescent="0.2">
      <c r="A17" s="593" t="s">
        <v>652</v>
      </c>
      <c r="B17" s="585">
        <v>2434</v>
      </c>
      <c r="C17" s="585">
        <v>2151</v>
      </c>
      <c r="D17" s="585">
        <v>1898</v>
      </c>
      <c r="E17" s="625">
        <v>417346.33999999991</v>
      </c>
      <c r="F17" s="625">
        <v>339815</v>
      </c>
      <c r="G17" s="626">
        <v>351182.44</v>
      </c>
    </row>
    <row r="18" spans="1:7" ht="14.45" customHeight="1" x14ac:dyDescent="0.2">
      <c r="A18" s="593" t="s">
        <v>653</v>
      </c>
      <c r="B18" s="585">
        <v>815</v>
      </c>
      <c r="C18" s="585">
        <v>3198</v>
      </c>
      <c r="D18" s="585">
        <v>3307</v>
      </c>
      <c r="E18" s="625">
        <v>129089.33</v>
      </c>
      <c r="F18" s="625">
        <v>566884.33000000007</v>
      </c>
      <c r="G18" s="626">
        <v>636371.88</v>
      </c>
    </row>
    <row r="19" spans="1:7" ht="14.45" customHeight="1" thickBot="1" x14ac:dyDescent="0.25">
      <c r="A19" s="629" t="s">
        <v>654</v>
      </c>
      <c r="B19" s="587">
        <v>2171</v>
      </c>
      <c r="C19" s="587">
        <v>2648</v>
      </c>
      <c r="D19" s="587">
        <v>2011</v>
      </c>
      <c r="E19" s="627">
        <v>435143.99999999994</v>
      </c>
      <c r="F19" s="627">
        <v>473187.67000000004</v>
      </c>
      <c r="G19" s="628">
        <v>339768.91000000003</v>
      </c>
    </row>
    <row r="20" spans="1:7" ht="14.45" customHeight="1" x14ac:dyDescent="0.2">
      <c r="A20" s="540" t="s">
        <v>244</v>
      </c>
    </row>
    <row r="21" spans="1:7" ht="14.45" customHeight="1" x14ac:dyDescent="0.2">
      <c r="A21" s="541" t="s">
        <v>643</v>
      </c>
    </row>
    <row r="22" spans="1:7" ht="14.45" customHeight="1" x14ac:dyDescent="0.2">
      <c r="A22" s="540" t="s">
        <v>2389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04F1D58B-D9B7-42F4-A606-BBAC67140F5D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3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2615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25557.020000000004</v>
      </c>
      <c r="H3" s="103">
        <f t="shared" si="0"/>
        <v>4425180.1599999992</v>
      </c>
      <c r="I3" s="74"/>
      <c r="J3" s="74"/>
      <c r="K3" s="103">
        <f t="shared" si="0"/>
        <v>29211.659999999996</v>
      </c>
      <c r="L3" s="103">
        <f t="shared" si="0"/>
        <v>5176378.9700000007</v>
      </c>
      <c r="M3" s="74"/>
      <c r="N3" s="74"/>
      <c r="O3" s="103">
        <f t="shared" si="0"/>
        <v>25009.95</v>
      </c>
      <c r="P3" s="103">
        <f t="shared" si="0"/>
        <v>4802431.03</v>
      </c>
      <c r="Q3" s="75">
        <f>IF(L3=0,0,P3/L3)</f>
        <v>0.9277587784497161</v>
      </c>
      <c r="R3" s="104">
        <f>IF(O3=0,0,P3/O3)</f>
        <v>192.02081691486788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30"/>
      <c r="B5" s="630"/>
      <c r="C5" s="631"/>
      <c r="D5" s="632"/>
      <c r="E5" s="633"/>
      <c r="F5" s="634"/>
      <c r="G5" s="635" t="s">
        <v>71</v>
      </c>
      <c r="H5" s="636" t="s">
        <v>14</v>
      </c>
      <c r="I5" s="637"/>
      <c r="J5" s="637"/>
      <c r="K5" s="635" t="s">
        <v>71</v>
      </c>
      <c r="L5" s="636" t="s">
        <v>14</v>
      </c>
      <c r="M5" s="637"/>
      <c r="N5" s="637"/>
      <c r="O5" s="635" t="s">
        <v>71</v>
      </c>
      <c r="P5" s="636" t="s">
        <v>14</v>
      </c>
      <c r="Q5" s="638"/>
      <c r="R5" s="639"/>
    </row>
    <row r="6" spans="1:18" ht="14.45" customHeight="1" x14ac:dyDescent="0.2">
      <c r="A6" s="560" t="s">
        <v>2396</v>
      </c>
      <c r="B6" s="561" t="s">
        <v>2397</v>
      </c>
      <c r="C6" s="561" t="s">
        <v>503</v>
      </c>
      <c r="D6" s="561" t="s">
        <v>2398</v>
      </c>
      <c r="E6" s="561" t="s">
        <v>2399</v>
      </c>
      <c r="F6" s="561" t="s">
        <v>2400</v>
      </c>
      <c r="G6" s="116">
        <v>1</v>
      </c>
      <c r="H6" s="116">
        <v>116.1</v>
      </c>
      <c r="I6" s="561">
        <v>3.9938080495356036</v>
      </c>
      <c r="J6" s="561">
        <v>116.1</v>
      </c>
      <c r="K6" s="116">
        <v>0.4</v>
      </c>
      <c r="L6" s="116">
        <v>29.07</v>
      </c>
      <c r="M6" s="561">
        <v>1</v>
      </c>
      <c r="N6" s="561">
        <v>72.674999999999997</v>
      </c>
      <c r="O6" s="116">
        <v>2.1999999999999997</v>
      </c>
      <c r="P6" s="116">
        <v>168.27</v>
      </c>
      <c r="Q6" s="566">
        <v>5.7884416924664608</v>
      </c>
      <c r="R6" s="584">
        <v>76.486363636363649</v>
      </c>
    </row>
    <row r="7" spans="1:18" ht="14.45" customHeight="1" x14ac:dyDescent="0.2">
      <c r="A7" s="567" t="s">
        <v>2396</v>
      </c>
      <c r="B7" s="568" t="s">
        <v>2397</v>
      </c>
      <c r="C7" s="568" t="s">
        <v>503</v>
      </c>
      <c r="D7" s="568" t="s">
        <v>2398</v>
      </c>
      <c r="E7" s="568" t="s">
        <v>2401</v>
      </c>
      <c r="F7" s="568" t="s">
        <v>2402</v>
      </c>
      <c r="G7" s="585">
        <v>2.9000000000000008</v>
      </c>
      <c r="H7" s="585">
        <v>202.13</v>
      </c>
      <c r="I7" s="568">
        <v>0.84800302064104716</v>
      </c>
      <c r="J7" s="568">
        <v>69.699999999999974</v>
      </c>
      <c r="K7" s="585">
        <v>3.4200000000000008</v>
      </c>
      <c r="L7" s="585">
        <v>238.35999999999999</v>
      </c>
      <c r="M7" s="568">
        <v>1</v>
      </c>
      <c r="N7" s="568">
        <v>69.695906432748515</v>
      </c>
      <c r="O7" s="585">
        <v>3.1000000000000005</v>
      </c>
      <c r="P7" s="585">
        <v>216.07</v>
      </c>
      <c r="Q7" s="573">
        <v>0.90648598758180909</v>
      </c>
      <c r="R7" s="586">
        <v>69.699999999999989</v>
      </c>
    </row>
    <row r="8" spans="1:18" ht="14.45" customHeight="1" x14ac:dyDescent="0.2">
      <c r="A8" s="567" t="s">
        <v>2396</v>
      </c>
      <c r="B8" s="568" t="s">
        <v>2397</v>
      </c>
      <c r="C8" s="568" t="s">
        <v>503</v>
      </c>
      <c r="D8" s="568" t="s">
        <v>2398</v>
      </c>
      <c r="E8" s="568" t="s">
        <v>2403</v>
      </c>
      <c r="F8" s="568" t="s">
        <v>573</v>
      </c>
      <c r="G8" s="585">
        <v>0.8</v>
      </c>
      <c r="H8" s="585">
        <v>277.64</v>
      </c>
      <c r="I8" s="568">
        <v>0.4933804844241465</v>
      </c>
      <c r="J8" s="568">
        <v>347.04999999999995</v>
      </c>
      <c r="K8" s="585">
        <v>1.8</v>
      </c>
      <c r="L8" s="585">
        <v>562.73</v>
      </c>
      <c r="M8" s="568">
        <v>1</v>
      </c>
      <c r="N8" s="568">
        <v>312.62777777777779</v>
      </c>
      <c r="O8" s="585">
        <v>2.8000000000000003</v>
      </c>
      <c r="P8" s="585">
        <v>1029.56</v>
      </c>
      <c r="Q8" s="573">
        <v>1.8295807936310484</v>
      </c>
      <c r="R8" s="586">
        <v>367.69999999999993</v>
      </c>
    </row>
    <row r="9" spans="1:18" ht="14.45" customHeight="1" x14ac:dyDescent="0.2">
      <c r="A9" s="567" t="s">
        <v>2396</v>
      </c>
      <c r="B9" s="568" t="s">
        <v>2397</v>
      </c>
      <c r="C9" s="568" t="s">
        <v>503</v>
      </c>
      <c r="D9" s="568" t="s">
        <v>2398</v>
      </c>
      <c r="E9" s="568" t="s">
        <v>2404</v>
      </c>
      <c r="F9" s="568" t="s">
        <v>537</v>
      </c>
      <c r="G9" s="585"/>
      <c r="H9" s="585"/>
      <c r="I9" s="568"/>
      <c r="J9" s="568"/>
      <c r="K9" s="585">
        <v>2</v>
      </c>
      <c r="L9" s="585">
        <v>33.6</v>
      </c>
      <c r="M9" s="568">
        <v>1</v>
      </c>
      <c r="N9" s="568">
        <v>16.8</v>
      </c>
      <c r="O9" s="585"/>
      <c r="P9" s="585"/>
      <c r="Q9" s="573"/>
      <c r="R9" s="586"/>
    </row>
    <row r="10" spans="1:18" ht="14.45" customHeight="1" x14ac:dyDescent="0.2">
      <c r="A10" s="567" t="s">
        <v>2396</v>
      </c>
      <c r="B10" s="568" t="s">
        <v>2397</v>
      </c>
      <c r="C10" s="568" t="s">
        <v>503</v>
      </c>
      <c r="D10" s="568" t="s">
        <v>2398</v>
      </c>
      <c r="E10" s="568" t="s">
        <v>2405</v>
      </c>
      <c r="F10" s="568" t="s">
        <v>2406</v>
      </c>
      <c r="G10" s="585">
        <v>0.4</v>
      </c>
      <c r="H10" s="585">
        <v>62.61</v>
      </c>
      <c r="I10" s="568">
        <v>0.91722824494579558</v>
      </c>
      <c r="J10" s="568">
        <v>156.52499999999998</v>
      </c>
      <c r="K10" s="585">
        <v>0.41000000000000003</v>
      </c>
      <c r="L10" s="585">
        <v>68.259999999999991</v>
      </c>
      <c r="M10" s="568">
        <v>1</v>
      </c>
      <c r="N10" s="568">
        <v>166.48780487804873</v>
      </c>
      <c r="O10" s="585">
        <v>0.72</v>
      </c>
      <c r="P10" s="585">
        <v>132.01</v>
      </c>
      <c r="Q10" s="573">
        <v>1.9339290946381484</v>
      </c>
      <c r="R10" s="586">
        <v>183.34722222222223</v>
      </c>
    </row>
    <row r="11" spans="1:18" ht="14.45" customHeight="1" x14ac:dyDescent="0.2">
      <c r="A11" s="567" t="s">
        <v>2396</v>
      </c>
      <c r="B11" s="568" t="s">
        <v>2397</v>
      </c>
      <c r="C11" s="568" t="s">
        <v>503</v>
      </c>
      <c r="D11" s="568" t="s">
        <v>2398</v>
      </c>
      <c r="E11" s="568" t="s">
        <v>2407</v>
      </c>
      <c r="F11" s="568" t="s">
        <v>549</v>
      </c>
      <c r="G11" s="585">
        <v>0.02</v>
      </c>
      <c r="H11" s="585">
        <v>2.4300000000000002</v>
      </c>
      <c r="I11" s="568"/>
      <c r="J11" s="568">
        <v>121.5</v>
      </c>
      <c r="K11" s="585"/>
      <c r="L11" s="585"/>
      <c r="M11" s="568"/>
      <c r="N11" s="568"/>
      <c r="O11" s="585"/>
      <c r="P11" s="585"/>
      <c r="Q11" s="573"/>
      <c r="R11" s="586"/>
    </row>
    <row r="12" spans="1:18" ht="14.45" customHeight="1" x14ac:dyDescent="0.2">
      <c r="A12" s="567" t="s">
        <v>2396</v>
      </c>
      <c r="B12" s="568" t="s">
        <v>2397</v>
      </c>
      <c r="C12" s="568" t="s">
        <v>503</v>
      </c>
      <c r="D12" s="568" t="s">
        <v>2398</v>
      </c>
      <c r="E12" s="568" t="s">
        <v>2408</v>
      </c>
      <c r="F12" s="568" t="s">
        <v>2409</v>
      </c>
      <c r="G12" s="585"/>
      <c r="H12" s="585"/>
      <c r="I12" s="568"/>
      <c r="J12" s="568"/>
      <c r="K12" s="585">
        <v>1</v>
      </c>
      <c r="L12" s="585">
        <v>0</v>
      </c>
      <c r="M12" s="568"/>
      <c r="N12" s="568">
        <v>0</v>
      </c>
      <c r="O12" s="585"/>
      <c r="P12" s="585"/>
      <c r="Q12" s="573"/>
      <c r="R12" s="586"/>
    </row>
    <row r="13" spans="1:18" ht="14.45" customHeight="1" x14ac:dyDescent="0.2">
      <c r="A13" s="567" t="s">
        <v>2396</v>
      </c>
      <c r="B13" s="568" t="s">
        <v>2397</v>
      </c>
      <c r="C13" s="568" t="s">
        <v>503</v>
      </c>
      <c r="D13" s="568" t="s">
        <v>2398</v>
      </c>
      <c r="E13" s="568" t="s">
        <v>2410</v>
      </c>
      <c r="F13" s="568" t="s">
        <v>2411</v>
      </c>
      <c r="G13" s="585">
        <v>0.1</v>
      </c>
      <c r="H13" s="585">
        <v>36.770000000000003</v>
      </c>
      <c r="I13" s="568"/>
      <c r="J13" s="568">
        <v>367.7</v>
      </c>
      <c r="K13" s="585"/>
      <c r="L13" s="585"/>
      <c r="M13" s="568"/>
      <c r="N13" s="568"/>
      <c r="O13" s="585"/>
      <c r="P13" s="585"/>
      <c r="Q13" s="573"/>
      <c r="R13" s="586"/>
    </row>
    <row r="14" spans="1:18" ht="14.45" customHeight="1" x14ac:dyDescent="0.2">
      <c r="A14" s="567" t="s">
        <v>2396</v>
      </c>
      <c r="B14" s="568" t="s">
        <v>2397</v>
      </c>
      <c r="C14" s="568" t="s">
        <v>503</v>
      </c>
      <c r="D14" s="568" t="s">
        <v>2398</v>
      </c>
      <c r="E14" s="568" t="s">
        <v>2412</v>
      </c>
      <c r="F14" s="568" t="s">
        <v>586</v>
      </c>
      <c r="G14" s="585"/>
      <c r="H14" s="585"/>
      <c r="I14" s="568"/>
      <c r="J14" s="568"/>
      <c r="K14" s="585"/>
      <c r="L14" s="585"/>
      <c r="M14" s="568"/>
      <c r="N14" s="568"/>
      <c r="O14" s="585">
        <v>1</v>
      </c>
      <c r="P14" s="585">
        <v>149.04</v>
      </c>
      <c r="Q14" s="573"/>
      <c r="R14" s="586">
        <v>149.04</v>
      </c>
    </row>
    <row r="15" spans="1:18" ht="14.45" customHeight="1" x14ac:dyDescent="0.2">
      <c r="A15" s="567" t="s">
        <v>2396</v>
      </c>
      <c r="B15" s="568" t="s">
        <v>2397</v>
      </c>
      <c r="C15" s="568" t="s">
        <v>503</v>
      </c>
      <c r="D15" s="568" t="s">
        <v>2398</v>
      </c>
      <c r="E15" s="568" t="s">
        <v>2413</v>
      </c>
      <c r="F15" s="568"/>
      <c r="G15" s="585"/>
      <c r="H15" s="585"/>
      <c r="I15" s="568"/>
      <c r="J15" s="568"/>
      <c r="K15" s="585">
        <v>8</v>
      </c>
      <c r="L15" s="585">
        <v>153928.09999999998</v>
      </c>
      <c r="M15" s="568">
        <v>1</v>
      </c>
      <c r="N15" s="568">
        <v>19241.012499999997</v>
      </c>
      <c r="O15" s="585">
        <v>0</v>
      </c>
      <c r="P15" s="585">
        <v>0</v>
      </c>
      <c r="Q15" s="573">
        <v>0</v>
      </c>
      <c r="R15" s="586"/>
    </row>
    <row r="16" spans="1:18" ht="14.45" customHeight="1" x14ac:dyDescent="0.2">
      <c r="A16" s="567" t="s">
        <v>2396</v>
      </c>
      <c r="B16" s="568" t="s">
        <v>2397</v>
      </c>
      <c r="C16" s="568" t="s">
        <v>503</v>
      </c>
      <c r="D16" s="568" t="s">
        <v>2414</v>
      </c>
      <c r="E16" s="568" t="s">
        <v>2415</v>
      </c>
      <c r="F16" s="568" t="s">
        <v>2416</v>
      </c>
      <c r="G16" s="585"/>
      <c r="H16" s="585"/>
      <c r="I16" s="568"/>
      <c r="J16" s="568"/>
      <c r="K16" s="585">
        <v>1</v>
      </c>
      <c r="L16" s="585">
        <v>185</v>
      </c>
      <c r="M16" s="568">
        <v>1</v>
      </c>
      <c r="N16" s="568">
        <v>185</v>
      </c>
      <c r="O16" s="585"/>
      <c r="P16" s="585"/>
      <c r="Q16" s="573"/>
      <c r="R16" s="586"/>
    </row>
    <row r="17" spans="1:18" ht="14.45" customHeight="1" x14ac:dyDescent="0.2">
      <c r="A17" s="567" t="s">
        <v>2396</v>
      </c>
      <c r="B17" s="568" t="s">
        <v>2397</v>
      </c>
      <c r="C17" s="568" t="s">
        <v>503</v>
      </c>
      <c r="D17" s="568" t="s">
        <v>2414</v>
      </c>
      <c r="E17" s="568" t="s">
        <v>2417</v>
      </c>
      <c r="F17" s="568" t="s">
        <v>2418</v>
      </c>
      <c r="G17" s="585">
        <v>4</v>
      </c>
      <c r="H17" s="585">
        <v>312</v>
      </c>
      <c r="I17" s="568">
        <v>0.12341772151898735</v>
      </c>
      <c r="J17" s="568">
        <v>78</v>
      </c>
      <c r="K17" s="585">
        <v>32</v>
      </c>
      <c r="L17" s="585">
        <v>2528</v>
      </c>
      <c r="M17" s="568">
        <v>1</v>
      </c>
      <c r="N17" s="568">
        <v>79</v>
      </c>
      <c r="O17" s="585">
        <v>21</v>
      </c>
      <c r="P17" s="585">
        <v>1680</v>
      </c>
      <c r="Q17" s="573">
        <v>0.66455696202531644</v>
      </c>
      <c r="R17" s="586">
        <v>80</v>
      </c>
    </row>
    <row r="18" spans="1:18" ht="14.45" customHeight="1" x14ac:dyDescent="0.2">
      <c r="A18" s="567" t="s">
        <v>2396</v>
      </c>
      <c r="B18" s="568" t="s">
        <v>2397</v>
      </c>
      <c r="C18" s="568" t="s">
        <v>503</v>
      </c>
      <c r="D18" s="568" t="s">
        <v>2414</v>
      </c>
      <c r="E18" s="568" t="s">
        <v>2419</v>
      </c>
      <c r="F18" s="568" t="s">
        <v>2420</v>
      </c>
      <c r="G18" s="585"/>
      <c r="H18" s="585"/>
      <c r="I18" s="568"/>
      <c r="J18" s="568"/>
      <c r="K18" s="585"/>
      <c r="L18" s="585"/>
      <c r="M18" s="568"/>
      <c r="N18" s="568"/>
      <c r="O18" s="585">
        <v>1</v>
      </c>
      <c r="P18" s="585">
        <v>202</v>
      </c>
      <c r="Q18" s="573"/>
      <c r="R18" s="586">
        <v>202</v>
      </c>
    </row>
    <row r="19" spans="1:18" ht="14.45" customHeight="1" x14ac:dyDescent="0.2">
      <c r="A19" s="567" t="s">
        <v>2396</v>
      </c>
      <c r="B19" s="568" t="s">
        <v>2397</v>
      </c>
      <c r="C19" s="568" t="s">
        <v>503</v>
      </c>
      <c r="D19" s="568" t="s">
        <v>2414</v>
      </c>
      <c r="E19" s="568" t="s">
        <v>2421</v>
      </c>
      <c r="F19" s="568" t="s">
        <v>2422</v>
      </c>
      <c r="G19" s="585">
        <v>44</v>
      </c>
      <c r="H19" s="585">
        <v>3652</v>
      </c>
      <c r="I19" s="568">
        <v>0.10401002506265664</v>
      </c>
      <c r="J19" s="568">
        <v>83</v>
      </c>
      <c r="K19" s="585">
        <v>418</v>
      </c>
      <c r="L19" s="585">
        <v>35112</v>
      </c>
      <c r="M19" s="568">
        <v>1</v>
      </c>
      <c r="N19" s="568">
        <v>84</v>
      </c>
      <c r="O19" s="585">
        <v>772</v>
      </c>
      <c r="P19" s="585">
        <v>65620</v>
      </c>
      <c r="Q19" s="573">
        <v>1.8688767372977899</v>
      </c>
      <c r="R19" s="586">
        <v>85</v>
      </c>
    </row>
    <row r="20" spans="1:18" ht="14.45" customHeight="1" x14ac:dyDescent="0.2">
      <c r="A20" s="567" t="s">
        <v>2396</v>
      </c>
      <c r="B20" s="568" t="s">
        <v>2397</v>
      </c>
      <c r="C20" s="568" t="s">
        <v>503</v>
      </c>
      <c r="D20" s="568" t="s">
        <v>2414</v>
      </c>
      <c r="E20" s="568" t="s">
        <v>2423</v>
      </c>
      <c r="F20" s="568" t="s">
        <v>2424</v>
      </c>
      <c r="G20" s="585">
        <v>3861</v>
      </c>
      <c r="H20" s="585">
        <v>409266</v>
      </c>
      <c r="I20" s="568">
        <v>1.0878600363624764</v>
      </c>
      <c r="J20" s="568">
        <v>106</v>
      </c>
      <c r="K20" s="585">
        <v>3516</v>
      </c>
      <c r="L20" s="585">
        <v>376212</v>
      </c>
      <c r="M20" s="568">
        <v>1</v>
      </c>
      <c r="N20" s="568">
        <v>107</v>
      </c>
      <c r="O20" s="585">
        <v>2642</v>
      </c>
      <c r="P20" s="585">
        <v>285336</v>
      </c>
      <c r="Q20" s="573">
        <v>0.75844470670791997</v>
      </c>
      <c r="R20" s="586">
        <v>108</v>
      </c>
    </row>
    <row r="21" spans="1:18" ht="14.45" customHeight="1" x14ac:dyDescent="0.2">
      <c r="A21" s="567" t="s">
        <v>2396</v>
      </c>
      <c r="B21" s="568" t="s">
        <v>2397</v>
      </c>
      <c r="C21" s="568" t="s">
        <v>503</v>
      </c>
      <c r="D21" s="568" t="s">
        <v>2414</v>
      </c>
      <c r="E21" s="568" t="s">
        <v>2425</v>
      </c>
      <c r="F21" s="568" t="s">
        <v>2426</v>
      </c>
      <c r="G21" s="585"/>
      <c r="H21" s="585"/>
      <c r="I21" s="568"/>
      <c r="J21" s="568"/>
      <c r="K21" s="585">
        <v>6</v>
      </c>
      <c r="L21" s="585">
        <v>1356</v>
      </c>
      <c r="M21" s="568">
        <v>1</v>
      </c>
      <c r="N21" s="568">
        <v>226</v>
      </c>
      <c r="O21" s="585">
        <v>1</v>
      </c>
      <c r="P21" s="585">
        <v>228</v>
      </c>
      <c r="Q21" s="573">
        <v>0.16814159292035399</v>
      </c>
      <c r="R21" s="586">
        <v>228</v>
      </c>
    </row>
    <row r="22" spans="1:18" ht="14.45" customHeight="1" x14ac:dyDescent="0.2">
      <c r="A22" s="567" t="s">
        <v>2396</v>
      </c>
      <c r="B22" s="568" t="s">
        <v>2397</v>
      </c>
      <c r="C22" s="568" t="s">
        <v>503</v>
      </c>
      <c r="D22" s="568" t="s">
        <v>2414</v>
      </c>
      <c r="E22" s="568" t="s">
        <v>2427</v>
      </c>
      <c r="F22" s="568" t="s">
        <v>2428</v>
      </c>
      <c r="G22" s="585">
        <v>217</v>
      </c>
      <c r="H22" s="585">
        <v>8029</v>
      </c>
      <c r="I22" s="568">
        <v>0.98274173806609544</v>
      </c>
      <c r="J22" s="568">
        <v>37</v>
      </c>
      <c r="K22" s="585">
        <v>215</v>
      </c>
      <c r="L22" s="585">
        <v>8170</v>
      </c>
      <c r="M22" s="568">
        <v>1</v>
      </c>
      <c r="N22" s="568">
        <v>38</v>
      </c>
      <c r="O22" s="585">
        <v>246</v>
      </c>
      <c r="P22" s="585">
        <v>9348</v>
      </c>
      <c r="Q22" s="573">
        <v>1.1441860465116278</v>
      </c>
      <c r="R22" s="586">
        <v>38</v>
      </c>
    </row>
    <row r="23" spans="1:18" ht="14.45" customHeight="1" x14ac:dyDescent="0.2">
      <c r="A23" s="567" t="s">
        <v>2396</v>
      </c>
      <c r="B23" s="568" t="s">
        <v>2397</v>
      </c>
      <c r="C23" s="568" t="s">
        <v>503</v>
      </c>
      <c r="D23" s="568" t="s">
        <v>2414</v>
      </c>
      <c r="E23" s="568" t="s">
        <v>2429</v>
      </c>
      <c r="F23" s="568" t="s">
        <v>2430</v>
      </c>
      <c r="G23" s="585"/>
      <c r="H23" s="585"/>
      <c r="I23" s="568"/>
      <c r="J23" s="568"/>
      <c r="K23" s="585">
        <v>1</v>
      </c>
      <c r="L23" s="585">
        <v>5</v>
      </c>
      <c r="M23" s="568">
        <v>1</v>
      </c>
      <c r="N23" s="568">
        <v>5</v>
      </c>
      <c r="O23" s="585"/>
      <c r="P23" s="585"/>
      <c r="Q23" s="573"/>
      <c r="R23" s="586"/>
    </row>
    <row r="24" spans="1:18" ht="14.45" customHeight="1" x14ac:dyDescent="0.2">
      <c r="A24" s="567" t="s">
        <v>2396</v>
      </c>
      <c r="B24" s="568" t="s">
        <v>2397</v>
      </c>
      <c r="C24" s="568" t="s">
        <v>503</v>
      </c>
      <c r="D24" s="568" t="s">
        <v>2414</v>
      </c>
      <c r="E24" s="568" t="s">
        <v>2431</v>
      </c>
      <c r="F24" s="568" t="s">
        <v>2432</v>
      </c>
      <c r="G24" s="585"/>
      <c r="H24" s="585"/>
      <c r="I24" s="568"/>
      <c r="J24" s="568"/>
      <c r="K24" s="585"/>
      <c r="L24" s="585"/>
      <c r="M24" s="568"/>
      <c r="N24" s="568"/>
      <c r="O24" s="585">
        <v>4</v>
      </c>
      <c r="P24" s="585">
        <v>20</v>
      </c>
      <c r="Q24" s="573"/>
      <c r="R24" s="586">
        <v>5</v>
      </c>
    </row>
    <row r="25" spans="1:18" ht="14.45" customHeight="1" x14ac:dyDescent="0.2">
      <c r="A25" s="567" t="s">
        <v>2396</v>
      </c>
      <c r="B25" s="568" t="s">
        <v>2397</v>
      </c>
      <c r="C25" s="568" t="s">
        <v>503</v>
      </c>
      <c r="D25" s="568" t="s">
        <v>2414</v>
      </c>
      <c r="E25" s="568" t="s">
        <v>2433</v>
      </c>
      <c r="F25" s="568" t="s">
        <v>2434</v>
      </c>
      <c r="G25" s="585">
        <v>1</v>
      </c>
      <c r="H25" s="585">
        <v>666</v>
      </c>
      <c r="I25" s="568"/>
      <c r="J25" s="568">
        <v>666</v>
      </c>
      <c r="K25" s="585"/>
      <c r="L25" s="585"/>
      <c r="M25" s="568"/>
      <c r="N25" s="568"/>
      <c r="O25" s="585"/>
      <c r="P25" s="585"/>
      <c r="Q25" s="573"/>
      <c r="R25" s="586"/>
    </row>
    <row r="26" spans="1:18" ht="14.45" customHeight="1" x14ac:dyDescent="0.2">
      <c r="A26" s="567" t="s">
        <v>2396</v>
      </c>
      <c r="B26" s="568" t="s">
        <v>2397</v>
      </c>
      <c r="C26" s="568" t="s">
        <v>503</v>
      </c>
      <c r="D26" s="568" t="s">
        <v>2414</v>
      </c>
      <c r="E26" s="568" t="s">
        <v>2435</v>
      </c>
      <c r="F26" s="568" t="s">
        <v>2436</v>
      </c>
      <c r="G26" s="585">
        <v>1817</v>
      </c>
      <c r="H26" s="585">
        <v>457884</v>
      </c>
      <c r="I26" s="568">
        <v>0.92874441699424359</v>
      </c>
      <c r="J26" s="568">
        <v>252</v>
      </c>
      <c r="K26" s="585">
        <v>1941</v>
      </c>
      <c r="L26" s="585">
        <v>493014</v>
      </c>
      <c r="M26" s="568">
        <v>1</v>
      </c>
      <c r="N26" s="568">
        <v>254</v>
      </c>
      <c r="O26" s="585">
        <v>1679</v>
      </c>
      <c r="P26" s="585">
        <v>428145</v>
      </c>
      <c r="Q26" s="573">
        <v>0.86842361474522023</v>
      </c>
      <c r="R26" s="586">
        <v>255</v>
      </c>
    </row>
    <row r="27" spans="1:18" ht="14.45" customHeight="1" x14ac:dyDescent="0.2">
      <c r="A27" s="567" t="s">
        <v>2396</v>
      </c>
      <c r="B27" s="568" t="s">
        <v>2397</v>
      </c>
      <c r="C27" s="568" t="s">
        <v>503</v>
      </c>
      <c r="D27" s="568" t="s">
        <v>2414</v>
      </c>
      <c r="E27" s="568" t="s">
        <v>2437</v>
      </c>
      <c r="F27" s="568" t="s">
        <v>2438</v>
      </c>
      <c r="G27" s="585">
        <v>7472</v>
      </c>
      <c r="H27" s="585">
        <v>946767</v>
      </c>
      <c r="I27" s="568">
        <v>0.97724330986133556</v>
      </c>
      <c r="J27" s="568">
        <v>126.70864561027837</v>
      </c>
      <c r="K27" s="585">
        <v>7689</v>
      </c>
      <c r="L27" s="585">
        <v>968814</v>
      </c>
      <c r="M27" s="568">
        <v>1</v>
      </c>
      <c r="N27" s="568">
        <v>126</v>
      </c>
      <c r="O27" s="585">
        <v>5859</v>
      </c>
      <c r="P27" s="585">
        <v>744093</v>
      </c>
      <c r="Q27" s="573">
        <v>0.76804525946156843</v>
      </c>
      <c r="R27" s="586">
        <v>127</v>
      </c>
    </row>
    <row r="28" spans="1:18" ht="14.45" customHeight="1" x14ac:dyDescent="0.2">
      <c r="A28" s="567" t="s">
        <v>2396</v>
      </c>
      <c r="B28" s="568" t="s">
        <v>2397</v>
      </c>
      <c r="C28" s="568" t="s">
        <v>503</v>
      </c>
      <c r="D28" s="568" t="s">
        <v>2414</v>
      </c>
      <c r="E28" s="568" t="s">
        <v>2439</v>
      </c>
      <c r="F28" s="568" t="s">
        <v>2440</v>
      </c>
      <c r="G28" s="585">
        <v>12</v>
      </c>
      <c r="H28" s="585">
        <v>6504</v>
      </c>
      <c r="I28" s="568">
        <v>1.1955882352941176</v>
      </c>
      <c r="J28" s="568">
        <v>542</v>
      </c>
      <c r="K28" s="585">
        <v>10</v>
      </c>
      <c r="L28" s="585">
        <v>5440</v>
      </c>
      <c r="M28" s="568">
        <v>1</v>
      </c>
      <c r="N28" s="568">
        <v>544</v>
      </c>
      <c r="O28" s="585">
        <v>5</v>
      </c>
      <c r="P28" s="585">
        <v>2735</v>
      </c>
      <c r="Q28" s="573">
        <v>0.50275735294117652</v>
      </c>
      <c r="R28" s="586">
        <v>547</v>
      </c>
    </row>
    <row r="29" spans="1:18" ht="14.45" customHeight="1" x14ac:dyDescent="0.2">
      <c r="A29" s="567" t="s">
        <v>2396</v>
      </c>
      <c r="B29" s="568" t="s">
        <v>2397</v>
      </c>
      <c r="C29" s="568" t="s">
        <v>503</v>
      </c>
      <c r="D29" s="568" t="s">
        <v>2414</v>
      </c>
      <c r="E29" s="568" t="s">
        <v>2441</v>
      </c>
      <c r="F29" s="568" t="s">
        <v>2442</v>
      </c>
      <c r="G29" s="585">
        <v>1</v>
      </c>
      <c r="H29" s="585">
        <v>1547</v>
      </c>
      <c r="I29" s="568"/>
      <c r="J29" s="568">
        <v>1547</v>
      </c>
      <c r="K29" s="585"/>
      <c r="L29" s="585"/>
      <c r="M29" s="568"/>
      <c r="N29" s="568"/>
      <c r="O29" s="585">
        <v>2</v>
      </c>
      <c r="P29" s="585">
        <v>3122</v>
      </c>
      <c r="Q29" s="573"/>
      <c r="R29" s="586">
        <v>1561</v>
      </c>
    </row>
    <row r="30" spans="1:18" ht="14.45" customHeight="1" x14ac:dyDescent="0.2">
      <c r="A30" s="567" t="s">
        <v>2396</v>
      </c>
      <c r="B30" s="568" t="s">
        <v>2397</v>
      </c>
      <c r="C30" s="568" t="s">
        <v>503</v>
      </c>
      <c r="D30" s="568" t="s">
        <v>2414</v>
      </c>
      <c r="E30" s="568" t="s">
        <v>2443</v>
      </c>
      <c r="F30" s="568" t="s">
        <v>2444</v>
      </c>
      <c r="G30" s="585">
        <v>17</v>
      </c>
      <c r="H30" s="585">
        <v>8534</v>
      </c>
      <c r="I30" s="568">
        <v>1.3025030525030525</v>
      </c>
      <c r="J30" s="568">
        <v>502</v>
      </c>
      <c r="K30" s="585">
        <v>13</v>
      </c>
      <c r="L30" s="585">
        <v>6552</v>
      </c>
      <c r="M30" s="568">
        <v>1</v>
      </c>
      <c r="N30" s="568">
        <v>504</v>
      </c>
      <c r="O30" s="585">
        <v>33</v>
      </c>
      <c r="P30" s="585">
        <v>16731</v>
      </c>
      <c r="Q30" s="573">
        <v>2.5535714285714284</v>
      </c>
      <c r="R30" s="586">
        <v>507</v>
      </c>
    </row>
    <row r="31" spans="1:18" ht="14.45" customHeight="1" x14ac:dyDescent="0.2">
      <c r="A31" s="567" t="s">
        <v>2396</v>
      </c>
      <c r="B31" s="568" t="s">
        <v>2397</v>
      </c>
      <c r="C31" s="568" t="s">
        <v>503</v>
      </c>
      <c r="D31" s="568" t="s">
        <v>2414</v>
      </c>
      <c r="E31" s="568" t="s">
        <v>2445</v>
      </c>
      <c r="F31" s="568" t="s">
        <v>2446</v>
      </c>
      <c r="G31" s="585">
        <v>12</v>
      </c>
      <c r="H31" s="585">
        <v>8160</v>
      </c>
      <c r="I31" s="568">
        <v>1.0829462508294625</v>
      </c>
      <c r="J31" s="568">
        <v>680</v>
      </c>
      <c r="K31" s="585">
        <v>11</v>
      </c>
      <c r="L31" s="585">
        <v>7535</v>
      </c>
      <c r="M31" s="568">
        <v>1</v>
      </c>
      <c r="N31" s="568">
        <v>685</v>
      </c>
      <c r="O31" s="585">
        <v>29</v>
      </c>
      <c r="P31" s="585">
        <v>19952</v>
      </c>
      <c r="Q31" s="573">
        <v>2.6479097544790977</v>
      </c>
      <c r="R31" s="586">
        <v>688</v>
      </c>
    </row>
    <row r="32" spans="1:18" ht="14.45" customHeight="1" x14ac:dyDescent="0.2">
      <c r="A32" s="567" t="s">
        <v>2396</v>
      </c>
      <c r="B32" s="568" t="s">
        <v>2397</v>
      </c>
      <c r="C32" s="568" t="s">
        <v>503</v>
      </c>
      <c r="D32" s="568" t="s">
        <v>2414</v>
      </c>
      <c r="E32" s="568" t="s">
        <v>2447</v>
      </c>
      <c r="F32" s="568" t="s">
        <v>2448</v>
      </c>
      <c r="G32" s="585">
        <v>8</v>
      </c>
      <c r="H32" s="585">
        <v>8272</v>
      </c>
      <c r="I32" s="568">
        <v>2.6512820512820512</v>
      </c>
      <c r="J32" s="568">
        <v>1034</v>
      </c>
      <c r="K32" s="585">
        <v>3</v>
      </c>
      <c r="L32" s="585">
        <v>3120</v>
      </c>
      <c r="M32" s="568">
        <v>1</v>
      </c>
      <c r="N32" s="568">
        <v>1040</v>
      </c>
      <c r="O32" s="585">
        <v>10</v>
      </c>
      <c r="P32" s="585">
        <v>10450</v>
      </c>
      <c r="Q32" s="573">
        <v>3.3493589743589745</v>
      </c>
      <c r="R32" s="586">
        <v>1045</v>
      </c>
    </row>
    <row r="33" spans="1:18" ht="14.45" customHeight="1" x14ac:dyDescent="0.2">
      <c r="A33" s="567" t="s">
        <v>2396</v>
      </c>
      <c r="B33" s="568" t="s">
        <v>2397</v>
      </c>
      <c r="C33" s="568" t="s">
        <v>503</v>
      </c>
      <c r="D33" s="568" t="s">
        <v>2414</v>
      </c>
      <c r="E33" s="568" t="s">
        <v>2449</v>
      </c>
      <c r="F33" s="568" t="s">
        <v>2450</v>
      </c>
      <c r="G33" s="585">
        <v>2</v>
      </c>
      <c r="H33" s="585">
        <v>4206</v>
      </c>
      <c r="I33" s="568"/>
      <c r="J33" s="568">
        <v>2103</v>
      </c>
      <c r="K33" s="585"/>
      <c r="L33" s="585"/>
      <c r="M33" s="568"/>
      <c r="N33" s="568"/>
      <c r="O33" s="585"/>
      <c r="P33" s="585"/>
      <c r="Q33" s="573"/>
      <c r="R33" s="586"/>
    </row>
    <row r="34" spans="1:18" ht="14.45" customHeight="1" x14ac:dyDescent="0.2">
      <c r="A34" s="567" t="s">
        <v>2396</v>
      </c>
      <c r="B34" s="568" t="s">
        <v>2397</v>
      </c>
      <c r="C34" s="568" t="s">
        <v>503</v>
      </c>
      <c r="D34" s="568" t="s">
        <v>2414</v>
      </c>
      <c r="E34" s="568" t="s">
        <v>2451</v>
      </c>
      <c r="F34" s="568" t="s">
        <v>2452</v>
      </c>
      <c r="G34" s="585">
        <v>1</v>
      </c>
      <c r="H34" s="585">
        <v>1278</v>
      </c>
      <c r="I34" s="568"/>
      <c r="J34" s="568">
        <v>1278</v>
      </c>
      <c r="K34" s="585"/>
      <c r="L34" s="585"/>
      <c r="M34" s="568"/>
      <c r="N34" s="568"/>
      <c r="O34" s="585"/>
      <c r="P34" s="585"/>
      <c r="Q34" s="573"/>
      <c r="R34" s="586"/>
    </row>
    <row r="35" spans="1:18" ht="14.45" customHeight="1" x14ac:dyDescent="0.2">
      <c r="A35" s="567" t="s">
        <v>2396</v>
      </c>
      <c r="B35" s="568" t="s">
        <v>2397</v>
      </c>
      <c r="C35" s="568" t="s">
        <v>503</v>
      </c>
      <c r="D35" s="568" t="s">
        <v>2414</v>
      </c>
      <c r="E35" s="568" t="s">
        <v>2453</v>
      </c>
      <c r="F35" s="568" t="s">
        <v>2454</v>
      </c>
      <c r="G35" s="585">
        <v>1</v>
      </c>
      <c r="H35" s="585">
        <v>1680</v>
      </c>
      <c r="I35" s="568"/>
      <c r="J35" s="568">
        <v>1680</v>
      </c>
      <c r="K35" s="585"/>
      <c r="L35" s="585"/>
      <c r="M35" s="568"/>
      <c r="N35" s="568"/>
      <c r="O35" s="585"/>
      <c r="P35" s="585"/>
      <c r="Q35" s="573"/>
      <c r="R35" s="586"/>
    </row>
    <row r="36" spans="1:18" ht="14.45" customHeight="1" x14ac:dyDescent="0.2">
      <c r="A36" s="567" t="s">
        <v>2396</v>
      </c>
      <c r="B36" s="568" t="s">
        <v>2397</v>
      </c>
      <c r="C36" s="568" t="s">
        <v>503</v>
      </c>
      <c r="D36" s="568" t="s">
        <v>2414</v>
      </c>
      <c r="E36" s="568" t="s">
        <v>2455</v>
      </c>
      <c r="F36" s="568" t="s">
        <v>2456</v>
      </c>
      <c r="G36" s="585"/>
      <c r="H36" s="585"/>
      <c r="I36" s="568"/>
      <c r="J36" s="568"/>
      <c r="K36" s="585">
        <v>3</v>
      </c>
      <c r="L36" s="585">
        <v>4218</v>
      </c>
      <c r="M36" s="568">
        <v>1</v>
      </c>
      <c r="N36" s="568">
        <v>1406</v>
      </c>
      <c r="O36" s="585">
        <v>2</v>
      </c>
      <c r="P36" s="585">
        <v>2830</v>
      </c>
      <c r="Q36" s="573">
        <v>0.6709340919867236</v>
      </c>
      <c r="R36" s="586">
        <v>1415</v>
      </c>
    </row>
    <row r="37" spans="1:18" ht="14.45" customHeight="1" x14ac:dyDescent="0.2">
      <c r="A37" s="567" t="s">
        <v>2396</v>
      </c>
      <c r="B37" s="568" t="s">
        <v>2397</v>
      </c>
      <c r="C37" s="568" t="s">
        <v>503</v>
      </c>
      <c r="D37" s="568" t="s">
        <v>2414</v>
      </c>
      <c r="E37" s="568" t="s">
        <v>2457</v>
      </c>
      <c r="F37" s="568" t="s">
        <v>2458</v>
      </c>
      <c r="G37" s="585">
        <v>2</v>
      </c>
      <c r="H37" s="585">
        <v>3140</v>
      </c>
      <c r="I37" s="568"/>
      <c r="J37" s="568">
        <v>1570</v>
      </c>
      <c r="K37" s="585"/>
      <c r="L37" s="585"/>
      <c r="M37" s="568"/>
      <c r="N37" s="568"/>
      <c r="O37" s="585"/>
      <c r="P37" s="585"/>
      <c r="Q37" s="573"/>
      <c r="R37" s="586"/>
    </row>
    <row r="38" spans="1:18" ht="14.45" customHeight="1" x14ac:dyDescent="0.2">
      <c r="A38" s="567" t="s">
        <v>2396</v>
      </c>
      <c r="B38" s="568" t="s">
        <v>2397</v>
      </c>
      <c r="C38" s="568" t="s">
        <v>503</v>
      </c>
      <c r="D38" s="568" t="s">
        <v>2414</v>
      </c>
      <c r="E38" s="568" t="s">
        <v>2459</v>
      </c>
      <c r="F38" s="568" t="s">
        <v>2460</v>
      </c>
      <c r="G38" s="585">
        <v>1</v>
      </c>
      <c r="H38" s="585">
        <v>444</v>
      </c>
      <c r="I38" s="568"/>
      <c r="J38" s="568">
        <v>444</v>
      </c>
      <c r="K38" s="585"/>
      <c r="L38" s="585"/>
      <c r="M38" s="568"/>
      <c r="N38" s="568"/>
      <c r="O38" s="585"/>
      <c r="P38" s="585"/>
      <c r="Q38" s="573"/>
      <c r="R38" s="586"/>
    </row>
    <row r="39" spans="1:18" ht="14.45" customHeight="1" x14ac:dyDescent="0.2">
      <c r="A39" s="567" t="s">
        <v>2396</v>
      </c>
      <c r="B39" s="568" t="s">
        <v>2397</v>
      </c>
      <c r="C39" s="568" t="s">
        <v>503</v>
      </c>
      <c r="D39" s="568" t="s">
        <v>2414</v>
      </c>
      <c r="E39" s="568" t="s">
        <v>2461</v>
      </c>
      <c r="F39" s="568" t="s">
        <v>2462</v>
      </c>
      <c r="G39" s="585">
        <v>1</v>
      </c>
      <c r="H39" s="585">
        <v>975</v>
      </c>
      <c r="I39" s="568">
        <v>0.99287169042769863</v>
      </c>
      <c r="J39" s="568">
        <v>975</v>
      </c>
      <c r="K39" s="585">
        <v>1</v>
      </c>
      <c r="L39" s="585">
        <v>982</v>
      </c>
      <c r="M39" s="568">
        <v>1</v>
      </c>
      <c r="N39" s="568">
        <v>982</v>
      </c>
      <c r="O39" s="585"/>
      <c r="P39" s="585"/>
      <c r="Q39" s="573"/>
      <c r="R39" s="586"/>
    </row>
    <row r="40" spans="1:18" ht="14.45" customHeight="1" x14ac:dyDescent="0.2">
      <c r="A40" s="567" t="s">
        <v>2396</v>
      </c>
      <c r="B40" s="568" t="s">
        <v>2397</v>
      </c>
      <c r="C40" s="568" t="s">
        <v>503</v>
      </c>
      <c r="D40" s="568" t="s">
        <v>2414</v>
      </c>
      <c r="E40" s="568" t="s">
        <v>2463</v>
      </c>
      <c r="F40" s="568" t="s">
        <v>2464</v>
      </c>
      <c r="G40" s="585"/>
      <c r="H40" s="585"/>
      <c r="I40" s="568"/>
      <c r="J40" s="568"/>
      <c r="K40" s="585">
        <v>9</v>
      </c>
      <c r="L40" s="585">
        <v>0</v>
      </c>
      <c r="M40" s="568"/>
      <c r="N40" s="568">
        <v>0</v>
      </c>
      <c r="O40" s="585">
        <v>0</v>
      </c>
      <c r="P40" s="585">
        <v>0</v>
      </c>
      <c r="Q40" s="573"/>
      <c r="R40" s="586"/>
    </row>
    <row r="41" spans="1:18" ht="14.45" customHeight="1" x14ac:dyDescent="0.2">
      <c r="A41" s="567" t="s">
        <v>2396</v>
      </c>
      <c r="B41" s="568" t="s">
        <v>2397</v>
      </c>
      <c r="C41" s="568" t="s">
        <v>503</v>
      </c>
      <c r="D41" s="568" t="s">
        <v>2414</v>
      </c>
      <c r="E41" s="568" t="s">
        <v>2465</v>
      </c>
      <c r="F41" s="568" t="s">
        <v>2466</v>
      </c>
      <c r="G41" s="585">
        <v>1</v>
      </c>
      <c r="H41" s="585">
        <v>374</v>
      </c>
      <c r="I41" s="568">
        <v>0.11052009456264776</v>
      </c>
      <c r="J41" s="568">
        <v>374</v>
      </c>
      <c r="K41" s="585">
        <v>9</v>
      </c>
      <c r="L41" s="585">
        <v>3384</v>
      </c>
      <c r="M41" s="568">
        <v>1</v>
      </c>
      <c r="N41" s="568">
        <v>376</v>
      </c>
      <c r="O41" s="585">
        <v>2</v>
      </c>
      <c r="P41" s="585">
        <v>758</v>
      </c>
      <c r="Q41" s="573">
        <v>0.22399527186761228</v>
      </c>
      <c r="R41" s="586">
        <v>379</v>
      </c>
    </row>
    <row r="42" spans="1:18" ht="14.45" customHeight="1" x14ac:dyDescent="0.2">
      <c r="A42" s="567" t="s">
        <v>2396</v>
      </c>
      <c r="B42" s="568" t="s">
        <v>2397</v>
      </c>
      <c r="C42" s="568" t="s">
        <v>503</v>
      </c>
      <c r="D42" s="568" t="s">
        <v>2414</v>
      </c>
      <c r="E42" s="568" t="s">
        <v>2467</v>
      </c>
      <c r="F42" s="568" t="s">
        <v>2468</v>
      </c>
      <c r="G42" s="585">
        <v>5898</v>
      </c>
      <c r="H42" s="585">
        <v>196600.00000000003</v>
      </c>
      <c r="I42" s="568">
        <v>0.72252850872945651</v>
      </c>
      <c r="J42" s="568">
        <v>33.333333333333336</v>
      </c>
      <c r="K42" s="585">
        <v>8163</v>
      </c>
      <c r="L42" s="585">
        <v>272099.99</v>
      </c>
      <c r="M42" s="568">
        <v>1</v>
      </c>
      <c r="N42" s="568">
        <v>33.333332108293519</v>
      </c>
      <c r="O42" s="585">
        <v>6534</v>
      </c>
      <c r="P42" s="585">
        <v>255841.12000000008</v>
      </c>
      <c r="Q42" s="573">
        <v>0.94024670857209547</v>
      </c>
      <c r="R42" s="586">
        <v>39.155359657177854</v>
      </c>
    </row>
    <row r="43" spans="1:18" ht="14.45" customHeight="1" x14ac:dyDescent="0.2">
      <c r="A43" s="567" t="s">
        <v>2396</v>
      </c>
      <c r="B43" s="568" t="s">
        <v>2397</v>
      </c>
      <c r="C43" s="568" t="s">
        <v>503</v>
      </c>
      <c r="D43" s="568" t="s">
        <v>2414</v>
      </c>
      <c r="E43" s="568" t="s">
        <v>2469</v>
      </c>
      <c r="F43" s="568" t="s">
        <v>2470</v>
      </c>
      <c r="G43" s="585">
        <v>380</v>
      </c>
      <c r="H43" s="585">
        <v>43957</v>
      </c>
      <c r="I43" s="568">
        <v>0.9919886261057953</v>
      </c>
      <c r="J43" s="568">
        <v>115.67631578947369</v>
      </c>
      <c r="K43" s="585">
        <v>382</v>
      </c>
      <c r="L43" s="585">
        <v>44312</v>
      </c>
      <c r="M43" s="568">
        <v>1</v>
      </c>
      <c r="N43" s="568">
        <v>116</v>
      </c>
      <c r="O43" s="585">
        <v>272</v>
      </c>
      <c r="P43" s="585">
        <v>31824</v>
      </c>
      <c r="Q43" s="573">
        <v>0.71818017692724323</v>
      </c>
      <c r="R43" s="586">
        <v>117</v>
      </c>
    </row>
    <row r="44" spans="1:18" ht="14.45" customHeight="1" x14ac:dyDescent="0.2">
      <c r="A44" s="567" t="s">
        <v>2396</v>
      </c>
      <c r="B44" s="568" t="s">
        <v>2397</v>
      </c>
      <c r="C44" s="568" t="s">
        <v>503</v>
      </c>
      <c r="D44" s="568" t="s">
        <v>2414</v>
      </c>
      <c r="E44" s="568" t="s">
        <v>2471</v>
      </c>
      <c r="F44" s="568" t="s">
        <v>2472</v>
      </c>
      <c r="G44" s="585">
        <v>1</v>
      </c>
      <c r="H44" s="585">
        <v>37</v>
      </c>
      <c r="I44" s="568">
        <v>9.7368421052631576E-2</v>
      </c>
      <c r="J44" s="568">
        <v>37</v>
      </c>
      <c r="K44" s="585">
        <v>10</v>
      </c>
      <c r="L44" s="585">
        <v>380</v>
      </c>
      <c r="M44" s="568">
        <v>1</v>
      </c>
      <c r="N44" s="568">
        <v>38</v>
      </c>
      <c r="O44" s="585">
        <v>17</v>
      </c>
      <c r="P44" s="585">
        <v>646</v>
      </c>
      <c r="Q44" s="573">
        <v>1.7</v>
      </c>
      <c r="R44" s="586">
        <v>38</v>
      </c>
    </row>
    <row r="45" spans="1:18" ht="14.45" customHeight="1" x14ac:dyDescent="0.2">
      <c r="A45" s="567" t="s">
        <v>2396</v>
      </c>
      <c r="B45" s="568" t="s">
        <v>2397</v>
      </c>
      <c r="C45" s="568" t="s">
        <v>503</v>
      </c>
      <c r="D45" s="568" t="s">
        <v>2414</v>
      </c>
      <c r="E45" s="568" t="s">
        <v>2473</v>
      </c>
      <c r="F45" s="568" t="s">
        <v>2474</v>
      </c>
      <c r="G45" s="585">
        <v>75</v>
      </c>
      <c r="H45" s="585">
        <v>6450</v>
      </c>
      <c r="I45" s="568">
        <v>0.93845482322130069</v>
      </c>
      <c r="J45" s="568">
        <v>86</v>
      </c>
      <c r="K45" s="585">
        <v>79</v>
      </c>
      <c r="L45" s="585">
        <v>6873</v>
      </c>
      <c r="M45" s="568">
        <v>1</v>
      </c>
      <c r="N45" s="568">
        <v>87</v>
      </c>
      <c r="O45" s="585">
        <v>85</v>
      </c>
      <c r="P45" s="585">
        <v>7480</v>
      </c>
      <c r="Q45" s="573">
        <v>1.0883166011930743</v>
      </c>
      <c r="R45" s="586">
        <v>88</v>
      </c>
    </row>
    <row r="46" spans="1:18" ht="14.45" customHeight="1" x14ac:dyDescent="0.2">
      <c r="A46" s="567" t="s">
        <v>2396</v>
      </c>
      <c r="B46" s="568" t="s">
        <v>2397</v>
      </c>
      <c r="C46" s="568" t="s">
        <v>503</v>
      </c>
      <c r="D46" s="568" t="s">
        <v>2414</v>
      </c>
      <c r="E46" s="568" t="s">
        <v>2475</v>
      </c>
      <c r="F46" s="568" t="s">
        <v>2476</v>
      </c>
      <c r="G46" s="585">
        <v>113</v>
      </c>
      <c r="H46" s="585">
        <v>3616</v>
      </c>
      <c r="I46" s="568">
        <v>0.41193893825472772</v>
      </c>
      <c r="J46" s="568">
        <v>32</v>
      </c>
      <c r="K46" s="585">
        <v>266</v>
      </c>
      <c r="L46" s="585">
        <v>8778</v>
      </c>
      <c r="M46" s="568">
        <v>1</v>
      </c>
      <c r="N46" s="568">
        <v>33</v>
      </c>
      <c r="O46" s="585">
        <v>264</v>
      </c>
      <c r="P46" s="585">
        <v>8712</v>
      </c>
      <c r="Q46" s="573">
        <v>0.99248120300751874</v>
      </c>
      <c r="R46" s="586">
        <v>33</v>
      </c>
    </row>
    <row r="47" spans="1:18" ht="14.45" customHeight="1" x14ac:dyDescent="0.2">
      <c r="A47" s="567" t="s">
        <v>2396</v>
      </c>
      <c r="B47" s="568" t="s">
        <v>2397</v>
      </c>
      <c r="C47" s="568" t="s">
        <v>503</v>
      </c>
      <c r="D47" s="568" t="s">
        <v>2414</v>
      </c>
      <c r="E47" s="568" t="s">
        <v>2477</v>
      </c>
      <c r="F47" s="568" t="s">
        <v>2478</v>
      </c>
      <c r="G47" s="585">
        <v>245</v>
      </c>
      <c r="H47" s="585">
        <v>374605</v>
      </c>
      <c r="I47" s="568">
        <v>0.88159362512296491</v>
      </c>
      <c r="J47" s="568">
        <v>1529</v>
      </c>
      <c r="K47" s="585">
        <v>277</v>
      </c>
      <c r="L47" s="585">
        <v>424918</v>
      </c>
      <c r="M47" s="568">
        <v>1</v>
      </c>
      <c r="N47" s="568">
        <v>1534</v>
      </c>
      <c r="O47" s="585">
        <v>247</v>
      </c>
      <c r="P47" s="585">
        <v>379639</v>
      </c>
      <c r="Q47" s="573">
        <v>0.89344061677782538</v>
      </c>
      <c r="R47" s="586">
        <v>1537</v>
      </c>
    </row>
    <row r="48" spans="1:18" ht="14.45" customHeight="1" x14ac:dyDescent="0.2">
      <c r="A48" s="567" t="s">
        <v>2396</v>
      </c>
      <c r="B48" s="568" t="s">
        <v>2397</v>
      </c>
      <c r="C48" s="568" t="s">
        <v>503</v>
      </c>
      <c r="D48" s="568" t="s">
        <v>2414</v>
      </c>
      <c r="E48" s="568" t="s">
        <v>2479</v>
      </c>
      <c r="F48" s="568" t="s">
        <v>2480</v>
      </c>
      <c r="G48" s="585"/>
      <c r="H48" s="585"/>
      <c r="I48" s="568"/>
      <c r="J48" s="568"/>
      <c r="K48" s="585">
        <v>10</v>
      </c>
      <c r="L48" s="585">
        <v>750</v>
      </c>
      <c r="M48" s="568">
        <v>1</v>
      </c>
      <c r="N48" s="568">
        <v>75</v>
      </c>
      <c r="O48" s="585">
        <v>28</v>
      </c>
      <c r="P48" s="585">
        <v>2128</v>
      </c>
      <c r="Q48" s="573">
        <v>2.8373333333333335</v>
      </c>
      <c r="R48" s="586">
        <v>76</v>
      </c>
    </row>
    <row r="49" spans="1:18" ht="14.45" customHeight="1" x14ac:dyDescent="0.2">
      <c r="A49" s="567" t="s">
        <v>2396</v>
      </c>
      <c r="B49" s="568" t="s">
        <v>2397</v>
      </c>
      <c r="C49" s="568" t="s">
        <v>503</v>
      </c>
      <c r="D49" s="568" t="s">
        <v>2414</v>
      </c>
      <c r="E49" s="568" t="s">
        <v>2481</v>
      </c>
      <c r="F49" s="568" t="s">
        <v>2440</v>
      </c>
      <c r="G49" s="585">
        <v>3</v>
      </c>
      <c r="H49" s="585">
        <v>2067</v>
      </c>
      <c r="I49" s="568">
        <v>1.489193083573487</v>
      </c>
      <c r="J49" s="568">
        <v>689</v>
      </c>
      <c r="K49" s="585">
        <v>2</v>
      </c>
      <c r="L49" s="585">
        <v>1388</v>
      </c>
      <c r="M49" s="568">
        <v>1</v>
      </c>
      <c r="N49" s="568">
        <v>694</v>
      </c>
      <c r="O49" s="585"/>
      <c r="P49" s="585"/>
      <c r="Q49" s="573"/>
      <c r="R49" s="586"/>
    </row>
    <row r="50" spans="1:18" ht="14.45" customHeight="1" x14ac:dyDescent="0.2">
      <c r="A50" s="567" t="s">
        <v>2396</v>
      </c>
      <c r="B50" s="568" t="s">
        <v>2397</v>
      </c>
      <c r="C50" s="568" t="s">
        <v>503</v>
      </c>
      <c r="D50" s="568" t="s">
        <v>2414</v>
      </c>
      <c r="E50" s="568" t="s">
        <v>2482</v>
      </c>
      <c r="F50" s="568" t="s">
        <v>2483</v>
      </c>
      <c r="G50" s="585">
        <v>4</v>
      </c>
      <c r="H50" s="585">
        <v>632</v>
      </c>
      <c r="I50" s="568">
        <v>1.3333333333333333</v>
      </c>
      <c r="J50" s="568">
        <v>158</v>
      </c>
      <c r="K50" s="585">
        <v>3</v>
      </c>
      <c r="L50" s="585">
        <v>474</v>
      </c>
      <c r="M50" s="568">
        <v>1</v>
      </c>
      <c r="N50" s="568">
        <v>158</v>
      </c>
      <c r="O50" s="585">
        <v>2</v>
      </c>
      <c r="P50" s="585">
        <v>318</v>
      </c>
      <c r="Q50" s="573">
        <v>0.67088607594936711</v>
      </c>
      <c r="R50" s="586">
        <v>159</v>
      </c>
    </row>
    <row r="51" spans="1:18" ht="14.45" customHeight="1" x14ac:dyDescent="0.2">
      <c r="A51" s="567" t="s">
        <v>2396</v>
      </c>
      <c r="B51" s="568" t="s">
        <v>2397</v>
      </c>
      <c r="C51" s="568" t="s">
        <v>503</v>
      </c>
      <c r="D51" s="568" t="s">
        <v>2414</v>
      </c>
      <c r="E51" s="568" t="s">
        <v>2484</v>
      </c>
      <c r="F51" s="568" t="s">
        <v>2485</v>
      </c>
      <c r="G51" s="585">
        <v>1</v>
      </c>
      <c r="H51" s="585">
        <v>1536</v>
      </c>
      <c r="I51" s="568">
        <v>7.1196810976175029E-2</v>
      </c>
      <c r="J51" s="568">
        <v>1536</v>
      </c>
      <c r="K51" s="585">
        <v>14</v>
      </c>
      <c r="L51" s="585">
        <v>21574</v>
      </c>
      <c r="M51" s="568">
        <v>1</v>
      </c>
      <c r="N51" s="568">
        <v>1541</v>
      </c>
      <c r="O51" s="585">
        <v>19</v>
      </c>
      <c r="P51" s="585">
        <v>29336</v>
      </c>
      <c r="Q51" s="573">
        <v>1.3597849263001762</v>
      </c>
      <c r="R51" s="586">
        <v>1544</v>
      </c>
    </row>
    <row r="52" spans="1:18" ht="14.45" customHeight="1" x14ac:dyDescent="0.2">
      <c r="A52" s="567" t="s">
        <v>2396</v>
      </c>
      <c r="B52" s="568" t="s">
        <v>2397</v>
      </c>
      <c r="C52" s="568" t="s">
        <v>503</v>
      </c>
      <c r="D52" s="568" t="s">
        <v>2414</v>
      </c>
      <c r="E52" s="568" t="s">
        <v>2486</v>
      </c>
      <c r="F52" s="568" t="s">
        <v>2487</v>
      </c>
      <c r="G52" s="585"/>
      <c r="H52" s="585"/>
      <c r="I52" s="568"/>
      <c r="J52" s="568"/>
      <c r="K52" s="585">
        <v>1</v>
      </c>
      <c r="L52" s="585">
        <v>61</v>
      </c>
      <c r="M52" s="568">
        <v>1</v>
      </c>
      <c r="N52" s="568">
        <v>61</v>
      </c>
      <c r="O52" s="585">
        <v>1</v>
      </c>
      <c r="P52" s="585">
        <v>62</v>
      </c>
      <c r="Q52" s="573">
        <v>1.0163934426229508</v>
      </c>
      <c r="R52" s="586">
        <v>62</v>
      </c>
    </row>
    <row r="53" spans="1:18" ht="14.45" customHeight="1" x14ac:dyDescent="0.2">
      <c r="A53" s="567" t="s">
        <v>2396</v>
      </c>
      <c r="B53" s="568" t="s">
        <v>2397</v>
      </c>
      <c r="C53" s="568" t="s">
        <v>503</v>
      </c>
      <c r="D53" s="568" t="s">
        <v>2414</v>
      </c>
      <c r="E53" s="568" t="s">
        <v>2488</v>
      </c>
      <c r="F53" s="568" t="s">
        <v>2489</v>
      </c>
      <c r="G53" s="585">
        <v>1</v>
      </c>
      <c r="H53" s="585">
        <v>446</v>
      </c>
      <c r="I53" s="568"/>
      <c r="J53" s="568">
        <v>446</v>
      </c>
      <c r="K53" s="585"/>
      <c r="L53" s="585"/>
      <c r="M53" s="568"/>
      <c r="N53" s="568"/>
      <c r="O53" s="585">
        <v>1</v>
      </c>
      <c r="P53" s="585">
        <v>451</v>
      </c>
      <c r="Q53" s="573"/>
      <c r="R53" s="586">
        <v>451</v>
      </c>
    </row>
    <row r="54" spans="1:18" ht="14.45" customHeight="1" x14ac:dyDescent="0.2">
      <c r="A54" s="567" t="s">
        <v>2396</v>
      </c>
      <c r="B54" s="568" t="s">
        <v>2397</v>
      </c>
      <c r="C54" s="568" t="s">
        <v>503</v>
      </c>
      <c r="D54" s="568" t="s">
        <v>2414</v>
      </c>
      <c r="E54" s="568" t="s">
        <v>2490</v>
      </c>
      <c r="F54" s="568" t="s">
        <v>2491</v>
      </c>
      <c r="G54" s="585">
        <v>1</v>
      </c>
      <c r="H54" s="585">
        <v>723</v>
      </c>
      <c r="I54" s="568">
        <v>0.49588477366255146</v>
      </c>
      <c r="J54" s="568">
        <v>723</v>
      </c>
      <c r="K54" s="585">
        <v>2</v>
      </c>
      <c r="L54" s="585">
        <v>1458</v>
      </c>
      <c r="M54" s="568">
        <v>1</v>
      </c>
      <c r="N54" s="568">
        <v>729</v>
      </c>
      <c r="O54" s="585"/>
      <c r="P54" s="585"/>
      <c r="Q54" s="573"/>
      <c r="R54" s="586"/>
    </row>
    <row r="55" spans="1:18" ht="14.45" customHeight="1" x14ac:dyDescent="0.2">
      <c r="A55" s="567" t="s">
        <v>2396</v>
      </c>
      <c r="B55" s="568" t="s">
        <v>2397</v>
      </c>
      <c r="C55" s="568" t="s">
        <v>503</v>
      </c>
      <c r="D55" s="568" t="s">
        <v>2414</v>
      </c>
      <c r="E55" s="568" t="s">
        <v>2492</v>
      </c>
      <c r="F55" s="568" t="s">
        <v>2493</v>
      </c>
      <c r="G55" s="585">
        <v>2</v>
      </c>
      <c r="H55" s="585">
        <v>2128</v>
      </c>
      <c r="I55" s="568">
        <v>0.99532273152478956</v>
      </c>
      <c r="J55" s="568">
        <v>1064</v>
      </c>
      <c r="K55" s="585">
        <v>2</v>
      </c>
      <c r="L55" s="585">
        <v>2138</v>
      </c>
      <c r="M55" s="568">
        <v>1</v>
      </c>
      <c r="N55" s="568">
        <v>1069</v>
      </c>
      <c r="O55" s="585">
        <v>7</v>
      </c>
      <c r="P55" s="585">
        <v>7504</v>
      </c>
      <c r="Q55" s="573">
        <v>3.5098222637979419</v>
      </c>
      <c r="R55" s="586">
        <v>1072</v>
      </c>
    </row>
    <row r="56" spans="1:18" ht="14.45" customHeight="1" x14ac:dyDescent="0.2">
      <c r="A56" s="567" t="s">
        <v>2396</v>
      </c>
      <c r="B56" s="568" t="s">
        <v>2397</v>
      </c>
      <c r="C56" s="568" t="s">
        <v>503</v>
      </c>
      <c r="D56" s="568" t="s">
        <v>2414</v>
      </c>
      <c r="E56" s="568" t="s">
        <v>2494</v>
      </c>
      <c r="F56" s="568" t="s">
        <v>2495</v>
      </c>
      <c r="G56" s="585">
        <v>8</v>
      </c>
      <c r="H56" s="585">
        <v>992</v>
      </c>
      <c r="I56" s="568">
        <v>0.79359999999999997</v>
      </c>
      <c r="J56" s="568">
        <v>124</v>
      </c>
      <c r="K56" s="585">
        <v>10</v>
      </c>
      <c r="L56" s="585">
        <v>1250</v>
      </c>
      <c r="M56" s="568">
        <v>1</v>
      </c>
      <c r="N56" s="568">
        <v>125</v>
      </c>
      <c r="O56" s="585">
        <v>9</v>
      </c>
      <c r="P56" s="585">
        <v>1134</v>
      </c>
      <c r="Q56" s="573">
        <v>0.90720000000000001</v>
      </c>
      <c r="R56" s="586">
        <v>126</v>
      </c>
    </row>
    <row r="57" spans="1:18" ht="14.45" customHeight="1" x14ac:dyDescent="0.2">
      <c r="A57" s="567" t="s">
        <v>2396</v>
      </c>
      <c r="B57" s="568" t="s">
        <v>2397</v>
      </c>
      <c r="C57" s="568" t="s">
        <v>503</v>
      </c>
      <c r="D57" s="568" t="s">
        <v>2414</v>
      </c>
      <c r="E57" s="568" t="s">
        <v>2496</v>
      </c>
      <c r="F57" s="568" t="s">
        <v>2497</v>
      </c>
      <c r="G57" s="585">
        <v>10</v>
      </c>
      <c r="H57" s="585">
        <v>599</v>
      </c>
      <c r="I57" s="568">
        <v>0.44634873323397911</v>
      </c>
      <c r="J57" s="568">
        <v>59.9</v>
      </c>
      <c r="K57" s="585">
        <v>22</v>
      </c>
      <c r="L57" s="585">
        <v>1342</v>
      </c>
      <c r="M57" s="568">
        <v>1</v>
      </c>
      <c r="N57" s="568">
        <v>61</v>
      </c>
      <c r="O57" s="585">
        <v>37</v>
      </c>
      <c r="P57" s="585">
        <v>2294</v>
      </c>
      <c r="Q57" s="573">
        <v>1.7093889716840536</v>
      </c>
      <c r="R57" s="586">
        <v>62</v>
      </c>
    </row>
    <row r="58" spans="1:18" ht="14.45" customHeight="1" x14ac:dyDescent="0.2">
      <c r="A58" s="567" t="s">
        <v>2396</v>
      </c>
      <c r="B58" s="568" t="s">
        <v>2397</v>
      </c>
      <c r="C58" s="568" t="s">
        <v>503</v>
      </c>
      <c r="D58" s="568" t="s">
        <v>2414</v>
      </c>
      <c r="E58" s="568" t="s">
        <v>2498</v>
      </c>
      <c r="F58" s="568" t="s">
        <v>2499</v>
      </c>
      <c r="G58" s="585">
        <v>1</v>
      </c>
      <c r="H58" s="585">
        <v>717</v>
      </c>
      <c r="I58" s="568">
        <v>0.16551246537396122</v>
      </c>
      <c r="J58" s="568">
        <v>717</v>
      </c>
      <c r="K58" s="585">
        <v>6</v>
      </c>
      <c r="L58" s="585">
        <v>4332</v>
      </c>
      <c r="M58" s="568">
        <v>1</v>
      </c>
      <c r="N58" s="568">
        <v>722</v>
      </c>
      <c r="O58" s="585">
        <v>19</v>
      </c>
      <c r="P58" s="585">
        <v>13775</v>
      </c>
      <c r="Q58" s="573">
        <v>3.1798245614035086</v>
      </c>
      <c r="R58" s="586">
        <v>725</v>
      </c>
    </row>
    <row r="59" spans="1:18" ht="14.45" customHeight="1" x14ac:dyDescent="0.2">
      <c r="A59" s="567" t="s">
        <v>2396</v>
      </c>
      <c r="B59" s="568" t="s">
        <v>2397</v>
      </c>
      <c r="C59" s="568" t="s">
        <v>503</v>
      </c>
      <c r="D59" s="568" t="s">
        <v>2414</v>
      </c>
      <c r="E59" s="568" t="s">
        <v>2500</v>
      </c>
      <c r="F59" s="568" t="s">
        <v>2501</v>
      </c>
      <c r="G59" s="585">
        <v>3</v>
      </c>
      <c r="H59" s="585">
        <v>273</v>
      </c>
      <c r="I59" s="568">
        <v>0.49456521739130432</v>
      </c>
      <c r="J59" s="568">
        <v>91</v>
      </c>
      <c r="K59" s="585">
        <v>6</v>
      </c>
      <c r="L59" s="585">
        <v>552</v>
      </c>
      <c r="M59" s="568">
        <v>1</v>
      </c>
      <c r="N59" s="568">
        <v>92</v>
      </c>
      <c r="O59" s="585">
        <v>8</v>
      </c>
      <c r="P59" s="585">
        <v>744</v>
      </c>
      <c r="Q59" s="573">
        <v>1.3478260869565217</v>
      </c>
      <c r="R59" s="586">
        <v>93</v>
      </c>
    </row>
    <row r="60" spans="1:18" ht="14.45" customHeight="1" x14ac:dyDescent="0.2">
      <c r="A60" s="567" t="s">
        <v>2396</v>
      </c>
      <c r="B60" s="568" t="s">
        <v>2397</v>
      </c>
      <c r="C60" s="568" t="s">
        <v>503</v>
      </c>
      <c r="D60" s="568" t="s">
        <v>2414</v>
      </c>
      <c r="E60" s="568" t="s">
        <v>2502</v>
      </c>
      <c r="F60" s="568" t="s">
        <v>2503</v>
      </c>
      <c r="G60" s="585">
        <v>3</v>
      </c>
      <c r="H60" s="585">
        <v>1125</v>
      </c>
      <c r="I60" s="568">
        <v>0.11081560283687943</v>
      </c>
      <c r="J60" s="568">
        <v>375</v>
      </c>
      <c r="K60" s="585">
        <v>27</v>
      </c>
      <c r="L60" s="585">
        <v>10152</v>
      </c>
      <c r="M60" s="568">
        <v>1</v>
      </c>
      <c r="N60" s="568">
        <v>376</v>
      </c>
      <c r="O60" s="585">
        <v>33</v>
      </c>
      <c r="P60" s="585">
        <v>12441</v>
      </c>
      <c r="Q60" s="573">
        <v>1.2254728132387707</v>
      </c>
      <c r="R60" s="586">
        <v>377</v>
      </c>
    </row>
    <row r="61" spans="1:18" ht="14.45" customHeight="1" x14ac:dyDescent="0.2">
      <c r="A61" s="567" t="s">
        <v>2396</v>
      </c>
      <c r="B61" s="568" t="s">
        <v>2397</v>
      </c>
      <c r="C61" s="568" t="s">
        <v>503</v>
      </c>
      <c r="D61" s="568" t="s">
        <v>2414</v>
      </c>
      <c r="E61" s="568" t="s">
        <v>2504</v>
      </c>
      <c r="F61" s="568" t="s">
        <v>2505</v>
      </c>
      <c r="G61" s="585">
        <v>1</v>
      </c>
      <c r="H61" s="585">
        <v>985</v>
      </c>
      <c r="I61" s="568">
        <v>0.99494949494949492</v>
      </c>
      <c r="J61" s="568">
        <v>985</v>
      </c>
      <c r="K61" s="585">
        <v>1</v>
      </c>
      <c r="L61" s="585">
        <v>990</v>
      </c>
      <c r="M61" s="568">
        <v>1</v>
      </c>
      <c r="N61" s="568">
        <v>990</v>
      </c>
      <c r="O61" s="585"/>
      <c r="P61" s="585"/>
      <c r="Q61" s="573"/>
      <c r="R61" s="586"/>
    </row>
    <row r="62" spans="1:18" ht="14.45" customHeight="1" x14ac:dyDescent="0.2">
      <c r="A62" s="567" t="s">
        <v>2396</v>
      </c>
      <c r="B62" s="568" t="s">
        <v>2397</v>
      </c>
      <c r="C62" s="568" t="s">
        <v>503</v>
      </c>
      <c r="D62" s="568" t="s">
        <v>2414</v>
      </c>
      <c r="E62" s="568" t="s">
        <v>2506</v>
      </c>
      <c r="F62" s="568" t="s">
        <v>2507</v>
      </c>
      <c r="G62" s="585">
        <v>123</v>
      </c>
      <c r="H62" s="585">
        <v>16728</v>
      </c>
      <c r="I62" s="568">
        <v>6.4736842105263159</v>
      </c>
      <c r="J62" s="568">
        <v>136</v>
      </c>
      <c r="K62" s="585">
        <v>19</v>
      </c>
      <c r="L62" s="585">
        <v>2584</v>
      </c>
      <c r="M62" s="568">
        <v>1</v>
      </c>
      <c r="N62" s="568">
        <v>136</v>
      </c>
      <c r="O62" s="585">
        <v>33</v>
      </c>
      <c r="P62" s="585">
        <v>4521</v>
      </c>
      <c r="Q62" s="573">
        <v>1.7496130030959753</v>
      </c>
      <c r="R62" s="586">
        <v>137</v>
      </c>
    </row>
    <row r="63" spans="1:18" ht="14.45" customHeight="1" x14ac:dyDescent="0.2">
      <c r="A63" s="567" t="s">
        <v>2396</v>
      </c>
      <c r="B63" s="568" t="s">
        <v>2397</v>
      </c>
      <c r="C63" s="568" t="s">
        <v>503</v>
      </c>
      <c r="D63" s="568" t="s">
        <v>2414</v>
      </c>
      <c r="E63" s="568" t="s">
        <v>2508</v>
      </c>
      <c r="F63" s="568" t="s">
        <v>2509</v>
      </c>
      <c r="G63" s="585">
        <v>24</v>
      </c>
      <c r="H63" s="585">
        <v>9384</v>
      </c>
      <c r="I63" s="568">
        <v>0.34605597964376589</v>
      </c>
      <c r="J63" s="568">
        <v>391</v>
      </c>
      <c r="K63" s="585">
        <v>69</v>
      </c>
      <c r="L63" s="585">
        <v>27117</v>
      </c>
      <c r="M63" s="568">
        <v>1</v>
      </c>
      <c r="N63" s="568">
        <v>393</v>
      </c>
      <c r="O63" s="585">
        <v>46</v>
      </c>
      <c r="P63" s="585">
        <v>18216</v>
      </c>
      <c r="Q63" s="573">
        <v>0.6717557251908397</v>
      </c>
      <c r="R63" s="586">
        <v>396</v>
      </c>
    </row>
    <row r="64" spans="1:18" ht="14.45" customHeight="1" x14ac:dyDescent="0.2">
      <c r="A64" s="567" t="s">
        <v>2396</v>
      </c>
      <c r="B64" s="568" t="s">
        <v>2397</v>
      </c>
      <c r="C64" s="568" t="s">
        <v>503</v>
      </c>
      <c r="D64" s="568" t="s">
        <v>2414</v>
      </c>
      <c r="E64" s="568" t="s">
        <v>2510</v>
      </c>
      <c r="F64" s="568" t="s">
        <v>2511</v>
      </c>
      <c r="G64" s="585">
        <v>2</v>
      </c>
      <c r="H64" s="585">
        <v>1012</v>
      </c>
      <c r="I64" s="568">
        <v>0.49803149606299213</v>
      </c>
      <c r="J64" s="568">
        <v>506</v>
      </c>
      <c r="K64" s="585">
        <v>4</v>
      </c>
      <c r="L64" s="585">
        <v>2032</v>
      </c>
      <c r="M64" s="568">
        <v>1</v>
      </c>
      <c r="N64" s="568">
        <v>508</v>
      </c>
      <c r="O64" s="585">
        <v>5</v>
      </c>
      <c r="P64" s="585">
        <v>2555</v>
      </c>
      <c r="Q64" s="573">
        <v>1.2573818897637796</v>
      </c>
      <c r="R64" s="586">
        <v>511</v>
      </c>
    </row>
    <row r="65" spans="1:18" ht="14.45" customHeight="1" x14ac:dyDescent="0.2">
      <c r="A65" s="567" t="s">
        <v>2396</v>
      </c>
      <c r="B65" s="568" t="s">
        <v>2397</v>
      </c>
      <c r="C65" s="568" t="s">
        <v>503</v>
      </c>
      <c r="D65" s="568" t="s">
        <v>2414</v>
      </c>
      <c r="E65" s="568" t="s">
        <v>2512</v>
      </c>
      <c r="F65" s="568" t="s">
        <v>2513</v>
      </c>
      <c r="G65" s="585"/>
      <c r="H65" s="585"/>
      <c r="I65" s="568"/>
      <c r="J65" s="568"/>
      <c r="K65" s="585"/>
      <c r="L65" s="585"/>
      <c r="M65" s="568"/>
      <c r="N65" s="568"/>
      <c r="O65" s="585">
        <v>1</v>
      </c>
      <c r="P65" s="585">
        <v>38</v>
      </c>
      <c r="Q65" s="573"/>
      <c r="R65" s="586">
        <v>38</v>
      </c>
    </row>
    <row r="66" spans="1:18" ht="14.45" customHeight="1" x14ac:dyDescent="0.2">
      <c r="A66" s="567" t="s">
        <v>2396</v>
      </c>
      <c r="B66" s="568" t="s">
        <v>2397</v>
      </c>
      <c r="C66" s="568" t="s">
        <v>503</v>
      </c>
      <c r="D66" s="568" t="s">
        <v>2414</v>
      </c>
      <c r="E66" s="568" t="s">
        <v>2514</v>
      </c>
      <c r="F66" s="568" t="s">
        <v>2515</v>
      </c>
      <c r="G66" s="585">
        <v>1</v>
      </c>
      <c r="H66" s="585">
        <v>1673</v>
      </c>
      <c r="I66" s="568"/>
      <c r="J66" s="568">
        <v>1673</v>
      </c>
      <c r="K66" s="585"/>
      <c r="L66" s="585"/>
      <c r="M66" s="568"/>
      <c r="N66" s="568"/>
      <c r="O66" s="585"/>
      <c r="P66" s="585"/>
      <c r="Q66" s="573"/>
      <c r="R66" s="586"/>
    </row>
    <row r="67" spans="1:18" ht="14.45" customHeight="1" x14ac:dyDescent="0.2">
      <c r="A67" s="567" t="s">
        <v>2396</v>
      </c>
      <c r="B67" s="568" t="s">
        <v>2397</v>
      </c>
      <c r="C67" s="568" t="s">
        <v>503</v>
      </c>
      <c r="D67" s="568" t="s">
        <v>2414</v>
      </c>
      <c r="E67" s="568" t="s">
        <v>2516</v>
      </c>
      <c r="F67" s="568" t="s">
        <v>2517</v>
      </c>
      <c r="G67" s="585">
        <v>5</v>
      </c>
      <c r="H67" s="585">
        <v>905</v>
      </c>
      <c r="I67" s="568">
        <v>0.4143772893772894</v>
      </c>
      <c r="J67" s="568">
        <v>181</v>
      </c>
      <c r="K67" s="585">
        <v>12</v>
      </c>
      <c r="L67" s="585">
        <v>2184</v>
      </c>
      <c r="M67" s="568">
        <v>1</v>
      </c>
      <c r="N67" s="568">
        <v>182</v>
      </c>
      <c r="O67" s="585">
        <v>6</v>
      </c>
      <c r="P67" s="585">
        <v>1098</v>
      </c>
      <c r="Q67" s="573">
        <v>0.50274725274725274</v>
      </c>
      <c r="R67" s="586">
        <v>183</v>
      </c>
    </row>
    <row r="68" spans="1:18" ht="14.45" customHeight="1" x14ac:dyDescent="0.2">
      <c r="A68" s="567" t="s">
        <v>2396</v>
      </c>
      <c r="B68" s="568" t="s">
        <v>2397</v>
      </c>
      <c r="C68" s="568" t="s">
        <v>503</v>
      </c>
      <c r="D68" s="568" t="s">
        <v>2414</v>
      </c>
      <c r="E68" s="568" t="s">
        <v>2518</v>
      </c>
      <c r="F68" s="568" t="s">
        <v>2519</v>
      </c>
      <c r="G68" s="585">
        <v>48</v>
      </c>
      <c r="H68" s="585">
        <v>21600</v>
      </c>
      <c r="I68" s="568">
        <v>0.45612923661704152</v>
      </c>
      <c r="J68" s="568">
        <v>450</v>
      </c>
      <c r="K68" s="585">
        <v>105</v>
      </c>
      <c r="L68" s="585">
        <v>47355</v>
      </c>
      <c r="M68" s="568">
        <v>1</v>
      </c>
      <c r="N68" s="568">
        <v>451</v>
      </c>
      <c r="O68" s="585">
        <v>83</v>
      </c>
      <c r="P68" s="585">
        <v>37516</v>
      </c>
      <c r="Q68" s="573">
        <v>0.79222890930208001</v>
      </c>
      <c r="R68" s="586">
        <v>452</v>
      </c>
    </row>
    <row r="69" spans="1:18" ht="14.45" customHeight="1" x14ac:dyDescent="0.2">
      <c r="A69" s="567" t="s">
        <v>2396</v>
      </c>
      <c r="B69" s="568" t="s">
        <v>2397</v>
      </c>
      <c r="C69" s="568" t="s">
        <v>503</v>
      </c>
      <c r="D69" s="568" t="s">
        <v>2414</v>
      </c>
      <c r="E69" s="568" t="s">
        <v>2520</v>
      </c>
      <c r="F69" s="568" t="s">
        <v>2521</v>
      </c>
      <c r="G69" s="585">
        <v>5</v>
      </c>
      <c r="H69" s="585">
        <v>1555</v>
      </c>
      <c r="I69" s="568">
        <v>1.6613247863247864</v>
      </c>
      <c r="J69" s="568">
        <v>311</v>
      </c>
      <c r="K69" s="585">
        <v>3</v>
      </c>
      <c r="L69" s="585">
        <v>936</v>
      </c>
      <c r="M69" s="568">
        <v>1</v>
      </c>
      <c r="N69" s="568">
        <v>312</v>
      </c>
      <c r="O69" s="585">
        <v>5</v>
      </c>
      <c r="P69" s="585">
        <v>1565</v>
      </c>
      <c r="Q69" s="573">
        <v>1.6720085470085471</v>
      </c>
      <c r="R69" s="586">
        <v>313</v>
      </c>
    </row>
    <row r="70" spans="1:18" ht="14.45" customHeight="1" x14ac:dyDescent="0.2">
      <c r="A70" s="567" t="s">
        <v>2396</v>
      </c>
      <c r="B70" s="568" t="s">
        <v>2397</v>
      </c>
      <c r="C70" s="568" t="s">
        <v>503</v>
      </c>
      <c r="D70" s="568" t="s">
        <v>2414</v>
      </c>
      <c r="E70" s="568" t="s">
        <v>2522</v>
      </c>
      <c r="F70" s="568" t="s">
        <v>2523</v>
      </c>
      <c r="G70" s="585">
        <v>1</v>
      </c>
      <c r="H70" s="585">
        <v>487</v>
      </c>
      <c r="I70" s="568">
        <v>0.99591002044989774</v>
      </c>
      <c r="J70" s="568">
        <v>487</v>
      </c>
      <c r="K70" s="585">
        <v>1</v>
      </c>
      <c r="L70" s="585">
        <v>489</v>
      </c>
      <c r="M70" s="568">
        <v>1</v>
      </c>
      <c r="N70" s="568">
        <v>489</v>
      </c>
      <c r="O70" s="585">
        <v>1</v>
      </c>
      <c r="P70" s="585">
        <v>491</v>
      </c>
      <c r="Q70" s="573">
        <v>1.0040899795501022</v>
      </c>
      <c r="R70" s="586">
        <v>491</v>
      </c>
    </row>
    <row r="71" spans="1:18" ht="14.45" customHeight="1" x14ac:dyDescent="0.2">
      <c r="A71" s="567" t="s">
        <v>2396</v>
      </c>
      <c r="B71" s="568" t="s">
        <v>2397</v>
      </c>
      <c r="C71" s="568" t="s">
        <v>503</v>
      </c>
      <c r="D71" s="568" t="s">
        <v>2414</v>
      </c>
      <c r="E71" s="568" t="s">
        <v>2524</v>
      </c>
      <c r="F71" s="568" t="s">
        <v>2525</v>
      </c>
      <c r="G71" s="585">
        <v>2</v>
      </c>
      <c r="H71" s="585">
        <v>1788</v>
      </c>
      <c r="I71" s="568"/>
      <c r="J71" s="568">
        <v>894</v>
      </c>
      <c r="K71" s="585"/>
      <c r="L71" s="585"/>
      <c r="M71" s="568"/>
      <c r="N71" s="568"/>
      <c r="O71" s="585"/>
      <c r="P71" s="585"/>
      <c r="Q71" s="573"/>
      <c r="R71" s="586"/>
    </row>
    <row r="72" spans="1:18" ht="14.45" customHeight="1" x14ac:dyDescent="0.2">
      <c r="A72" s="567" t="s">
        <v>2396</v>
      </c>
      <c r="B72" s="568" t="s">
        <v>2397</v>
      </c>
      <c r="C72" s="568" t="s">
        <v>503</v>
      </c>
      <c r="D72" s="568" t="s">
        <v>2414</v>
      </c>
      <c r="E72" s="568" t="s">
        <v>2526</v>
      </c>
      <c r="F72" s="568" t="s">
        <v>2527</v>
      </c>
      <c r="G72" s="585">
        <v>4</v>
      </c>
      <c r="H72" s="585">
        <v>1232</v>
      </c>
      <c r="I72" s="568">
        <v>1.9870967741935484</v>
      </c>
      <c r="J72" s="568">
        <v>308</v>
      </c>
      <c r="K72" s="585">
        <v>2</v>
      </c>
      <c r="L72" s="585">
        <v>620</v>
      </c>
      <c r="M72" s="568">
        <v>1</v>
      </c>
      <c r="N72" s="568">
        <v>310</v>
      </c>
      <c r="O72" s="585"/>
      <c r="P72" s="585"/>
      <c r="Q72" s="573"/>
      <c r="R72" s="586"/>
    </row>
    <row r="73" spans="1:18" ht="14.45" customHeight="1" x14ac:dyDescent="0.2">
      <c r="A73" s="567" t="s">
        <v>2396</v>
      </c>
      <c r="B73" s="568" t="s">
        <v>2397</v>
      </c>
      <c r="C73" s="568" t="s">
        <v>503</v>
      </c>
      <c r="D73" s="568" t="s">
        <v>2414</v>
      </c>
      <c r="E73" s="568" t="s">
        <v>2528</v>
      </c>
      <c r="F73" s="568" t="s">
        <v>2529</v>
      </c>
      <c r="G73" s="585">
        <v>2</v>
      </c>
      <c r="H73" s="585">
        <v>664</v>
      </c>
      <c r="I73" s="568">
        <v>0.21892515661061654</v>
      </c>
      <c r="J73" s="568">
        <v>332</v>
      </c>
      <c r="K73" s="585">
        <v>9</v>
      </c>
      <c r="L73" s="585">
        <v>3033</v>
      </c>
      <c r="M73" s="568">
        <v>1</v>
      </c>
      <c r="N73" s="568">
        <v>337</v>
      </c>
      <c r="O73" s="585">
        <v>1</v>
      </c>
      <c r="P73" s="585">
        <v>340</v>
      </c>
      <c r="Q73" s="573">
        <v>0.11210023079459282</v>
      </c>
      <c r="R73" s="586">
        <v>340</v>
      </c>
    </row>
    <row r="74" spans="1:18" ht="14.45" customHeight="1" x14ac:dyDescent="0.2">
      <c r="A74" s="567" t="s">
        <v>2396</v>
      </c>
      <c r="B74" s="568" t="s">
        <v>2397</v>
      </c>
      <c r="C74" s="568" t="s">
        <v>503</v>
      </c>
      <c r="D74" s="568" t="s">
        <v>2414</v>
      </c>
      <c r="E74" s="568" t="s">
        <v>2530</v>
      </c>
      <c r="F74" s="568" t="s">
        <v>2531</v>
      </c>
      <c r="G74" s="585">
        <v>3</v>
      </c>
      <c r="H74" s="585">
        <v>3111</v>
      </c>
      <c r="I74" s="568">
        <v>1.4885167464114832</v>
      </c>
      <c r="J74" s="568">
        <v>1037</v>
      </c>
      <c r="K74" s="585">
        <v>2</v>
      </c>
      <c r="L74" s="585">
        <v>2090</v>
      </c>
      <c r="M74" s="568">
        <v>1</v>
      </c>
      <c r="N74" s="568">
        <v>1045</v>
      </c>
      <c r="O74" s="585"/>
      <c r="P74" s="585"/>
      <c r="Q74" s="573"/>
      <c r="R74" s="586"/>
    </row>
    <row r="75" spans="1:18" ht="14.45" customHeight="1" x14ac:dyDescent="0.2">
      <c r="A75" s="567" t="s">
        <v>2396</v>
      </c>
      <c r="B75" s="568" t="s">
        <v>2397</v>
      </c>
      <c r="C75" s="568" t="s">
        <v>503</v>
      </c>
      <c r="D75" s="568" t="s">
        <v>2414</v>
      </c>
      <c r="E75" s="568" t="s">
        <v>2532</v>
      </c>
      <c r="F75" s="568" t="s">
        <v>2533</v>
      </c>
      <c r="G75" s="585">
        <v>3</v>
      </c>
      <c r="H75" s="585">
        <v>2523</v>
      </c>
      <c r="I75" s="568">
        <v>2.9822695035460991</v>
      </c>
      <c r="J75" s="568">
        <v>841</v>
      </c>
      <c r="K75" s="585">
        <v>1</v>
      </c>
      <c r="L75" s="585">
        <v>846</v>
      </c>
      <c r="M75" s="568">
        <v>1</v>
      </c>
      <c r="N75" s="568">
        <v>846</v>
      </c>
      <c r="O75" s="585">
        <v>2</v>
      </c>
      <c r="P75" s="585">
        <v>1698</v>
      </c>
      <c r="Q75" s="573">
        <v>2.0070921985815602</v>
      </c>
      <c r="R75" s="586">
        <v>849</v>
      </c>
    </row>
    <row r="76" spans="1:18" ht="14.45" customHeight="1" x14ac:dyDescent="0.2">
      <c r="A76" s="567" t="s">
        <v>2396</v>
      </c>
      <c r="B76" s="568" t="s">
        <v>2397</v>
      </c>
      <c r="C76" s="568" t="s">
        <v>503</v>
      </c>
      <c r="D76" s="568" t="s">
        <v>2414</v>
      </c>
      <c r="E76" s="568" t="s">
        <v>2534</v>
      </c>
      <c r="F76" s="568" t="s">
        <v>2535</v>
      </c>
      <c r="G76" s="585">
        <v>17</v>
      </c>
      <c r="H76" s="585">
        <v>24208</v>
      </c>
      <c r="I76" s="568">
        <v>0.49825052484254723</v>
      </c>
      <c r="J76" s="568">
        <v>1424</v>
      </c>
      <c r="K76" s="585">
        <v>34</v>
      </c>
      <c r="L76" s="585">
        <v>48586</v>
      </c>
      <c r="M76" s="568">
        <v>1</v>
      </c>
      <c r="N76" s="568">
        <v>1429</v>
      </c>
      <c r="O76" s="585">
        <v>11</v>
      </c>
      <c r="P76" s="585">
        <v>15763</v>
      </c>
      <c r="Q76" s="573">
        <v>0.32443502243444616</v>
      </c>
      <c r="R76" s="586">
        <v>1433</v>
      </c>
    </row>
    <row r="77" spans="1:18" ht="14.45" customHeight="1" x14ac:dyDescent="0.2">
      <c r="A77" s="567" t="s">
        <v>2396</v>
      </c>
      <c r="B77" s="568" t="s">
        <v>2397</v>
      </c>
      <c r="C77" s="568" t="s">
        <v>503</v>
      </c>
      <c r="D77" s="568" t="s">
        <v>2414</v>
      </c>
      <c r="E77" s="568" t="s">
        <v>2536</v>
      </c>
      <c r="F77" s="568" t="s">
        <v>2537</v>
      </c>
      <c r="G77" s="585"/>
      <c r="H77" s="585"/>
      <c r="I77" s="568"/>
      <c r="J77" s="568"/>
      <c r="K77" s="585"/>
      <c r="L77" s="585"/>
      <c r="M77" s="568"/>
      <c r="N77" s="568"/>
      <c r="O77" s="585">
        <v>1</v>
      </c>
      <c r="P77" s="585">
        <v>1214</v>
      </c>
      <c r="Q77" s="573"/>
      <c r="R77" s="586">
        <v>1214</v>
      </c>
    </row>
    <row r="78" spans="1:18" ht="14.45" customHeight="1" x14ac:dyDescent="0.2">
      <c r="A78" s="567" t="s">
        <v>2396</v>
      </c>
      <c r="B78" s="568" t="s">
        <v>2397</v>
      </c>
      <c r="C78" s="568" t="s">
        <v>503</v>
      </c>
      <c r="D78" s="568" t="s">
        <v>2414</v>
      </c>
      <c r="E78" s="568" t="s">
        <v>2538</v>
      </c>
      <c r="F78" s="568" t="s">
        <v>2539</v>
      </c>
      <c r="G78" s="585"/>
      <c r="H78" s="585"/>
      <c r="I78" s="568"/>
      <c r="J78" s="568"/>
      <c r="K78" s="585">
        <v>1</v>
      </c>
      <c r="L78" s="585">
        <v>1584</v>
      </c>
      <c r="M78" s="568">
        <v>1</v>
      </c>
      <c r="N78" s="568">
        <v>1584</v>
      </c>
      <c r="O78" s="585">
        <v>1</v>
      </c>
      <c r="P78" s="585">
        <v>1587</v>
      </c>
      <c r="Q78" s="573">
        <v>1.0018939393939394</v>
      </c>
      <c r="R78" s="586">
        <v>1587</v>
      </c>
    </row>
    <row r="79" spans="1:18" ht="14.45" customHeight="1" x14ac:dyDescent="0.2">
      <c r="A79" s="567" t="s">
        <v>2396</v>
      </c>
      <c r="B79" s="568" t="s">
        <v>2397</v>
      </c>
      <c r="C79" s="568" t="s">
        <v>503</v>
      </c>
      <c r="D79" s="568" t="s">
        <v>2414</v>
      </c>
      <c r="E79" s="568" t="s">
        <v>2540</v>
      </c>
      <c r="F79" s="568" t="s">
        <v>2541</v>
      </c>
      <c r="G79" s="585">
        <v>21</v>
      </c>
      <c r="H79" s="585">
        <v>5271</v>
      </c>
      <c r="I79" s="568">
        <v>9.2962962962962969E-2</v>
      </c>
      <c r="J79" s="568">
        <v>251</v>
      </c>
      <c r="K79" s="585">
        <v>225</v>
      </c>
      <c r="L79" s="585">
        <v>56700</v>
      </c>
      <c r="M79" s="568">
        <v>1</v>
      </c>
      <c r="N79" s="568">
        <v>252</v>
      </c>
      <c r="O79" s="585">
        <v>154</v>
      </c>
      <c r="P79" s="585">
        <v>38808</v>
      </c>
      <c r="Q79" s="573">
        <v>0.68444444444444441</v>
      </c>
      <c r="R79" s="586">
        <v>252</v>
      </c>
    </row>
    <row r="80" spans="1:18" ht="14.45" customHeight="1" x14ac:dyDescent="0.2">
      <c r="A80" s="567" t="s">
        <v>2396</v>
      </c>
      <c r="B80" s="568" t="s">
        <v>2397</v>
      </c>
      <c r="C80" s="568" t="s">
        <v>503</v>
      </c>
      <c r="D80" s="568" t="s">
        <v>2414</v>
      </c>
      <c r="E80" s="568" t="s">
        <v>2542</v>
      </c>
      <c r="F80" s="568" t="s">
        <v>2523</v>
      </c>
      <c r="G80" s="585"/>
      <c r="H80" s="585"/>
      <c r="I80" s="568"/>
      <c r="J80" s="568"/>
      <c r="K80" s="585"/>
      <c r="L80" s="585"/>
      <c r="M80" s="568"/>
      <c r="N80" s="568"/>
      <c r="O80" s="585">
        <v>1</v>
      </c>
      <c r="P80" s="585">
        <v>834</v>
      </c>
      <c r="Q80" s="573"/>
      <c r="R80" s="586">
        <v>834</v>
      </c>
    </row>
    <row r="81" spans="1:18" ht="14.45" customHeight="1" x14ac:dyDescent="0.2">
      <c r="A81" s="567" t="s">
        <v>2396</v>
      </c>
      <c r="B81" s="568" t="s">
        <v>2397</v>
      </c>
      <c r="C81" s="568" t="s">
        <v>503</v>
      </c>
      <c r="D81" s="568" t="s">
        <v>2414</v>
      </c>
      <c r="E81" s="568" t="s">
        <v>2543</v>
      </c>
      <c r="F81" s="568" t="s">
        <v>2544</v>
      </c>
      <c r="G81" s="585">
        <v>11</v>
      </c>
      <c r="H81" s="585">
        <v>36938</v>
      </c>
      <c r="I81" s="568">
        <v>0.78431289281467642</v>
      </c>
      <c r="J81" s="568">
        <v>3358</v>
      </c>
      <c r="K81" s="585">
        <v>14</v>
      </c>
      <c r="L81" s="585">
        <v>47096</v>
      </c>
      <c r="M81" s="568">
        <v>1</v>
      </c>
      <c r="N81" s="568">
        <v>3364</v>
      </c>
      <c r="O81" s="585">
        <v>19</v>
      </c>
      <c r="P81" s="585">
        <v>64011</v>
      </c>
      <c r="Q81" s="573">
        <v>1.3591600135892645</v>
      </c>
      <c r="R81" s="586">
        <v>3369</v>
      </c>
    </row>
    <row r="82" spans="1:18" ht="14.45" customHeight="1" x14ac:dyDescent="0.2">
      <c r="A82" s="567" t="s">
        <v>2396</v>
      </c>
      <c r="B82" s="568" t="s">
        <v>2397</v>
      </c>
      <c r="C82" s="568" t="s">
        <v>503</v>
      </c>
      <c r="D82" s="568" t="s">
        <v>2414</v>
      </c>
      <c r="E82" s="568" t="s">
        <v>2545</v>
      </c>
      <c r="F82" s="568" t="s">
        <v>2546</v>
      </c>
      <c r="G82" s="585"/>
      <c r="H82" s="585"/>
      <c r="I82" s="568"/>
      <c r="J82" s="568"/>
      <c r="K82" s="585"/>
      <c r="L82" s="585"/>
      <c r="M82" s="568"/>
      <c r="N82" s="568"/>
      <c r="O82" s="585">
        <v>1</v>
      </c>
      <c r="P82" s="585">
        <v>747</v>
      </c>
      <c r="Q82" s="573"/>
      <c r="R82" s="586">
        <v>747</v>
      </c>
    </row>
    <row r="83" spans="1:18" ht="14.45" customHeight="1" x14ac:dyDescent="0.2">
      <c r="A83" s="567" t="s">
        <v>2396</v>
      </c>
      <c r="B83" s="568" t="s">
        <v>2397</v>
      </c>
      <c r="C83" s="568" t="s">
        <v>503</v>
      </c>
      <c r="D83" s="568" t="s">
        <v>2414</v>
      </c>
      <c r="E83" s="568" t="s">
        <v>2547</v>
      </c>
      <c r="F83" s="568" t="s">
        <v>2548</v>
      </c>
      <c r="G83" s="585">
        <v>1</v>
      </c>
      <c r="H83" s="585">
        <v>375</v>
      </c>
      <c r="I83" s="568"/>
      <c r="J83" s="568">
        <v>375</v>
      </c>
      <c r="K83" s="585"/>
      <c r="L83" s="585"/>
      <c r="M83" s="568"/>
      <c r="N83" s="568"/>
      <c r="O83" s="585"/>
      <c r="P83" s="585"/>
      <c r="Q83" s="573"/>
      <c r="R83" s="586"/>
    </row>
    <row r="84" spans="1:18" ht="14.45" customHeight="1" x14ac:dyDescent="0.2">
      <c r="A84" s="567" t="s">
        <v>2396</v>
      </c>
      <c r="B84" s="568" t="s">
        <v>2397</v>
      </c>
      <c r="C84" s="568" t="s">
        <v>503</v>
      </c>
      <c r="D84" s="568" t="s">
        <v>2414</v>
      </c>
      <c r="E84" s="568" t="s">
        <v>2549</v>
      </c>
      <c r="F84" s="568" t="s">
        <v>2550</v>
      </c>
      <c r="G84" s="585"/>
      <c r="H84" s="585"/>
      <c r="I84" s="568"/>
      <c r="J84" s="568"/>
      <c r="K84" s="585"/>
      <c r="L84" s="585"/>
      <c r="M84" s="568"/>
      <c r="N84" s="568"/>
      <c r="O84" s="585">
        <v>1</v>
      </c>
      <c r="P84" s="585">
        <v>186</v>
      </c>
      <c r="Q84" s="573"/>
      <c r="R84" s="586">
        <v>186</v>
      </c>
    </row>
    <row r="85" spans="1:18" ht="14.45" customHeight="1" x14ac:dyDescent="0.2">
      <c r="A85" s="567" t="s">
        <v>2396</v>
      </c>
      <c r="B85" s="568" t="s">
        <v>2397</v>
      </c>
      <c r="C85" s="568" t="s">
        <v>503</v>
      </c>
      <c r="D85" s="568" t="s">
        <v>2414</v>
      </c>
      <c r="E85" s="568" t="s">
        <v>2551</v>
      </c>
      <c r="F85" s="568" t="s">
        <v>2552</v>
      </c>
      <c r="G85" s="585"/>
      <c r="H85" s="585"/>
      <c r="I85" s="568"/>
      <c r="J85" s="568"/>
      <c r="K85" s="585"/>
      <c r="L85" s="585"/>
      <c r="M85" s="568"/>
      <c r="N85" s="568"/>
      <c r="O85" s="585">
        <v>13</v>
      </c>
      <c r="P85" s="585">
        <v>1521</v>
      </c>
      <c r="Q85" s="573"/>
      <c r="R85" s="586">
        <v>117</v>
      </c>
    </row>
    <row r="86" spans="1:18" ht="14.45" customHeight="1" x14ac:dyDescent="0.2">
      <c r="A86" s="567" t="s">
        <v>2396</v>
      </c>
      <c r="B86" s="568" t="s">
        <v>2397</v>
      </c>
      <c r="C86" s="568" t="s">
        <v>508</v>
      </c>
      <c r="D86" s="568" t="s">
        <v>2398</v>
      </c>
      <c r="E86" s="568" t="s">
        <v>2399</v>
      </c>
      <c r="F86" s="568" t="s">
        <v>2400</v>
      </c>
      <c r="G86" s="585">
        <v>80.400000000000034</v>
      </c>
      <c r="H86" s="585">
        <v>8137.1500000000005</v>
      </c>
      <c r="I86" s="568">
        <v>1.7238227187892579</v>
      </c>
      <c r="J86" s="568">
        <v>101.2083333333333</v>
      </c>
      <c r="K86" s="585">
        <v>63.430000000000007</v>
      </c>
      <c r="L86" s="585">
        <v>4720.41</v>
      </c>
      <c r="M86" s="568">
        <v>1</v>
      </c>
      <c r="N86" s="568">
        <v>74.419202270219131</v>
      </c>
      <c r="O86" s="585">
        <v>80.650000000000006</v>
      </c>
      <c r="P86" s="585">
        <v>6372.3900000000021</v>
      </c>
      <c r="Q86" s="573">
        <v>1.3499653631781989</v>
      </c>
      <c r="R86" s="586">
        <v>79.012895226286446</v>
      </c>
    </row>
    <row r="87" spans="1:18" ht="14.45" customHeight="1" x14ac:dyDescent="0.2">
      <c r="A87" s="567" t="s">
        <v>2396</v>
      </c>
      <c r="B87" s="568" t="s">
        <v>2397</v>
      </c>
      <c r="C87" s="568" t="s">
        <v>508</v>
      </c>
      <c r="D87" s="568" t="s">
        <v>2398</v>
      </c>
      <c r="E87" s="568" t="s">
        <v>2553</v>
      </c>
      <c r="F87" s="568" t="s">
        <v>2554</v>
      </c>
      <c r="G87" s="585">
        <v>0.2</v>
      </c>
      <c r="H87" s="585">
        <v>15.95</v>
      </c>
      <c r="I87" s="568"/>
      <c r="J87" s="568">
        <v>79.749999999999986</v>
      </c>
      <c r="K87" s="585"/>
      <c r="L87" s="585"/>
      <c r="M87" s="568"/>
      <c r="N87" s="568"/>
      <c r="O87" s="585"/>
      <c r="P87" s="585"/>
      <c r="Q87" s="573"/>
      <c r="R87" s="586"/>
    </row>
    <row r="88" spans="1:18" ht="14.45" customHeight="1" x14ac:dyDescent="0.2">
      <c r="A88" s="567" t="s">
        <v>2396</v>
      </c>
      <c r="B88" s="568" t="s">
        <v>2397</v>
      </c>
      <c r="C88" s="568" t="s">
        <v>508</v>
      </c>
      <c r="D88" s="568" t="s">
        <v>2398</v>
      </c>
      <c r="E88" s="568" t="s">
        <v>2401</v>
      </c>
      <c r="F88" s="568" t="s">
        <v>2402</v>
      </c>
      <c r="G88" s="585">
        <v>96.699999999999989</v>
      </c>
      <c r="H88" s="585">
        <v>6740.2099999999991</v>
      </c>
      <c r="I88" s="568">
        <v>0.9189558042385173</v>
      </c>
      <c r="J88" s="568">
        <v>69.702275077559463</v>
      </c>
      <c r="K88" s="585">
        <v>105.52999999999997</v>
      </c>
      <c r="L88" s="585">
        <v>7334.64</v>
      </c>
      <c r="M88" s="568">
        <v>1</v>
      </c>
      <c r="N88" s="568">
        <v>69.502890173410421</v>
      </c>
      <c r="O88" s="585">
        <v>110.47000000000001</v>
      </c>
      <c r="P88" s="585">
        <v>7699.83</v>
      </c>
      <c r="Q88" s="573">
        <v>1.0497897647328294</v>
      </c>
      <c r="R88" s="586">
        <v>69.700642708427623</v>
      </c>
    </row>
    <row r="89" spans="1:18" ht="14.45" customHeight="1" x14ac:dyDescent="0.2">
      <c r="A89" s="567" t="s">
        <v>2396</v>
      </c>
      <c r="B89" s="568" t="s">
        <v>2397</v>
      </c>
      <c r="C89" s="568" t="s">
        <v>508</v>
      </c>
      <c r="D89" s="568" t="s">
        <v>2398</v>
      </c>
      <c r="E89" s="568" t="s">
        <v>2403</v>
      </c>
      <c r="F89" s="568" t="s">
        <v>573</v>
      </c>
      <c r="G89" s="585">
        <v>44.699999999999989</v>
      </c>
      <c r="H89" s="585">
        <v>14131.610000000006</v>
      </c>
      <c r="I89" s="568">
        <v>0.64157048367450453</v>
      </c>
      <c r="J89" s="568">
        <v>316.1434004474275</v>
      </c>
      <c r="K89" s="585">
        <v>72.12</v>
      </c>
      <c r="L89" s="585">
        <v>22026.590000000004</v>
      </c>
      <c r="M89" s="568">
        <v>1</v>
      </c>
      <c r="N89" s="568">
        <v>305.41583471991129</v>
      </c>
      <c r="O89" s="585">
        <v>56.8</v>
      </c>
      <c r="P89" s="585">
        <v>20885.36</v>
      </c>
      <c r="Q89" s="573">
        <v>0.94818853031722106</v>
      </c>
      <c r="R89" s="586">
        <v>367.70000000000005</v>
      </c>
    </row>
    <row r="90" spans="1:18" ht="14.45" customHeight="1" x14ac:dyDescent="0.2">
      <c r="A90" s="567" t="s">
        <v>2396</v>
      </c>
      <c r="B90" s="568" t="s">
        <v>2397</v>
      </c>
      <c r="C90" s="568" t="s">
        <v>508</v>
      </c>
      <c r="D90" s="568" t="s">
        <v>2398</v>
      </c>
      <c r="E90" s="568" t="s">
        <v>2405</v>
      </c>
      <c r="F90" s="568" t="s">
        <v>2406</v>
      </c>
      <c r="G90" s="585">
        <v>1.4000000000000001</v>
      </c>
      <c r="H90" s="585">
        <v>344.28</v>
      </c>
      <c r="I90" s="568">
        <v>0.5913939706261272</v>
      </c>
      <c r="J90" s="568">
        <v>245.91428571428568</v>
      </c>
      <c r="K90" s="585">
        <v>3.5400000000000009</v>
      </c>
      <c r="L90" s="585">
        <v>582.15000000000009</v>
      </c>
      <c r="M90" s="568">
        <v>1</v>
      </c>
      <c r="N90" s="568">
        <v>164.44915254237287</v>
      </c>
      <c r="O90" s="585">
        <v>1.6100000000000003</v>
      </c>
      <c r="P90" s="585">
        <v>304.39000000000004</v>
      </c>
      <c r="Q90" s="573">
        <v>0.52287211199862582</v>
      </c>
      <c r="R90" s="586">
        <v>189.06211180124222</v>
      </c>
    </row>
    <row r="91" spans="1:18" ht="14.45" customHeight="1" x14ac:dyDescent="0.2">
      <c r="A91" s="567" t="s">
        <v>2396</v>
      </c>
      <c r="B91" s="568" t="s">
        <v>2397</v>
      </c>
      <c r="C91" s="568" t="s">
        <v>508</v>
      </c>
      <c r="D91" s="568" t="s">
        <v>2398</v>
      </c>
      <c r="E91" s="568" t="s">
        <v>2555</v>
      </c>
      <c r="F91" s="568" t="s">
        <v>573</v>
      </c>
      <c r="G91" s="585">
        <v>0.2</v>
      </c>
      <c r="H91" s="585">
        <v>73.540000000000006</v>
      </c>
      <c r="I91" s="568"/>
      <c r="J91" s="568">
        <v>367.7</v>
      </c>
      <c r="K91" s="585"/>
      <c r="L91" s="585"/>
      <c r="M91" s="568"/>
      <c r="N91" s="568"/>
      <c r="O91" s="585"/>
      <c r="P91" s="585"/>
      <c r="Q91" s="573"/>
      <c r="R91" s="586"/>
    </row>
    <row r="92" spans="1:18" ht="14.45" customHeight="1" x14ac:dyDescent="0.2">
      <c r="A92" s="567" t="s">
        <v>2396</v>
      </c>
      <c r="B92" s="568" t="s">
        <v>2397</v>
      </c>
      <c r="C92" s="568" t="s">
        <v>508</v>
      </c>
      <c r="D92" s="568" t="s">
        <v>2398</v>
      </c>
      <c r="E92" s="568" t="s">
        <v>2556</v>
      </c>
      <c r="F92" s="568" t="s">
        <v>519</v>
      </c>
      <c r="G92" s="585">
        <v>0.1</v>
      </c>
      <c r="H92" s="585">
        <v>23.2</v>
      </c>
      <c r="I92" s="568">
        <v>20.714285714285712</v>
      </c>
      <c r="J92" s="568">
        <v>231.99999999999997</v>
      </c>
      <c r="K92" s="585">
        <v>0.01</v>
      </c>
      <c r="L92" s="585">
        <v>1.1200000000000001</v>
      </c>
      <c r="M92" s="568">
        <v>1</v>
      </c>
      <c r="N92" s="568">
        <v>112.00000000000001</v>
      </c>
      <c r="O92" s="585"/>
      <c r="P92" s="585"/>
      <c r="Q92" s="573"/>
      <c r="R92" s="586"/>
    </row>
    <row r="93" spans="1:18" ht="14.45" customHeight="1" x14ac:dyDescent="0.2">
      <c r="A93" s="567" t="s">
        <v>2396</v>
      </c>
      <c r="B93" s="568" t="s">
        <v>2397</v>
      </c>
      <c r="C93" s="568" t="s">
        <v>508</v>
      </c>
      <c r="D93" s="568" t="s">
        <v>2398</v>
      </c>
      <c r="E93" s="568" t="s">
        <v>2557</v>
      </c>
      <c r="F93" s="568"/>
      <c r="G93" s="585"/>
      <c r="H93" s="585"/>
      <c r="I93" s="568"/>
      <c r="J93" s="568"/>
      <c r="K93" s="585">
        <v>1</v>
      </c>
      <c r="L93" s="585">
        <v>147.75</v>
      </c>
      <c r="M93" s="568">
        <v>1</v>
      </c>
      <c r="N93" s="568">
        <v>147.75</v>
      </c>
      <c r="O93" s="585"/>
      <c r="P93" s="585"/>
      <c r="Q93" s="573"/>
      <c r="R93" s="586"/>
    </row>
    <row r="94" spans="1:18" ht="14.45" customHeight="1" x14ac:dyDescent="0.2">
      <c r="A94" s="567" t="s">
        <v>2396</v>
      </c>
      <c r="B94" s="568" t="s">
        <v>2397</v>
      </c>
      <c r="C94" s="568" t="s">
        <v>508</v>
      </c>
      <c r="D94" s="568" t="s">
        <v>2398</v>
      </c>
      <c r="E94" s="568" t="s">
        <v>2413</v>
      </c>
      <c r="F94" s="568"/>
      <c r="G94" s="585"/>
      <c r="H94" s="585"/>
      <c r="I94" s="568"/>
      <c r="J94" s="568"/>
      <c r="K94" s="585">
        <v>1</v>
      </c>
      <c r="L94" s="585">
        <v>19455.2</v>
      </c>
      <c r="M94" s="568">
        <v>1</v>
      </c>
      <c r="N94" s="568">
        <v>19455.2</v>
      </c>
      <c r="O94" s="585"/>
      <c r="P94" s="585"/>
      <c r="Q94" s="573"/>
      <c r="R94" s="586"/>
    </row>
    <row r="95" spans="1:18" ht="14.45" customHeight="1" x14ac:dyDescent="0.2">
      <c r="A95" s="567" t="s">
        <v>2396</v>
      </c>
      <c r="B95" s="568" t="s">
        <v>2397</v>
      </c>
      <c r="C95" s="568" t="s">
        <v>508</v>
      </c>
      <c r="D95" s="568" t="s">
        <v>2558</v>
      </c>
      <c r="E95" s="568" t="s">
        <v>2559</v>
      </c>
      <c r="F95" s="568" t="s">
        <v>2560</v>
      </c>
      <c r="G95" s="585">
        <v>1</v>
      </c>
      <c r="H95" s="585">
        <v>1072.79</v>
      </c>
      <c r="I95" s="568"/>
      <c r="J95" s="568">
        <v>1072.79</v>
      </c>
      <c r="K95" s="585"/>
      <c r="L95" s="585"/>
      <c r="M95" s="568"/>
      <c r="N95" s="568"/>
      <c r="O95" s="585"/>
      <c r="P95" s="585"/>
      <c r="Q95" s="573"/>
      <c r="R95" s="586"/>
    </row>
    <row r="96" spans="1:18" ht="14.45" customHeight="1" x14ac:dyDescent="0.2">
      <c r="A96" s="567" t="s">
        <v>2396</v>
      </c>
      <c r="B96" s="568" t="s">
        <v>2397</v>
      </c>
      <c r="C96" s="568" t="s">
        <v>508</v>
      </c>
      <c r="D96" s="568" t="s">
        <v>2558</v>
      </c>
      <c r="E96" s="568" t="s">
        <v>2561</v>
      </c>
      <c r="F96" s="568" t="s">
        <v>2562</v>
      </c>
      <c r="G96" s="585">
        <v>1</v>
      </c>
      <c r="H96" s="585">
        <v>90.16</v>
      </c>
      <c r="I96" s="568"/>
      <c r="J96" s="568">
        <v>90.16</v>
      </c>
      <c r="K96" s="585"/>
      <c r="L96" s="585"/>
      <c r="M96" s="568"/>
      <c r="N96" s="568"/>
      <c r="O96" s="585"/>
      <c r="P96" s="585"/>
      <c r="Q96" s="573"/>
      <c r="R96" s="586"/>
    </row>
    <row r="97" spans="1:18" ht="14.45" customHeight="1" x14ac:dyDescent="0.2">
      <c r="A97" s="567" t="s">
        <v>2396</v>
      </c>
      <c r="B97" s="568" t="s">
        <v>2397</v>
      </c>
      <c r="C97" s="568" t="s">
        <v>508</v>
      </c>
      <c r="D97" s="568" t="s">
        <v>2558</v>
      </c>
      <c r="E97" s="568" t="s">
        <v>2563</v>
      </c>
      <c r="F97" s="568" t="s">
        <v>2564</v>
      </c>
      <c r="G97" s="585"/>
      <c r="H97" s="585"/>
      <c r="I97" s="568"/>
      <c r="J97" s="568"/>
      <c r="K97" s="585">
        <v>1</v>
      </c>
      <c r="L97" s="585">
        <v>563</v>
      </c>
      <c r="M97" s="568">
        <v>1</v>
      </c>
      <c r="N97" s="568">
        <v>563</v>
      </c>
      <c r="O97" s="585">
        <v>4.8000000000000007</v>
      </c>
      <c r="P97" s="585">
        <v>2702.3999999999996</v>
      </c>
      <c r="Q97" s="573">
        <v>4.7999999999999989</v>
      </c>
      <c r="R97" s="586">
        <v>562.99999999999989</v>
      </c>
    </row>
    <row r="98" spans="1:18" ht="14.45" customHeight="1" x14ac:dyDescent="0.2">
      <c r="A98" s="567" t="s">
        <v>2396</v>
      </c>
      <c r="B98" s="568" t="s">
        <v>2397</v>
      </c>
      <c r="C98" s="568" t="s">
        <v>508</v>
      </c>
      <c r="D98" s="568" t="s">
        <v>2558</v>
      </c>
      <c r="E98" s="568" t="s">
        <v>2565</v>
      </c>
      <c r="F98" s="568" t="s">
        <v>2566</v>
      </c>
      <c r="G98" s="585"/>
      <c r="H98" s="585"/>
      <c r="I98" s="568"/>
      <c r="J98" s="568"/>
      <c r="K98" s="585"/>
      <c r="L98" s="585"/>
      <c r="M98" s="568"/>
      <c r="N98" s="568"/>
      <c r="O98" s="585">
        <v>3</v>
      </c>
      <c r="P98" s="585">
        <v>746.18999999999994</v>
      </c>
      <c r="Q98" s="573"/>
      <c r="R98" s="586">
        <v>248.73</v>
      </c>
    </row>
    <row r="99" spans="1:18" ht="14.45" customHeight="1" x14ac:dyDescent="0.2">
      <c r="A99" s="567" t="s">
        <v>2396</v>
      </c>
      <c r="B99" s="568" t="s">
        <v>2397</v>
      </c>
      <c r="C99" s="568" t="s">
        <v>508</v>
      </c>
      <c r="D99" s="568" t="s">
        <v>2558</v>
      </c>
      <c r="E99" s="568" t="s">
        <v>2567</v>
      </c>
      <c r="F99" s="568" t="s">
        <v>2568</v>
      </c>
      <c r="G99" s="585"/>
      <c r="H99" s="585"/>
      <c r="I99" s="568"/>
      <c r="J99" s="568"/>
      <c r="K99" s="585"/>
      <c r="L99" s="585"/>
      <c r="M99" s="568"/>
      <c r="N99" s="568"/>
      <c r="O99" s="585">
        <v>7</v>
      </c>
      <c r="P99" s="585">
        <v>3293.57</v>
      </c>
      <c r="Q99" s="573"/>
      <c r="R99" s="586">
        <v>470.51000000000005</v>
      </c>
    </row>
    <row r="100" spans="1:18" ht="14.45" customHeight="1" x14ac:dyDescent="0.2">
      <c r="A100" s="567" t="s">
        <v>2396</v>
      </c>
      <c r="B100" s="568" t="s">
        <v>2397</v>
      </c>
      <c r="C100" s="568" t="s">
        <v>508</v>
      </c>
      <c r="D100" s="568" t="s">
        <v>2558</v>
      </c>
      <c r="E100" s="568" t="s">
        <v>2569</v>
      </c>
      <c r="F100" s="568" t="s">
        <v>2570</v>
      </c>
      <c r="G100" s="585"/>
      <c r="H100" s="585"/>
      <c r="I100" s="568"/>
      <c r="J100" s="568"/>
      <c r="K100" s="585"/>
      <c r="L100" s="585"/>
      <c r="M100" s="568"/>
      <c r="N100" s="568"/>
      <c r="O100" s="585">
        <v>1</v>
      </c>
      <c r="P100" s="585">
        <v>4363.63</v>
      </c>
      <c r="Q100" s="573"/>
      <c r="R100" s="586">
        <v>4363.63</v>
      </c>
    </row>
    <row r="101" spans="1:18" ht="14.45" customHeight="1" x14ac:dyDescent="0.2">
      <c r="A101" s="567" t="s">
        <v>2396</v>
      </c>
      <c r="B101" s="568" t="s">
        <v>2397</v>
      </c>
      <c r="C101" s="568" t="s">
        <v>508</v>
      </c>
      <c r="D101" s="568" t="s">
        <v>2414</v>
      </c>
      <c r="E101" s="568" t="s">
        <v>2421</v>
      </c>
      <c r="F101" s="568" t="s">
        <v>2422</v>
      </c>
      <c r="G101" s="585">
        <v>1</v>
      </c>
      <c r="H101" s="585">
        <v>83</v>
      </c>
      <c r="I101" s="568"/>
      <c r="J101" s="568">
        <v>83</v>
      </c>
      <c r="K101" s="585"/>
      <c r="L101" s="585"/>
      <c r="M101" s="568"/>
      <c r="N101" s="568"/>
      <c r="O101" s="585">
        <v>2</v>
      </c>
      <c r="P101" s="585">
        <v>170</v>
      </c>
      <c r="Q101" s="573"/>
      <c r="R101" s="586">
        <v>85</v>
      </c>
    </row>
    <row r="102" spans="1:18" ht="14.45" customHeight="1" x14ac:dyDescent="0.2">
      <c r="A102" s="567" t="s">
        <v>2396</v>
      </c>
      <c r="B102" s="568" t="s">
        <v>2397</v>
      </c>
      <c r="C102" s="568" t="s">
        <v>508</v>
      </c>
      <c r="D102" s="568" t="s">
        <v>2414</v>
      </c>
      <c r="E102" s="568" t="s">
        <v>2423</v>
      </c>
      <c r="F102" s="568" t="s">
        <v>2424</v>
      </c>
      <c r="G102" s="585">
        <v>21</v>
      </c>
      <c r="H102" s="585">
        <v>2226</v>
      </c>
      <c r="I102" s="568">
        <v>1.1557632398753894</v>
      </c>
      <c r="J102" s="568">
        <v>106</v>
      </c>
      <c r="K102" s="585">
        <v>18</v>
      </c>
      <c r="L102" s="585">
        <v>1926</v>
      </c>
      <c r="M102" s="568">
        <v>1</v>
      </c>
      <c r="N102" s="568">
        <v>107</v>
      </c>
      <c r="O102" s="585">
        <v>8</v>
      </c>
      <c r="P102" s="585">
        <v>864</v>
      </c>
      <c r="Q102" s="573">
        <v>0.44859813084112149</v>
      </c>
      <c r="R102" s="586">
        <v>108</v>
      </c>
    </row>
    <row r="103" spans="1:18" ht="14.45" customHeight="1" x14ac:dyDescent="0.2">
      <c r="A103" s="567" t="s">
        <v>2396</v>
      </c>
      <c r="B103" s="568" t="s">
        <v>2397</v>
      </c>
      <c r="C103" s="568" t="s">
        <v>508</v>
      </c>
      <c r="D103" s="568" t="s">
        <v>2414</v>
      </c>
      <c r="E103" s="568" t="s">
        <v>2427</v>
      </c>
      <c r="F103" s="568" t="s">
        <v>2428</v>
      </c>
      <c r="G103" s="585">
        <v>207</v>
      </c>
      <c r="H103" s="585">
        <v>7659</v>
      </c>
      <c r="I103" s="568">
        <v>0.48802089970689433</v>
      </c>
      <c r="J103" s="568">
        <v>37</v>
      </c>
      <c r="K103" s="585">
        <v>413</v>
      </c>
      <c r="L103" s="585">
        <v>15694</v>
      </c>
      <c r="M103" s="568">
        <v>1</v>
      </c>
      <c r="N103" s="568">
        <v>38</v>
      </c>
      <c r="O103" s="585">
        <v>217</v>
      </c>
      <c r="P103" s="585">
        <v>8246</v>
      </c>
      <c r="Q103" s="573">
        <v>0.52542372881355937</v>
      </c>
      <c r="R103" s="586">
        <v>38</v>
      </c>
    </row>
    <row r="104" spans="1:18" ht="14.45" customHeight="1" x14ac:dyDescent="0.2">
      <c r="A104" s="567" t="s">
        <v>2396</v>
      </c>
      <c r="B104" s="568" t="s">
        <v>2397</v>
      </c>
      <c r="C104" s="568" t="s">
        <v>508</v>
      </c>
      <c r="D104" s="568" t="s">
        <v>2414</v>
      </c>
      <c r="E104" s="568" t="s">
        <v>2433</v>
      </c>
      <c r="F104" s="568" t="s">
        <v>2434</v>
      </c>
      <c r="G104" s="585">
        <v>3</v>
      </c>
      <c r="H104" s="585">
        <v>1998</v>
      </c>
      <c r="I104" s="568"/>
      <c r="J104" s="568">
        <v>666</v>
      </c>
      <c r="K104" s="585"/>
      <c r="L104" s="585"/>
      <c r="M104" s="568"/>
      <c r="N104" s="568"/>
      <c r="O104" s="585"/>
      <c r="P104" s="585"/>
      <c r="Q104" s="573"/>
      <c r="R104" s="586"/>
    </row>
    <row r="105" spans="1:18" ht="14.45" customHeight="1" x14ac:dyDescent="0.2">
      <c r="A105" s="567" t="s">
        <v>2396</v>
      </c>
      <c r="B105" s="568" t="s">
        <v>2397</v>
      </c>
      <c r="C105" s="568" t="s">
        <v>508</v>
      </c>
      <c r="D105" s="568" t="s">
        <v>2414</v>
      </c>
      <c r="E105" s="568" t="s">
        <v>2571</v>
      </c>
      <c r="F105" s="568" t="s">
        <v>2424</v>
      </c>
      <c r="G105" s="585">
        <v>1</v>
      </c>
      <c r="H105" s="585">
        <v>185</v>
      </c>
      <c r="I105" s="568"/>
      <c r="J105" s="568">
        <v>185</v>
      </c>
      <c r="K105" s="585"/>
      <c r="L105" s="585"/>
      <c r="M105" s="568"/>
      <c r="N105" s="568"/>
      <c r="O105" s="585"/>
      <c r="P105" s="585"/>
      <c r="Q105" s="573"/>
      <c r="R105" s="586"/>
    </row>
    <row r="106" spans="1:18" ht="14.45" customHeight="1" x14ac:dyDescent="0.2">
      <c r="A106" s="567" t="s">
        <v>2396</v>
      </c>
      <c r="B106" s="568" t="s">
        <v>2397</v>
      </c>
      <c r="C106" s="568" t="s">
        <v>508</v>
      </c>
      <c r="D106" s="568" t="s">
        <v>2414</v>
      </c>
      <c r="E106" s="568" t="s">
        <v>2572</v>
      </c>
      <c r="F106" s="568" t="s">
        <v>2573</v>
      </c>
      <c r="G106" s="585">
        <v>1</v>
      </c>
      <c r="H106" s="585">
        <v>241</v>
      </c>
      <c r="I106" s="568"/>
      <c r="J106" s="568">
        <v>241</v>
      </c>
      <c r="K106" s="585"/>
      <c r="L106" s="585"/>
      <c r="M106" s="568"/>
      <c r="N106" s="568"/>
      <c r="O106" s="585"/>
      <c r="P106" s="585"/>
      <c r="Q106" s="573"/>
      <c r="R106" s="586"/>
    </row>
    <row r="107" spans="1:18" ht="14.45" customHeight="1" x14ac:dyDescent="0.2">
      <c r="A107" s="567" t="s">
        <v>2396</v>
      </c>
      <c r="B107" s="568" t="s">
        <v>2397</v>
      </c>
      <c r="C107" s="568" t="s">
        <v>508</v>
      </c>
      <c r="D107" s="568" t="s">
        <v>2414</v>
      </c>
      <c r="E107" s="568" t="s">
        <v>2435</v>
      </c>
      <c r="F107" s="568" t="s">
        <v>2436</v>
      </c>
      <c r="G107" s="585">
        <v>33</v>
      </c>
      <c r="H107" s="585">
        <v>8316</v>
      </c>
      <c r="I107" s="568">
        <v>0.90944881889763785</v>
      </c>
      <c r="J107" s="568">
        <v>252</v>
      </c>
      <c r="K107" s="585">
        <v>36</v>
      </c>
      <c r="L107" s="585">
        <v>9144</v>
      </c>
      <c r="M107" s="568">
        <v>1</v>
      </c>
      <c r="N107" s="568">
        <v>254</v>
      </c>
      <c r="O107" s="585">
        <v>26</v>
      </c>
      <c r="P107" s="585">
        <v>6630</v>
      </c>
      <c r="Q107" s="573">
        <v>0.72506561679790027</v>
      </c>
      <c r="R107" s="586">
        <v>255</v>
      </c>
    </row>
    <row r="108" spans="1:18" ht="14.45" customHeight="1" x14ac:dyDescent="0.2">
      <c r="A108" s="567" t="s">
        <v>2396</v>
      </c>
      <c r="B108" s="568" t="s">
        <v>2397</v>
      </c>
      <c r="C108" s="568" t="s">
        <v>508</v>
      </c>
      <c r="D108" s="568" t="s">
        <v>2414</v>
      </c>
      <c r="E108" s="568" t="s">
        <v>2437</v>
      </c>
      <c r="F108" s="568" t="s">
        <v>2438</v>
      </c>
      <c r="G108" s="585">
        <v>814</v>
      </c>
      <c r="H108" s="585">
        <v>103200</v>
      </c>
      <c r="I108" s="568">
        <v>1.2409812409812411</v>
      </c>
      <c r="J108" s="568">
        <v>126.78132678132678</v>
      </c>
      <c r="K108" s="585">
        <v>660</v>
      </c>
      <c r="L108" s="585">
        <v>83160</v>
      </c>
      <c r="M108" s="568">
        <v>1</v>
      </c>
      <c r="N108" s="568">
        <v>126</v>
      </c>
      <c r="O108" s="585">
        <v>708</v>
      </c>
      <c r="P108" s="585">
        <v>89916</v>
      </c>
      <c r="Q108" s="573">
        <v>1.0812409812409813</v>
      </c>
      <c r="R108" s="586">
        <v>127</v>
      </c>
    </row>
    <row r="109" spans="1:18" ht="14.45" customHeight="1" x14ac:dyDescent="0.2">
      <c r="A109" s="567" t="s">
        <v>2396</v>
      </c>
      <c r="B109" s="568" t="s">
        <v>2397</v>
      </c>
      <c r="C109" s="568" t="s">
        <v>508</v>
      </c>
      <c r="D109" s="568" t="s">
        <v>2414</v>
      </c>
      <c r="E109" s="568" t="s">
        <v>2439</v>
      </c>
      <c r="F109" s="568" t="s">
        <v>2440</v>
      </c>
      <c r="G109" s="585">
        <v>5</v>
      </c>
      <c r="H109" s="585">
        <v>2710</v>
      </c>
      <c r="I109" s="568">
        <v>0.55351307189542487</v>
      </c>
      <c r="J109" s="568">
        <v>542</v>
      </c>
      <c r="K109" s="585">
        <v>9</v>
      </c>
      <c r="L109" s="585">
        <v>4896</v>
      </c>
      <c r="M109" s="568">
        <v>1</v>
      </c>
      <c r="N109" s="568">
        <v>544</v>
      </c>
      <c r="O109" s="585">
        <v>5</v>
      </c>
      <c r="P109" s="585">
        <v>2735</v>
      </c>
      <c r="Q109" s="573">
        <v>0.55861928104575165</v>
      </c>
      <c r="R109" s="586">
        <v>547</v>
      </c>
    </row>
    <row r="110" spans="1:18" ht="14.45" customHeight="1" x14ac:dyDescent="0.2">
      <c r="A110" s="567" t="s">
        <v>2396</v>
      </c>
      <c r="B110" s="568" t="s">
        <v>2397</v>
      </c>
      <c r="C110" s="568" t="s">
        <v>508</v>
      </c>
      <c r="D110" s="568" t="s">
        <v>2414</v>
      </c>
      <c r="E110" s="568" t="s">
        <v>2441</v>
      </c>
      <c r="F110" s="568" t="s">
        <v>2442</v>
      </c>
      <c r="G110" s="585">
        <v>4</v>
      </c>
      <c r="H110" s="585">
        <v>6185</v>
      </c>
      <c r="I110" s="568">
        <v>3.9800514800514799</v>
      </c>
      <c r="J110" s="568">
        <v>1546.25</v>
      </c>
      <c r="K110" s="585">
        <v>1</v>
      </c>
      <c r="L110" s="585">
        <v>1554</v>
      </c>
      <c r="M110" s="568">
        <v>1</v>
      </c>
      <c r="N110" s="568">
        <v>1554</v>
      </c>
      <c r="O110" s="585"/>
      <c r="P110" s="585"/>
      <c r="Q110" s="573"/>
      <c r="R110" s="586"/>
    </row>
    <row r="111" spans="1:18" ht="14.45" customHeight="1" x14ac:dyDescent="0.2">
      <c r="A111" s="567" t="s">
        <v>2396</v>
      </c>
      <c r="B111" s="568" t="s">
        <v>2397</v>
      </c>
      <c r="C111" s="568" t="s">
        <v>508</v>
      </c>
      <c r="D111" s="568" t="s">
        <v>2414</v>
      </c>
      <c r="E111" s="568" t="s">
        <v>2443</v>
      </c>
      <c r="F111" s="568" t="s">
        <v>2444</v>
      </c>
      <c r="G111" s="585">
        <v>348</v>
      </c>
      <c r="H111" s="585">
        <v>174696</v>
      </c>
      <c r="I111" s="568">
        <v>0.92678889737713266</v>
      </c>
      <c r="J111" s="568">
        <v>502</v>
      </c>
      <c r="K111" s="585">
        <v>374</v>
      </c>
      <c r="L111" s="585">
        <v>188496</v>
      </c>
      <c r="M111" s="568">
        <v>1</v>
      </c>
      <c r="N111" s="568">
        <v>504</v>
      </c>
      <c r="O111" s="585">
        <v>392</v>
      </c>
      <c r="P111" s="585">
        <v>198744</v>
      </c>
      <c r="Q111" s="573">
        <v>1.054367201426025</v>
      </c>
      <c r="R111" s="586">
        <v>507</v>
      </c>
    </row>
    <row r="112" spans="1:18" ht="14.45" customHeight="1" x14ac:dyDescent="0.2">
      <c r="A112" s="567" t="s">
        <v>2396</v>
      </c>
      <c r="B112" s="568" t="s">
        <v>2397</v>
      </c>
      <c r="C112" s="568" t="s">
        <v>508</v>
      </c>
      <c r="D112" s="568" t="s">
        <v>2414</v>
      </c>
      <c r="E112" s="568" t="s">
        <v>2445</v>
      </c>
      <c r="F112" s="568" t="s">
        <v>2446</v>
      </c>
      <c r="G112" s="585">
        <v>579</v>
      </c>
      <c r="H112" s="585">
        <v>393720</v>
      </c>
      <c r="I112" s="568">
        <v>0.90945209276540695</v>
      </c>
      <c r="J112" s="568">
        <v>680</v>
      </c>
      <c r="K112" s="585">
        <v>632</v>
      </c>
      <c r="L112" s="585">
        <v>432920</v>
      </c>
      <c r="M112" s="568">
        <v>1</v>
      </c>
      <c r="N112" s="568">
        <v>685</v>
      </c>
      <c r="O112" s="585">
        <v>636</v>
      </c>
      <c r="P112" s="585">
        <v>437568</v>
      </c>
      <c r="Q112" s="573">
        <v>1.0107363947149588</v>
      </c>
      <c r="R112" s="586">
        <v>688</v>
      </c>
    </row>
    <row r="113" spans="1:18" ht="14.45" customHeight="1" x14ac:dyDescent="0.2">
      <c r="A113" s="567" t="s">
        <v>2396</v>
      </c>
      <c r="B113" s="568" t="s">
        <v>2397</v>
      </c>
      <c r="C113" s="568" t="s">
        <v>508</v>
      </c>
      <c r="D113" s="568" t="s">
        <v>2414</v>
      </c>
      <c r="E113" s="568" t="s">
        <v>2447</v>
      </c>
      <c r="F113" s="568" t="s">
        <v>2448</v>
      </c>
      <c r="G113" s="585">
        <v>155</v>
      </c>
      <c r="H113" s="585">
        <v>160270</v>
      </c>
      <c r="I113" s="568">
        <v>0.95717869087434304</v>
      </c>
      <c r="J113" s="568">
        <v>1034</v>
      </c>
      <c r="K113" s="585">
        <v>161</v>
      </c>
      <c r="L113" s="585">
        <v>167440</v>
      </c>
      <c r="M113" s="568">
        <v>1</v>
      </c>
      <c r="N113" s="568">
        <v>1040</v>
      </c>
      <c r="O113" s="585">
        <v>195</v>
      </c>
      <c r="P113" s="585">
        <v>203775</v>
      </c>
      <c r="Q113" s="573">
        <v>1.2170031055900621</v>
      </c>
      <c r="R113" s="586">
        <v>1045</v>
      </c>
    </row>
    <row r="114" spans="1:18" ht="14.45" customHeight="1" x14ac:dyDescent="0.2">
      <c r="A114" s="567" t="s">
        <v>2396</v>
      </c>
      <c r="B114" s="568" t="s">
        <v>2397</v>
      </c>
      <c r="C114" s="568" t="s">
        <v>508</v>
      </c>
      <c r="D114" s="568" t="s">
        <v>2414</v>
      </c>
      <c r="E114" s="568" t="s">
        <v>2449</v>
      </c>
      <c r="F114" s="568" t="s">
        <v>2450</v>
      </c>
      <c r="G114" s="585">
        <v>28</v>
      </c>
      <c r="H114" s="585">
        <v>58884</v>
      </c>
      <c r="I114" s="568">
        <v>0.99573863636363635</v>
      </c>
      <c r="J114" s="568">
        <v>2103</v>
      </c>
      <c r="K114" s="585">
        <v>28</v>
      </c>
      <c r="L114" s="585">
        <v>59136</v>
      </c>
      <c r="M114" s="568">
        <v>1</v>
      </c>
      <c r="N114" s="568">
        <v>2112</v>
      </c>
      <c r="O114" s="585">
        <v>26</v>
      </c>
      <c r="P114" s="585">
        <v>55146</v>
      </c>
      <c r="Q114" s="573">
        <v>0.93252840909090906</v>
      </c>
      <c r="R114" s="586">
        <v>2121</v>
      </c>
    </row>
    <row r="115" spans="1:18" ht="14.45" customHeight="1" x14ac:dyDescent="0.2">
      <c r="A115" s="567" t="s">
        <v>2396</v>
      </c>
      <c r="B115" s="568" t="s">
        <v>2397</v>
      </c>
      <c r="C115" s="568" t="s">
        <v>508</v>
      </c>
      <c r="D115" s="568" t="s">
        <v>2414</v>
      </c>
      <c r="E115" s="568" t="s">
        <v>2451</v>
      </c>
      <c r="F115" s="568" t="s">
        <v>2452</v>
      </c>
      <c r="G115" s="585">
        <v>7</v>
      </c>
      <c r="H115" s="585">
        <v>8946</v>
      </c>
      <c r="I115" s="568">
        <v>0.62995563692697698</v>
      </c>
      <c r="J115" s="568">
        <v>1278</v>
      </c>
      <c r="K115" s="585">
        <v>11</v>
      </c>
      <c r="L115" s="585">
        <v>14201</v>
      </c>
      <c r="M115" s="568">
        <v>1</v>
      </c>
      <c r="N115" s="568">
        <v>1291</v>
      </c>
      <c r="O115" s="585">
        <v>6</v>
      </c>
      <c r="P115" s="585">
        <v>7812</v>
      </c>
      <c r="Q115" s="573">
        <v>0.55010210548552918</v>
      </c>
      <c r="R115" s="586">
        <v>1302</v>
      </c>
    </row>
    <row r="116" spans="1:18" ht="14.45" customHeight="1" x14ac:dyDescent="0.2">
      <c r="A116" s="567" t="s">
        <v>2396</v>
      </c>
      <c r="B116" s="568" t="s">
        <v>2397</v>
      </c>
      <c r="C116" s="568" t="s">
        <v>508</v>
      </c>
      <c r="D116" s="568" t="s">
        <v>2414</v>
      </c>
      <c r="E116" s="568" t="s">
        <v>2574</v>
      </c>
      <c r="F116" s="568" t="s">
        <v>2575</v>
      </c>
      <c r="G116" s="585"/>
      <c r="H116" s="585"/>
      <c r="I116" s="568"/>
      <c r="J116" s="568"/>
      <c r="K116" s="585">
        <v>1</v>
      </c>
      <c r="L116" s="585">
        <v>1844</v>
      </c>
      <c r="M116" s="568">
        <v>1</v>
      </c>
      <c r="N116" s="568">
        <v>1844</v>
      </c>
      <c r="O116" s="585"/>
      <c r="P116" s="585"/>
      <c r="Q116" s="573"/>
      <c r="R116" s="586"/>
    </row>
    <row r="117" spans="1:18" ht="14.45" customHeight="1" x14ac:dyDescent="0.2">
      <c r="A117" s="567" t="s">
        <v>2396</v>
      </c>
      <c r="B117" s="568" t="s">
        <v>2397</v>
      </c>
      <c r="C117" s="568" t="s">
        <v>508</v>
      </c>
      <c r="D117" s="568" t="s">
        <v>2414</v>
      </c>
      <c r="E117" s="568" t="s">
        <v>2576</v>
      </c>
      <c r="F117" s="568" t="s">
        <v>2577</v>
      </c>
      <c r="G117" s="585">
        <v>4</v>
      </c>
      <c r="H117" s="585">
        <v>3900</v>
      </c>
      <c r="I117" s="568">
        <v>0.56677808458072954</v>
      </c>
      <c r="J117" s="568">
        <v>975</v>
      </c>
      <c r="K117" s="585">
        <v>7</v>
      </c>
      <c r="L117" s="585">
        <v>6881</v>
      </c>
      <c r="M117" s="568">
        <v>1</v>
      </c>
      <c r="N117" s="568">
        <v>983</v>
      </c>
      <c r="O117" s="585">
        <v>6</v>
      </c>
      <c r="P117" s="585">
        <v>5940</v>
      </c>
      <c r="Q117" s="573">
        <v>0.86324662113064965</v>
      </c>
      <c r="R117" s="586">
        <v>990</v>
      </c>
    </row>
    <row r="118" spans="1:18" ht="14.45" customHeight="1" x14ac:dyDescent="0.2">
      <c r="A118" s="567" t="s">
        <v>2396</v>
      </c>
      <c r="B118" s="568" t="s">
        <v>2397</v>
      </c>
      <c r="C118" s="568" t="s">
        <v>508</v>
      </c>
      <c r="D118" s="568" t="s">
        <v>2414</v>
      </c>
      <c r="E118" s="568" t="s">
        <v>2578</v>
      </c>
      <c r="F118" s="568" t="s">
        <v>2579</v>
      </c>
      <c r="G118" s="585">
        <v>3</v>
      </c>
      <c r="H118" s="585">
        <v>2541</v>
      </c>
      <c r="I118" s="568">
        <v>0.33098866744822197</v>
      </c>
      <c r="J118" s="568">
        <v>847</v>
      </c>
      <c r="K118" s="585">
        <v>9</v>
      </c>
      <c r="L118" s="585">
        <v>7677</v>
      </c>
      <c r="M118" s="568">
        <v>1</v>
      </c>
      <c r="N118" s="568">
        <v>853</v>
      </c>
      <c r="O118" s="585"/>
      <c r="P118" s="585"/>
      <c r="Q118" s="573"/>
      <c r="R118" s="586"/>
    </row>
    <row r="119" spans="1:18" ht="14.45" customHeight="1" x14ac:dyDescent="0.2">
      <c r="A119" s="567" t="s">
        <v>2396</v>
      </c>
      <c r="B119" s="568" t="s">
        <v>2397</v>
      </c>
      <c r="C119" s="568" t="s">
        <v>508</v>
      </c>
      <c r="D119" s="568" t="s">
        <v>2414</v>
      </c>
      <c r="E119" s="568" t="s">
        <v>2453</v>
      </c>
      <c r="F119" s="568" t="s">
        <v>2454</v>
      </c>
      <c r="G119" s="585">
        <v>14</v>
      </c>
      <c r="H119" s="585">
        <v>23520</v>
      </c>
      <c r="I119" s="568">
        <v>0.6337231233496794</v>
      </c>
      <c r="J119" s="568">
        <v>1680</v>
      </c>
      <c r="K119" s="585">
        <v>22</v>
      </c>
      <c r="L119" s="585">
        <v>37114</v>
      </c>
      <c r="M119" s="568">
        <v>1</v>
      </c>
      <c r="N119" s="568">
        <v>1687</v>
      </c>
      <c r="O119" s="585">
        <v>9</v>
      </c>
      <c r="P119" s="585">
        <v>15237</v>
      </c>
      <c r="Q119" s="573">
        <v>0.41054588564962008</v>
      </c>
      <c r="R119" s="586">
        <v>1693</v>
      </c>
    </row>
    <row r="120" spans="1:18" ht="14.45" customHeight="1" x14ac:dyDescent="0.2">
      <c r="A120" s="567" t="s">
        <v>2396</v>
      </c>
      <c r="B120" s="568" t="s">
        <v>2397</v>
      </c>
      <c r="C120" s="568" t="s">
        <v>508</v>
      </c>
      <c r="D120" s="568" t="s">
        <v>2414</v>
      </c>
      <c r="E120" s="568" t="s">
        <v>2455</v>
      </c>
      <c r="F120" s="568" t="s">
        <v>2456</v>
      </c>
      <c r="G120" s="585">
        <v>30</v>
      </c>
      <c r="H120" s="585">
        <v>41931</v>
      </c>
      <c r="I120" s="568">
        <v>1.6568278805120911</v>
      </c>
      <c r="J120" s="568">
        <v>1397.7</v>
      </c>
      <c r="K120" s="585">
        <v>18</v>
      </c>
      <c r="L120" s="585">
        <v>25308</v>
      </c>
      <c r="M120" s="568">
        <v>1</v>
      </c>
      <c r="N120" s="568">
        <v>1406</v>
      </c>
      <c r="O120" s="585">
        <v>16</v>
      </c>
      <c r="P120" s="585">
        <v>22640</v>
      </c>
      <c r="Q120" s="573">
        <v>0.8945787893156314</v>
      </c>
      <c r="R120" s="586">
        <v>1415</v>
      </c>
    </row>
    <row r="121" spans="1:18" ht="14.45" customHeight="1" x14ac:dyDescent="0.2">
      <c r="A121" s="567" t="s">
        <v>2396</v>
      </c>
      <c r="B121" s="568" t="s">
        <v>2397</v>
      </c>
      <c r="C121" s="568" t="s">
        <v>508</v>
      </c>
      <c r="D121" s="568" t="s">
        <v>2414</v>
      </c>
      <c r="E121" s="568" t="s">
        <v>2457</v>
      </c>
      <c r="F121" s="568" t="s">
        <v>2458</v>
      </c>
      <c r="G121" s="585">
        <v>14</v>
      </c>
      <c r="H121" s="585">
        <v>21980</v>
      </c>
      <c r="I121" s="568">
        <v>0.35738094076711707</v>
      </c>
      <c r="J121" s="568">
        <v>1570</v>
      </c>
      <c r="K121" s="585">
        <v>39</v>
      </c>
      <c r="L121" s="585">
        <v>61503</v>
      </c>
      <c r="M121" s="568">
        <v>1</v>
      </c>
      <c r="N121" s="568">
        <v>1577</v>
      </c>
      <c r="O121" s="585">
        <v>16</v>
      </c>
      <c r="P121" s="585">
        <v>25328</v>
      </c>
      <c r="Q121" s="573">
        <v>0.41181730972472885</v>
      </c>
      <c r="R121" s="586">
        <v>1583</v>
      </c>
    </row>
    <row r="122" spans="1:18" ht="14.45" customHeight="1" x14ac:dyDescent="0.2">
      <c r="A122" s="567" t="s">
        <v>2396</v>
      </c>
      <c r="B122" s="568" t="s">
        <v>2397</v>
      </c>
      <c r="C122" s="568" t="s">
        <v>508</v>
      </c>
      <c r="D122" s="568" t="s">
        <v>2414</v>
      </c>
      <c r="E122" s="568" t="s">
        <v>2459</v>
      </c>
      <c r="F122" s="568" t="s">
        <v>2460</v>
      </c>
      <c r="G122" s="585">
        <v>1</v>
      </c>
      <c r="H122" s="585">
        <v>444</v>
      </c>
      <c r="I122" s="568">
        <v>0.49333333333333335</v>
      </c>
      <c r="J122" s="568">
        <v>444</v>
      </c>
      <c r="K122" s="585">
        <v>2</v>
      </c>
      <c r="L122" s="585">
        <v>900</v>
      </c>
      <c r="M122" s="568">
        <v>1</v>
      </c>
      <c r="N122" s="568">
        <v>450</v>
      </c>
      <c r="O122" s="585">
        <v>2</v>
      </c>
      <c r="P122" s="585">
        <v>910</v>
      </c>
      <c r="Q122" s="573">
        <v>1.0111111111111111</v>
      </c>
      <c r="R122" s="586">
        <v>455</v>
      </c>
    </row>
    <row r="123" spans="1:18" ht="14.45" customHeight="1" x14ac:dyDescent="0.2">
      <c r="A123" s="567" t="s">
        <v>2396</v>
      </c>
      <c r="B123" s="568" t="s">
        <v>2397</v>
      </c>
      <c r="C123" s="568" t="s">
        <v>508</v>
      </c>
      <c r="D123" s="568" t="s">
        <v>2414</v>
      </c>
      <c r="E123" s="568" t="s">
        <v>2580</v>
      </c>
      <c r="F123" s="568" t="s">
        <v>2581</v>
      </c>
      <c r="G123" s="585"/>
      <c r="H123" s="585"/>
      <c r="I123" s="568"/>
      <c r="J123" s="568"/>
      <c r="K123" s="585">
        <v>2</v>
      </c>
      <c r="L123" s="585">
        <v>1354</v>
      </c>
      <c r="M123" s="568">
        <v>1</v>
      </c>
      <c r="N123" s="568">
        <v>677</v>
      </c>
      <c r="O123" s="585"/>
      <c r="P123" s="585"/>
      <c r="Q123" s="573"/>
      <c r="R123" s="586"/>
    </row>
    <row r="124" spans="1:18" ht="14.45" customHeight="1" x14ac:dyDescent="0.2">
      <c r="A124" s="567" t="s">
        <v>2396</v>
      </c>
      <c r="B124" s="568" t="s">
        <v>2397</v>
      </c>
      <c r="C124" s="568" t="s">
        <v>508</v>
      </c>
      <c r="D124" s="568" t="s">
        <v>2414</v>
      </c>
      <c r="E124" s="568" t="s">
        <v>2582</v>
      </c>
      <c r="F124" s="568" t="s">
        <v>2546</v>
      </c>
      <c r="G124" s="585">
        <v>1</v>
      </c>
      <c r="H124" s="585">
        <v>2333</v>
      </c>
      <c r="I124" s="568"/>
      <c r="J124" s="568">
        <v>2333</v>
      </c>
      <c r="K124" s="585"/>
      <c r="L124" s="585"/>
      <c r="M124" s="568"/>
      <c r="N124" s="568"/>
      <c r="O124" s="585">
        <v>1</v>
      </c>
      <c r="P124" s="585">
        <v>2357</v>
      </c>
      <c r="Q124" s="573"/>
      <c r="R124" s="586">
        <v>2357</v>
      </c>
    </row>
    <row r="125" spans="1:18" ht="14.45" customHeight="1" x14ac:dyDescent="0.2">
      <c r="A125" s="567" t="s">
        <v>2396</v>
      </c>
      <c r="B125" s="568" t="s">
        <v>2397</v>
      </c>
      <c r="C125" s="568" t="s">
        <v>508</v>
      </c>
      <c r="D125" s="568" t="s">
        <v>2414</v>
      </c>
      <c r="E125" s="568" t="s">
        <v>2461</v>
      </c>
      <c r="F125" s="568" t="s">
        <v>2462</v>
      </c>
      <c r="G125" s="585"/>
      <c r="H125" s="585"/>
      <c r="I125" s="568"/>
      <c r="J125" s="568"/>
      <c r="K125" s="585">
        <v>1</v>
      </c>
      <c r="L125" s="585">
        <v>982</v>
      </c>
      <c r="M125" s="568">
        <v>1</v>
      </c>
      <c r="N125" s="568">
        <v>982</v>
      </c>
      <c r="O125" s="585">
        <v>1</v>
      </c>
      <c r="P125" s="585">
        <v>989</v>
      </c>
      <c r="Q125" s="573">
        <v>1.0071283095723014</v>
      </c>
      <c r="R125" s="586">
        <v>989</v>
      </c>
    </row>
    <row r="126" spans="1:18" ht="14.45" customHeight="1" x14ac:dyDescent="0.2">
      <c r="A126" s="567" t="s">
        <v>2396</v>
      </c>
      <c r="B126" s="568" t="s">
        <v>2397</v>
      </c>
      <c r="C126" s="568" t="s">
        <v>508</v>
      </c>
      <c r="D126" s="568" t="s">
        <v>2414</v>
      </c>
      <c r="E126" s="568" t="s">
        <v>2583</v>
      </c>
      <c r="F126" s="568" t="s">
        <v>2584</v>
      </c>
      <c r="G126" s="585"/>
      <c r="H126" s="585"/>
      <c r="I126" s="568"/>
      <c r="J126" s="568"/>
      <c r="K126" s="585">
        <v>1</v>
      </c>
      <c r="L126" s="585">
        <v>1135</v>
      </c>
      <c r="M126" s="568">
        <v>1</v>
      </c>
      <c r="N126" s="568">
        <v>1135</v>
      </c>
      <c r="O126" s="585"/>
      <c r="P126" s="585"/>
      <c r="Q126" s="573"/>
      <c r="R126" s="586"/>
    </row>
    <row r="127" spans="1:18" ht="14.45" customHeight="1" x14ac:dyDescent="0.2">
      <c r="A127" s="567" t="s">
        <v>2396</v>
      </c>
      <c r="B127" s="568" t="s">
        <v>2397</v>
      </c>
      <c r="C127" s="568" t="s">
        <v>508</v>
      </c>
      <c r="D127" s="568" t="s">
        <v>2414</v>
      </c>
      <c r="E127" s="568" t="s">
        <v>2585</v>
      </c>
      <c r="F127" s="568" t="s">
        <v>2586</v>
      </c>
      <c r="G127" s="585">
        <v>2</v>
      </c>
      <c r="H127" s="585">
        <v>496</v>
      </c>
      <c r="I127" s="568"/>
      <c r="J127" s="568">
        <v>248</v>
      </c>
      <c r="K127" s="585"/>
      <c r="L127" s="585"/>
      <c r="M127" s="568"/>
      <c r="N127" s="568"/>
      <c r="O127" s="585"/>
      <c r="P127" s="585"/>
      <c r="Q127" s="573"/>
      <c r="R127" s="586"/>
    </row>
    <row r="128" spans="1:18" ht="14.45" customHeight="1" x14ac:dyDescent="0.2">
      <c r="A128" s="567" t="s">
        <v>2396</v>
      </c>
      <c r="B128" s="568" t="s">
        <v>2397</v>
      </c>
      <c r="C128" s="568" t="s">
        <v>508</v>
      </c>
      <c r="D128" s="568" t="s">
        <v>2414</v>
      </c>
      <c r="E128" s="568" t="s">
        <v>2465</v>
      </c>
      <c r="F128" s="568" t="s">
        <v>2466</v>
      </c>
      <c r="G128" s="585">
        <v>1</v>
      </c>
      <c r="H128" s="585">
        <v>374</v>
      </c>
      <c r="I128" s="568"/>
      <c r="J128" s="568">
        <v>374</v>
      </c>
      <c r="K128" s="585"/>
      <c r="L128" s="585"/>
      <c r="M128" s="568"/>
      <c r="N128" s="568"/>
      <c r="O128" s="585"/>
      <c r="P128" s="585"/>
      <c r="Q128" s="573"/>
      <c r="R128" s="586"/>
    </row>
    <row r="129" spans="1:18" ht="14.45" customHeight="1" x14ac:dyDescent="0.2">
      <c r="A129" s="567" t="s">
        <v>2396</v>
      </c>
      <c r="B129" s="568" t="s">
        <v>2397</v>
      </c>
      <c r="C129" s="568" t="s">
        <v>508</v>
      </c>
      <c r="D129" s="568" t="s">
        <v>2414</v>
      </c>
      <c r="E129" s="568" t="s">
        <v>2467</v>
      </c>
      <c r="F129" s="568" t="s">
        <v>2468</v>
      </c>
      <c r="G129" s="585">
        <v>566</v>
      </c>
      <c r="H129" s="585">
        <v>18866.629999999997</v>
      </c>
      <c r="I129" s="568">
        <v>0.91585582524271802</v>
      </c>
      <c r="J129" s="568">
        <v>33.333268551236742</v>
      </c>
      <c r="K129" s="585">
        <v>618</v>
      </c>
      <c r="L129" s="585">
        <v>20600.000000000007</v>
      </c>
      <c r="M129" s="568">
        <v>1</v>
      </c>
      <c r="N129" s="568">
        <v>33.333333333333343</v>
      </c>
      <c r="O129" s="585">
        <v>682</v>
      </c>
      <c r="P129" s="585">
        <v>26772.239999999998</v>
      </c>
      <c r="Q129" s="573">
        <v>1.2996233009708733</v>
      </c>
      <c r="R129" s="586">
        <v>39.255483870967737</v>
      </c>
    </row>
    <row r="130" spans="1:18" ht="14.45" customHeight="1" x14ac:dyDescent="0.2">
      <c r="A130" s="567" t="s">
        <v>2396</v>
      </c>
      <c r="B130" s="568" t="s">
        <v>2397</v>
      </c>
      <c r="C130" s="568" t="s">
        <v>508</v>
      </c>
      <c r="D130" s="568" t="s">
        <v>2414</v>
      </c>
      <c r="E130" s="568" t="s">
        <v>2469</v>
      </c>
      <c r="F130" s="568" t="s">
        <v>2470</v>
      </c>
      <c r="G130" s="585"/>
      <c r="H130" s="585"/>
      <c r="I130" s="568"/>
      <c r="J130" s="568"/>
      <c r="K130" s="585">
        <v>3</v>
      </c>
      <c r="L130" s="585">
        <v>348</v>
      </c>
      <c r="M130" s="568">
        <v>1</v>
      </c>
      <c r="N130" s="568">
        <v>116</v>
      </c>
      <c r="O130" s="585">
        <v>1</v>
      </c>
      <c r="P130" s="585">
        <v>117</v>
      </c>
      <c r="Q130" s="573">
        <v>0.33620689655172414</v>
      </c>
      <c r="R130" s="586">
        <v>117</v>
      </c>
    </row>
    <row r="131" spans="1:18" ht="14.45" customHeight="1" x14ac:dyDescent="0.2">
      <c r="A131" s="567" t="s">
        <v>2396</v>
      </c>
      <c r="B131" s="568" t="s">
        <v>2397</v>
      </c>
      <c r="C131" s="568" t="s">
        <v>508</v>
      </c>
      <c r="D131" s="568" t="s">
        <v>2414</v>
      </c>
      <c r="E131" s="568" t="s">
        <v>2473</v>
      </c>
      <c r="F131" s="568" t="s">
        <v>2474</v>
      </c>
      <c r="G131" s="585">
        <v>1150</v>
      </c>
      <c r="H131" s="585">
        <v>98900</v>
      </c>
      <c r="I131" s="568">
        <v>0.92647237913235725</v>
      </c>
      <c r="J131" s="568">
        <v>86</v>
      </c>
      <c r="K131" s="585">
        <v>1227</v>
      </c>
      <c r="L131" s="585">
        <v>106749</v>
      </c>
      <c r="M131" s="568">
        <v>1</v>
      </c>
      <c r="N131" s="568">
        <v>87</v>
      </c>
      <c r="O131" s="585">
        <v>1113</v>
      </c>
      <c r="P131" s="585">
        <v>97944</v>
      </c>
      <c r="Q131" s="573">
        <v>0.91751679172638623</v>
      </c>
      <c r="R131" s="586">
        <v>88</v>
      </c>
    </row>
    <row r="132" spans="1:18" ht="14.45" customHeight="1" x14ac:dyDescent="0.2">
      <c r="A132" s="567" t="s">
        <v>2396</v>
      </c>
      <c r="B132" s="568" t="s">
        <v>2397</v>
      </c>
      <c r="C132" s="568" t="s">
        <v>508</v>
      </c>
      <c r="D132" s="568" t="s">
        <v>2414</v>
      </c>
      <c r="E132" s="568" t="s">
        <v>2475</v>
      </c>
      <c r="F132" s="568" t="s">
        <v>2476</v>
      </c>
      <c r="G132" s="585">
        <v>1</v>
      </c>
      <c r="H132" s="585">
        <v>32</v>
      </c>
      <c r="I132" s="568">
        <v>0.48484848484848486</v>
      </c>
      <c r="J132" s="568">
        <v>32</v>
      </c>
      <c r="K132" s="585">
        <v>2</v>
      </c>
      <c r="L132" s="585">
        <v>66</v>
      </c>
      <c r="M132" s="568">
        <v>1</v>
      </c>
      <c r="N132" s="568">
        <v>33</v>
      </c>
      <c r="O132" s="585"/>
      <c r="P132" s="585"/>
      <c r="Q132" s="573"/>
      <c r="R132" s="586"/>
    </row>
    <row r="133" spans="1:18" ht="14.45" customHeight="1" x14ac:dyDescent="0.2">
      <c r="A133" s="567" t="s">
        <v>2396</v>
      </c>
      <c r="B133" s="568" t="s">
        <v>2397</v>
      </c>
      <c r="C133" s="568" t="s">
        <v>508</v>
      </c>
      <c r="D133" s="568" t="s">
        <v>2414</v>
      </c>
      <c r="E133" s="568" t="s">
        <v>2477</v>
      </c>
      <c r="F133" s="568" t="s">
        <v>2478</v>
      </c>
      <c r="G133" s="585"/>
      <c r="H133" s="585"/>
      <c r="I133" s="568"/>
      <c r="J133" s="568"/>
      <c r="K133" s="585"/>
      <c r="L133" s="585"/>
      <c r="M133" s="568"/>
      <c r="N133" s="568"/>
      <c r="O133" s="585">
        <v>1</v>
      </c>
      <c r="P133" s="585">
        <v>1537</v>
      </c>
      <c r="Q133" s="573"/>
      <c r="R133" s="586">
        <v>1537</v>
      </c>
    </row>
    <row r="134" spans="1:18" ht="14.45" customHeight="1" x14ac:dyDescent="0.2">
      <c r="A134" s="567" t="s">
        <v>2396</v>
      </c>
      <c r="B134" s="568" t="s">
        <v>2397</v>
      </c>
      <c r="C134" s="568" t="s">
        <v>508</v>
      </c>
      <c r="D134" s="568" t="s">
        <v>2414</v>
      </c>
      <c r="E134" s="568" t="s">
        <v>2481</v>
      </c>
      <c r="F134" s="568" t="s">
        <v>2440</v>
      </c>
      <c r="G134" s="585">
        <v>8</v>
      </c>
      <c r="H134" s="585">
        <v>5512</v>
      </c>
      <c r="I134" s="568">
        <v>1.9855907780979827</v>
      </c>
      <c r="J134" s="568">
        <v>689</v>
      </c>
      <c r="K134" s="585">
        <v>4</v>
      </c>
      <c r="L134" s="585">
        <v>2776</v>
      </c>
      <c r="M134" s="568">
        <v>1</v>
      </c>
      <c r="N134" s="568">
        <v>694</v>
      </c>
      <c r="O134" s="585">
        <v>3</v>
      </c>
      <c r="P134" s="585">
        <v>2091</v>
      </c>
      <c r="Q134" s="573">
        <v>0.75324207492795392</v>
      </c>
      <c r="R134" s="586">
        <v>697</v>
      </c>
    </row>
    <row r="135" spans="1:18" ht="14.45" customHeight="1" x14ac:dyDescent="0.2">
      <c r="A135" s="567" t="s">
        <v>2396</v>
      </c>
      <c r="B135" s="568" t="s">
        <v>2397</v>
      </c>
      <c r="C135" s="568" t="s">
        <v>508</v>
      </c>
      <c r="D135" s="568" t="s">
        <v>2414</v>
      </c>
      <c r="E135" s="568" t="s">
        <v>2482</v>
      </c>
      <c r="F135" s="568" t="s">
        <v>2483</v>
      </c>
      <c r="G135" s="585">
        <v>26</v>
      </c>
      <c r="H135" s="585">
        <v>4108</v>
      </c>
      <c r="I135" s="568">
        <v>1.2380952380952381</v>
      </c>
      <c r="J135" s="568">
        <v>158</v>
      </c>
      <c r="K135" s="585">
        <v>21</v>
      </c>
      <c r="L135" s="585">
        <v>3318</v>
      </c>
      <c r="M135" s="568">
        <v>1</v>
      </c>
      <c r="N135" s="568">
        <v>158</v>
      </c>
      <c r="O135" s="585">
        <v>20</v>
      </c>
      <c r="P135" s="585">
        <v>3180</v>
      </c>
      <c r="Q135" s="573">
        <v>0.95840867992766732</v>
      </c>
      <c r="R135" s="586">
        <v>159</v>
      </c>
    </row>
    <row r="136" spans="1:18" ht="14.45" customHeight="1" x14ac:dyDescent="0.2">
      <c r="A136" s="567" t="s">
        <v>2396</v>
      </c>
      <c r="B136" s="568" t="s">
        <v>2397</v>
      </c>
      <c r="C136" s="568" t="s">
        <v>508</v>
      </c>
      <c r="D136" s="568" t="s">
        <v>2414</v>
      </c>
      <c r="E136" s="568" t="s">
        <v>2490</v>
      </c>
      <c r="F136" s="568" t="s">
        <v>2491</v>
      </c>
      <c r="G136" s="585">
        <v>20</v>
      </c>
      <c r="H136" s="585">
        <v>14460</v>
      </c>
      <c r="I136" s="568">
        <v>0.63985132085490504</v>
      </c>
      <c r="J136" s="568">
        <v>723</v>
      </c>
      <c r="K136" s="585">
        <v>31</v>
      </c>
      <c r="L136" s="585">
        <v>22599</v>
      </c>
      <c r="M136" s="568">
        <v>1</v>
      </c>
      <c r="N136" s="568">
        <v>729</v>
      </c>
      <c r="O136" s="585">
        <v>13</v>
      </c>
      <c r="P136" s="585">
        <v>9542</v>
      </c>
      <c r="Q136" s="573">
        <v>0.42223107217133504</v>
      </c>
      <c r="R136" s="586">
        <v>734</v>
      </c>
    </row>
    <row r="137" spans="1:18" ht="14.45" customHeight="1" x14ac:dyDescent="0.2">
      <c r="A137" s="567" t="s">
        <v>2396</v>
      </c>
      <c r="B137" s="568" t="s">
        <v>2397</v>
      </c>
      <c r="C137" s="568" t="s">
        <v>508</v>
      </c>
      <c r="D137" s="568" t="s">
        <v>2414</v>
      </c>
      <c r="E137" s="568" t="s">
        <v>2492</v>
      </c>
      <c r="F137" s="568" t="s">
        <v>2493</v>
      </c>
      <c r="G137" s="585">
        <v>80</v>
      </c>
      <c r="H137" s="585">
        <v>85120</v>
      </c>
      <c r="I137" s="568">
        <v>0.86549802741286042</v>
      </c>
      <c r="J137" s="568">
        <v>1064</v>
      </c>
      <c r="K137" s="585">
        <v>92</v>
      </c>
      <c r="L137" s="585">
        <v>98348</v>
      </c>
      <c r="M137" s="568">
        <v>1</v>
      </c>
      <c r="N137" s="568">
        <v>1069</v>
      </c>
      <c r="O137" s="585">
        <v>69</v>
      </c>
      <c r="P137" s="585">
        <v>73968</v>
      </c>
      <c r="Q137" s="573">
        <v>0.75210477081384475</v>
      </c>
      <c r="R137" s="586">
        <v>1072</v>
      </c>
    </row>
    <row r="138" spans="1:18" ht="14.45" customHeight="1" x14ac:dyDescent="0.2">
      <c r="A138" s="567" t="s">
        <v>2396</v>
      </c>
      <c r="B138" s="568" t="s">
        <v>2397</v>
      </c>
      <c r="C138" s="568" t="s">
        <v>508</v>
      </c>
      <c r="D138" s="568" t="s">
        <v>2414</v>
      </c>
      <c r="E138" s="568" t="s">
        <v>2587</v>
      </c>
      <c r="F138" s="568" t="s">
        <v>2588</v>
      </c>
      <c r="G138" s="585"/>
      <c r="H138" s="585"/>
      <c r="I138" s="568"/>
      <c r="J138" s="568"/>
      <c r="K138" s="585"/>
      <c r="L138" s="585"/>
      <c r="M138" s="568"/>
      <c r="N138" s="568"/>
      <c r="O138" s="585">
        <v>1</v>
      </c>
      <c r="P138" s="585">
        <v>842</v>
      </c>
      <c r="Q138" s="573"/>
      <c r="R138" s="586">
        <v>842</v>
      </c>
    </row>
    <row r="139" spans="1:18" ht="14.45" customHeight="1" x14ac:dyDescent="0.2">
      <c r="A139" s="567" t="s">
        <v>2396</v>
      </c>
      <c r="B139" s="568" t="s">
        <v>2397</v>
      </c>
      <c r="C139" s="568" t="s">
        <v>508</v>
      </c>
      <c r="D139" s="568" t="s">
        <v>2414</v>
      </c>
      <c r="E139" s="568" t="s">
        <v>2494</v>
      </c>
      <c r="F139" s="568" t="s">
        <v>2495</v>
      </c>
      <c r="G139" s="585">
        <v>11</v>
      </c>
      <c r="H139" s="585">
        <v>1364</v>
      </c>
      <c r="I139" s="568">
        <v>5.4560000000000004</v>
      </c>
      <c r="J139" s="568">
        <v>124</v>
      </c>
      <c r="K139" s="585">
        <v>2</v>
      </c>
      <c r="L139" s="585">
        <v>250</v>
      </c>
      <c r="M139" s="568">
        <v>1</v>
      </c>
      <c r="N139" s="568">
        <v>125</v>
      </c>
      <c r="O139" s="585">
        <v>3</v>
      </c>
      <c r="P139" s="585">
        <v>378</v>
      </c>
      <c r="Q139" s="573">
        <v>1.512</v>
      </c>
      <c r="R139" s="586">
        <v>126</v>
      </c>
    </row>
    <row r="140" spans="1:18" ht="14.45" customHeight="1" x14ac:dyDescent="0.2">
      <c r="A140" s="567" t="s">
        <v>2396</v>
      </c>
      <c r="B140" s="568" t="s">
        <v>2397</v>
      </c>
      <c r="C140" s="568" t="s">
        <v>508</v>
      </c>
      <c r="D140" s="568" t="s">
        <v>2414</v>
      </c>
      <c r="E140" s="568" t="s">
        <v>2496</v>
      </c>
      <c r="F140" s="568" t="s">
        <v>2497</v>
      </c>
      <c r="G140" s="585">
        <v>1</v>
      </c>
      <c r="H140" s="585">
        <v>60</v>
      </c>
      <c r="I140" s="568">
        <v>0.19672131147540983</v>
      </c>
      <c r="J140" s="568">
        <v>60</v>
      </c>
      <c r="K140" s="585">
        <v>5</v>
      </c>
      <c r="L140" s="585">
        <v>305</v>
      </c>
      <c r="M140" s="568">
        <v>1</v>
      </c>
      <c r="N140" s="568">
        <v>61</v>
      </c>
      <c r="O140" s="585">
        <v>1</v>
      </c>
      <c r="P140" s="585">
        <v>62</v>
      </c>
      <c r="Q140" s="573">
        <v>0.20327868852459016</v>
      </c>
      <c r="R140" s="586">
        <v>62</v>
      </c>
    </row>
    <row r="141" spans="1:18" ht="14.45" customHeight="1" x14ac:dyDescent="0.2">
      <c r="A141" s="567" t="s">
        <v>2396</v>
      </c>
      <c r="B141" s="568" t="s">
        <v>2397</v>
      </c>
      <c r="C141" s="568" t="s">
        <v>508</v>
      </c>
      <c r="D141" s="568" t="s">
        <v>2414</v>
      </c>
      <c r="E141" s="568" t="s">
        <v>2498</v>
      </c>
      <c r="F141" s="568" t="s">
        <v>2499</v>
      </c>
      <c r="G141" s="585">
        <v>53</v>
      </c>
      <c r="H141" s="585">
        <v>38001</v>
      </c>
      <c r="I141" s="568">
        <v>0.61201120917348451</v>
      </c>
      <c r="J141" s="568">
        <v>717</v>
      </c>
      <c r="K141" s="585">
        <v>86</v>
      </c>
      <c r="L141" s="585">
        <v>62092</v>
      </c>
      <c r="M141" s="568">
        <v>1</v>
      </c>
      <c r="N141" s="568">
        <v>722</v>
      </c>
      <c r="O141" s="585">
        <v>130</v>
      </c>
      <c r="P141" s="585">
        <v>94250</v>
      </c>
      <c r="Q141" s="573">
        <v>1.517908909360304</v>
      </c>
      <c r="R141" s="586">
        <v>725</v>
      </c>
    </row>
    <row r="142" spans="1:18" ht="14.45" customHeight="1" x14ac:dyDescent="0.2">
      <c r="A142" s="567" t="s">
        <v>2396</v>
      </c>
      <c r="B142" s="568" t="s">
        <v>2397</v>
      </c>
      <c r="C142" s="568" t="s">
        <v>508</v>
      </c>
      <c r="D142" s="568" t="s">
        <v>2414</v>
      </c>
      <c r="E142" s="568" t="s">
        <v>2500</v>
      </c>
      <c r="F142" s="568" t="s">
        <v>2501</v>
      </c>
      <c r="G142" s="585">
        <v>1</v>
      </c>
      <c r="H142" s="585">
        <v>91</v>
      </c>
      <c r="I142" s="568">
        <v>0.16485507246376813</v>
      </c>
      <c r="J142" s="568">
        <v>91</v>
      </c>
      <c r="K142" s="585">
        <v>6</v>
      </c>
      <c r="L142" s="585">
        <v>552</v>
      </c>
      <c r="M142" s="568">
        <v>1</v>
      </c>
      <c r="N142" s="568">
        <v>92</v>
      </c>
      <c r="O142" s="585">
        <v>3</v>
      </c>
      <c r="P142" s="585">
        <v>279</v>
      </c>
      <c r="Q142" s="573">
        <v>0.50543478260869568</v>
      </c>
      <c r="R142" s="586">
        <v>93</v>
      </c>
    </row>
    <row r="143" spans="1:18" ht="14.45" customHeight="1" x14ac:dyDescent="0.2">
      <c r="A143" s="567" t="s">
        <v>2396</v>
      </c>
      <c r="B143" s="568" t="s">
        <v>2397</v>
      </c>
      <c r="C143" s="568" t="s">
        <v>508</v>
      </c>
      <c r="D143" s="568" t="s">
        <v>2414</v>
      </c>
      <c r="E143" s="568" t="s">
        <v>2502</v>
      </c>
      <c r="F143" s="568" t="s">
        <v>2503</v>
      </c>
      <c r="G143" s="585"/>
      <c r="H143" s="585"/>
      <c r="I143" s="568"/>
      <c r="J143" s="568"/>
      <c r="K143" s="585">
        <v>1</v>
      </c>
      <c r="L143" s="585">
        <v>376</v>
      </c>
      <c r="M143" s="568">
        <v>1</v>
      </c>
      <c r="N143" s="568">
        <v>376</v>
      </c>
      <c r="O143" s="585">
        <v>3</v>
      </c>
      <c r="P143" s="585">
        <v>1131</v>
      </c>
      <c r="Q143" s="573">
        <v>3.0079787234042552</v>
      </c>
      <c r="R143" s="586">
        <v>377</v>
      </c>
    </row>
    <row r="144" spans="1:18" ht="14.45" customHeight="1" x14ac:dyDescent="0.2">
      <c r="A144" s="567" t="s">
        <v>2396</v>
      </c>
      <c r="B144" s="568" t="s">
        <v>2397</v>
      </c>
      <c r="C144" s="568" t="s">
        <v>508</v>
      </c>
      <c r="D144" s="568" t="s">
        <v>2414</v>
      </c>
      <c r="E144" s="568" t="s">
        <v>2504</v>
      </c>
      <c r="F144" s="568" t="s">
        <v>2505</v>
      </c>
      <c r="G144" s="585"/>
      <c r="H144" s="585"/>
      <c r="I144" s="568"/>
      <c r="J144" s="568"/>
      <c r="K144" s="585">
        <v>4</v>
      </c>
      <c r="L144" s="585">
        <v>3960</v>
      </c>
      <c r="M144" s="568">
        <v>1</v>
      </c>
      <c r="N144" s="568">
        <v>990</v>
      </c>
      <c r="O144" s="585"/>
      <c r="P144" s="585"/>
      <c r="Q144" s="573"/>
      <c r="R144" s="586"/>
    </row>
    <row r="145" spans="1:18" ht="14.45" customHeight="1" x14ac:dyDescent="0.2">
      <c r="A145" s="567" t="s">
        <v>2396</v>
      </c>
      <c r="B145" s="568" t="s">
        <v>2397</v>
      </c>
      <c r="C145" s="568" t="s">
        <v>508</v>
      </c>
      <c r="D145" s="568" t="s">
        <v>2414</v>
      </c>
      <c r="E145" s="568" t="s">
        <v>2589</v>
      </c>
      <c r="F145" s="568" t="s">
        <v>2590</v>
      </c>
      <c r="G145" s="585">
        <v>1</v>
      </c>
      <c r="H145" s="585">
        <v>1310</v>
      </c>
      <c r="I145" s="568"/>
      <c r="J145" s="568">
        <v>1310</v>
      </c>
      <c r="K145" s="585"/>
      <c r="L145" s="585"/>
      <c r="M145" s="568"/>
      <c r="N145" s="568"/>
      <c r="O145" s="585"/>
      <c r="P145" s="585"/>
      <c r="Q145" s="573"/>
      <c r="R145" s="586"/>
    </row>
    <row r="146" spans="1:18" ht="14.45" customHeight="1" x14ac:dyDescent="0.2">
      <c r="A146" s="567" t="s">
        <v>2396</v>
      </c>
      <c r="B146" s="568" t="s">
        <v>2397</v>
      </c>
      <c r="C146" s="568" t="s">
        <v>508</v>
      </c>
      <c r="D146" s="568" t="s">
        <v>2414</v>
      </c>
      <c r="E146" s="568" t="s">
        <v>2508</v>
      </c>
      <c r="F146" s="568" t="s">
        <v>2509</v>
      </c>
      <c r="G146" s="585">
        <v>8</v>
      </c>
      <c r="H146" s="585">
        <v>3128</v>
      </c>
      <c r="I146" s="568">
        <v>0.99491094147582693</v>
      </c>
      <c r="J146" s="568">
        <v>391</v>
      </c>
      <c r="K146" s="585">
        <v>8</v>
      </c>
      <c r="L146" s="585">
        <v>3144</v>
      </c>
      <c r="M146" s="568">
        <v>1</v>
      </c>
      <c r="N146" s="568">
        <v>393</v>
      </c>
      <c r="O146" s="585">
        <v>9</v>
      </c>
      <c r="P146" s="585">
        <v>3564</v>
      </c>
      <c r="Q146" s="573">
        <v>1.133587786259542</v>
      </c>
      <c r="R146" s="586">
        <v>396</v>
      </c>
    </row>
    <row r="147" spans="1:18" ht="14.45" customHeight="1" x14ac:dyDescent="0.2">
      <c r="A147" s="567" t="s">
        <v>2396</v>
      </c>
      <c r="B147" s="568" t="s">
        <v>2397</v>
      </c>
      <c r="C147" s="568" t="s">
        <v>508</v>
      </c>
      <c r="D147" s="568" t="s">
        <v>2414</v>
      </c>
      <c r="E147" s="568" t="s">
        <v>2510</v>
      </c>
      <c r="F147" s="568" t="s">
        <v>2511</v>
      </c>
      <c r="G147" s="585">
        <v>29</v>
      </c>
      <c r="H147" s="585">
        <v>14674</v>
      </c>
      <c r="I147" s="568">
        <v>0.74066222491419342</v>
      </c>
      <c r="J147" s="568">
        <v>506</v>
      </c>
      <c r="K147" s="585">
        <v>39</v>
      </c>
      <c r="L147" s="585">
        <v>19812</v>
      </c>
      <c r="M147" s="568">
        <v>1</v>
      </c>
      <c r="N147" s="568">
        <v>508</v>
      </c>
      <c r="O147" s="585">
        <v>58</v>
      </c>
      <c r="P147" s="585">
        <v>29638</v>
      </c>
      <c r="Q147" s="573">
        <v>1.4959620432061378</v>
      </c>
      <c r="R147" s="586">
        <v>511</v>
      </c>
    </row>
    <row r="148" spans="1:18" ht="14.45" customHeight="1" x14ac:dyDescent="0.2">
      <c r="A148" s="567" t="s">
        <v>2396</v>
      </c>
      <c r="B148" s="568" t="s">
        <v>2397</v>
      </c>
      <c r="C148" s="568" t="s">
        <v>508</v>
      </c>
      <c r="D148" s="568" t="s">
        <v>2414</v>
      </c>
      <c r="E148" s="568" t="s">
        <v>2514</v>
      </c>
      <c r="F148" s="568" t="s">
        <v>2515</v>
      </c>
      <c r="G148" s="585">
        <v>15</v>
      </c>
      <c r="H148" s="585">
        <v>25095</v>
      </c>
      <c r="I148" s="568">
        <v>1.144949356693129</v>
      </c>
      <c r="J148" s="568">
        <v>1673</v>
      </c>
      <c r="K148" s="585">
        <v>13</v>
      </c>
      <c r="L148" s="585">
        <v>21918</v>
      </c>
      <c r="M148" s="568">
        <v>1</v>
      </c>
      <c r="N148" s="568">
        <v>1686</v>
      </c>
      <c r="O148" s="585">
        <v>8</v>
      </c>
      <c r="P148" s="585">
        <v>13576</v>
      </c>
      <c r="Q148" s="573">
        <v>0.61939958025367281</v>
      </c>
      <c r="R148" s="586">
        <v>1697</v>
      </c>
    </row>
    <row r="149" spans="1:18" ht="14.45" customHeight="1" x14ac:dyDescent="0.2">
      <c r="A149" s="567" t="s">
        <v>2396</v>
      </c>
      <c r="B149" s="568" t="s">
        <v>2397</v>
      </c>
      <c r="C149" s="568" t="s">
        <v>508</v>
      </c>
      <c r="D149" s="568" t="s">
        <v>2414</v>
      </c>
      <c r="E149" s="568" t="s">
        <v>2516</v>
      </c>
      <c r="F149" s="568" t="s">
        <v>2517</v>
      </c>
      <c r="G149" s="585">
        <v>19</v>
      </c>
      <c r="H149" s="585">
        <v>3439</v>
      </c>
      <c r="I149" s="568">
        <v>0.59048763736263732</v>
      </c>
      <c r="J149" s="568">
        <v>181</v>
      </c>
      <c r="K149" s="585">
        <v>32</v>
      </c>
      <c r="L149" s="585">
        <v>5824</v>
      </c>
      <c r="M149" s="568">
        <v>1</v>
      </c>
      <c r="N149" s="568">
        <v>182</v>
      </c>
      <c r="O149" s="585">
        <v>27</v>
      </c>
      <c r="P149" s="585">
        <v>4941</v>
      </c>
      <c r="Q149" s="573">
        <v>0.84838598901098905</v>
      </c>
      <c r="R149" s="586">
        <v>183</v>
      </c>
    </row>
    <row r="150" spans="1:18" ht="14.45" customHeight="1" x14ac:dyDescent="0.2">
      <c r="A150" s="567" t="s">
        <v>2396</v>
      </c>
      <c r="B150" s="568" t="s">
        <v>2397</v>
      </c>
      <c r="C150" s="568" t="s">
        <v>508</v>
      </c>
      <c r="D150" s="568" t="s">
        <v>2414</v>
      </c>
      <c r="E150" s="568" t="s">
        <v>2518</v>
      </c>
      <c r="F150" s="568" t="s">
        <v>2519</v>
      </c>
      <c r="G150" s="585">
        <v>1</v>
      </c>
      <c r="H150" s="585">
        <v>450</v>
      </c>
      <c r="I150" s="568"/>
      <c r="J150" s="568">
        <v>450</v>
      </c>
      <c r="K150" s="585"/>
      <c r="L150" s="585"/>
      <c r="M150" s="568"/>
      <c r="N150" s="568"/>
      <c r="O150" s="585">
        <v>1</v>
      </c>
      <c r="P150" s="585">
        <v>452</v>
      </c>
      <c r="Q150" s="573"/>
      <c r="R150" s="586">
        <v>452</v>
      </c>
    </row>
    <row r="151" spans="1:18" ht="14.45" customHeight="1" x14ac:dyDescent="0.2">
      <c r="A151" s="567" t="s">
        <v>2396</v>
      </c>
      <c r="B151" s="568" t="s">
        <v>2397</v>
      </c>
      <c r="C151" s="568" t="s">
        <v>508</v>
      </c>
      <c r="D151" s="568" t="s">
        <v>2414</v>
      </c>
      <c r="E151" s="568" t="s">
        <v>2520</v>
      </c>
      <c r="F151" s="568" t="s">
        <v>2521</v>
      </c>
      <c r="G151" s="585">
        <v>122</v>
      </c>
      <c r="H151" s="585">
        <v>37942</v>
      </c>
      <c r="I151" s="568">
        <v>0.94270522758894848</v>
      </c>
      <c r="J151" s="568">
        <v>311</v>
      </c>
      <c r="K151" s="585">
        <v>129</v>
      </c>
      <c r="L151" s="585">
        <v>40248</v>
      </c>
      <c r="M151" s="568">
        <v>1</v>
      </c>
      <c r="N151" s="568">
        <v>312</v>
      </c>
      <c r="O151" s="585">
        <v>168</v>
      </c>
      <c r="P151" s="585">
        <v>52584</v>
      </c>
      <c r="Q151" s="573">
        <v>1.3064997018485391</v>
      </c>
      <c r="R151" s="586">
        <v>313</v>
      </c>
    </row>
    <row r="152" spans="1:18" ht="14.45" customHeight="1" x14ac:dyDescent="0.2">
      <c r="A152" s="567" t="s">
        <v>2396</v>
      </c>
      <c r="B152" s="568" t="s">
        <v>2397</v>
      </c>
      <c r="C152" s="568" t="s">
        <v>508</v>
      </c>
      <c r="D152" s="568" t="s">
        <v>2414</v>
      </c>
      <c r="E152" s="568" t="s">
        <v>2591</v>
      </c>
      <c r="F152" s="568" t="s">
        <v>2592</v>
      </c>
      <c r="G152" s="585">
        <v>14</v>
      </c>
      <c r="H152" s="585">
        <v>52066</v>
      </c>
      <c r="I152" s="568">
        <v>0.73270475654376588</v>
      </c>
      <c r="J152" s="568">
        <v>3719</v>
      </c>
      <c r="K152" s="585">
        <v>19</v>
      </c>
      <c r="L152" s="585">
        <v>71060</v>
      </c>
      <c r="M152" s="568">
        <v>1</v>
      </c>
      <c r="N152" s="568">
        <v>3740</v>
      </c>
      <c r="O152" s="585">
        <v>11</v>
      </c>
      <c r="P152" s="585">
        <v>41338</v>
      </c>
      <c r="Q152" s="573">
        <v>0.58173374613003093</v>
      </c>
      <c r="R152" s="586">
        <v>3758</v>
      </c>
    </row>
    <row r="153" spans="1:18" ht="14.45" customHeight="1" x14ac:dyDescent="0.2">
      <c r="A153" s="567" t="s">
        <v>2396</v>
      </c>
      <c r="B153" s="568" t="s">
        <v>2397</v>
      </c>
      <c r="C153" s="568" t="s">
        <v>508</v>
      </c>
      <c r="D153" s="568" t="s">
        <v>2414</v>
      </c>
      <c r="E153" s="568" t="s">
        <v>2593</v>
      </c>
      <c r="F153" s="568" t="s">
        <v>2594</v>
      </c>
      <c r="G153" s="585">
        <v>10</v>
      </c>
      <c r="H153" s="585">
        <v>17380</v>
      </c>
      <c r="I153" s="568">
        <v>0.41475754104620083</v>
      </c>
      <c r="J153" s="568">
        <v>1738</v>
      </c>
      <c r="K153" s="585">
        <v>24</v>
      </c>
      <c r="L153" s="585">
        <v>41904</v>
      </c>
      <c r="M153" s="568">
        <v>1</v>
      </c>
      <c r="N153" s="568">
        <v>1746</v>
      </c>
      <c r="O153" s="585">
        <v>7</v>
      </c>
      <c r="P153" s="585">
        <v>12271</v>
      </c>
      <c r="Q153" s="573">
        <v>0.29283600610920196</v>
      </c>
      <c r="R153" s="586">
        <v>1753</v>
      </c>
    </row>
    <row r="154" spans="1:18" ht="14.45" customHeight="1" x14ac:dyDescent="0.2">
      <c r="A154" s="567" t="s">
        <v>2396</v>
      </c>
      <c r="B154" s="568" t="s">
        <v>2397</v>
      </c>
      <c r="C154" s="568" t="s">
        <v>508</v>
      </c>
      <c r="D154" s="568" t="s">
        <v>2414</v>
      </c>
      <c r="E154" s="568" t="s">
        <v>2522</v>
      </c>
      <c r="F154" s="568" t="s">
        <v>2523</v>
      </c>
      <c r="G154" s="585"/>
      <c r="H154" s="585"/>
      <c r="I154" s="568"/>
      <c r="J154" s="568"/>
      <c r="K154" s="585">
        <v>2</v>
      </c>
      <c r="L154" s="585">
        <v>978</v>
      </c>
      <c r="M154" s="568">
        <v>1</v>
      </c>
      <c r="N154" s="568">
        <v>489</v>
      </c>
      <c r="O154" s="585">
        <v>2</v>
      </c>
      <c r="P154" s="585">
        <v>982</v>
      </c>
      <c r="Q154" s="573">
        <v>1.0040899795501022</v>
      </c>
      <c r="R154" s="586">
        <v>491</v>
      </c>
    </row>
    <row r="155" spans="1:18" ht="14.45" customHeight="1" x14ac:dyDescent="0.2">
      <c r="A155" s="567" t="s">
        <v>2396</v>
      </c>
      <c r="B155" s="568" t="s">
        <v>2397</v>
      </c>
      <c r="C155" s="568" t="s">
        <v>508</v>
      </c>
      <c r="D155" s="568" t="s">
        <v>2414</v>
      </c>
      <c r="E155" s="568" t="s">
        <v>2595</v>
      </c>
      <c r="F155" s="568" t="s">
        <v>2596</v>
      </c>
      <c r="G155" s="585">
        <v>2</v>
      </c>
      <c r="H155" s="585">
        <v>2010</v>
      </c>
      <c r="I155" s="568"/>
      <c r="J155" s="568">
        <v>1005</v>
      </c>
      <c r="K155" s="585"/>
      <c r="L155" s="585"/>
      <c r="M155" s="568"/>
      <c r="N155" s="568"/>
      <c r="O155" s="585">
        <v>1</v>
      </c>
      <c r="P155" s="585">
        <v>1269</v>
      </c>
      <c r="Q155" s="573"/>
      <c r="R155" s="586">
        <v>1269</v>
      </c>
    </row>
    <row r="156" spans="1:18" ht="14.45" customHeight="1" x14ac:dyDescent="0.2">
      <c r="A156" s="567" t="s">
        <v>2396</v>
      </c>
      <c r="B156" s="568" t="s">
        <v>2397</v>
      </c>
      <c r="C156" s="568" t="s">
        <v>508</v>
      </c>
      <c r="D156" s="568" t="s">
        <v>2414</v>
      </c>
      <c r="E156" s="568" t="s">
        <v>2524</v>
      </c>
      <c r="F156" s="568" t="s">
        <v>2525</v>
      </c>
      <c r="G156" s="585"/>
      <c r="H156" s="585"/>
      <c r="I156" s="568"/>
      <c r="J156" s="568"/>
      <c r="K156" s="585">
        <v>1</v>
      </c>
      <c r="L156" s="585">
        <v>1087</v>
      </c>
      <c r="M156" s="568">
        <v>1</v>
      </c>
      <c r="N156" s="568">
        <v>1087</v>
      </c>
      <c r="O156" s="585">
        <v>1</v>
      </c>
      <c r="P156" s="585">
        <v>1092</v>
      </c>
      <c r="Q156" s="573">
        <v>1.0045998160073597</v>
      </c>
      <c r="R156" s="586">
        <v>1092</v>
      </c>
    </row>
    <row r="157" spans="1:18" ht="14.45" customHeight="1" x14ac:dyDescent="0.2">
      <c r="A157" s="567" t="s">
        <v>2396</v>
      </c>
      <c r="B157" s="568" t="s">
        <v>2397</v>
      </c>
      <c r="C157" s="568" t="s">
        <v>508</v>
      </c>
      <c r="D157" s="568" t="s">
        <v>2414</v>
      </c>
      <c r="E157" s="568" t="s">
        <v>2526</v>
      </c>
      <c r="F157" s="568" t="s">
        <v>2527</v>
      </c>
      <c r="G157" s="585">
        <v>53</v>
      </c>
      <c r="H157" s="585">
        <v>16324</v>
      </c>
      <c r="I157" s="568">
        <v>2.1063225806451613</v>
      </c>
      <c r="J157" s="568">
        <v>308</v>
      </c>
      <c r="K157" s="585">
        <v>25</v>
      </c>
      <c r="L157" s="585">
        <v>7750</v>
      </c>
      <c r="M157" s="568">
        <v>1</v>
      </c>
      <c r="N157" s="568">
        <v>310</v>
      </c>
      <c r="O157" s="585"/>
      <c r="P157" s="585"/>
      <c r="Q157" s="573"/>
      <c r="R157" s="586"/>
    </row>
    <row r="158" spans="1:18" ht="14.45" customHeight="1" x14ac:dyDescent="0.2">
      <c r="A158" s="567" t="s">
        <v>2396</v>
      </c>
      <c r="B158" s="568" t="s">
        <v>2397</v>
      </c>
      <c r="C158" s="568" t="s">
        <v>508</v>
      </c>
      <c r="D158" s="568" t="s">
        <v>2414</v>
      </c>
      <c r="E158" s="568" t="s">
        <v>2528</v>
      </c>
      <c r="F158" s="568" t="s">
        <v>2529</v>
      </c>
      <c r="G158" s="585">
        <v>5</v>
      </c>
      <c r="H158" s="585">
        <v>1660</v>
      </c>
      <c r="I158" s="568">
        <v>0.82096933728981203</v>
      </c>
      <c r="J158" s="568">
        <v>332</v>
      </c>
      <c r="K158" s="585">
        <v>6</v>
      </c>
      <c r="L158" s="585">
        <v>2022</v>
      </c>
      <c r="M158" s="568">
        <v>1</v>
      </c>
      <c r="N158" s="568">
        <v>337</v>
      </c>
      <c r="O158" s="585">
        <v>5</v>
      </c>
      <c r="P158" s="585">
        <v>1700</v>
      </c>
      <c r="Q158" s="573">
        <v>0.84075173095944611</v>
      </c>
      <c r="R158" s="586">
        <v>340</v>
      </c>
    </row>
    <row r="159" spans="1:18" ht="14.45" customHeight="1" x14ac:dyDescent="0.2">
      <c r="A159" s="567" t="s">
        <v>2396</v>
      </c>
      <c r="B159" s="568" t="s">
        <v>2397</v>
      </c>
      <c r="C159" s="568" t="s">
        <v>508</v>
      </c>
      <c r="D159" s="568" t="s">
        <v>2414</v>
      </c>
      <c r="E159" s="568" t="s">
        <v>2530</v>
      </c>
      <c r="F159" s="568" t="s">
        <v>2531</v>
      </c>
      <c r="G159" s="585">
        <v>2</v>
      </c>
      <c r="H159" s="585">
        <v>2074</v>
      </c>
      <c r="I159" s="568">
        <v>0.33078149920255184</v>
      </c>
      <c r="J159" s="568">
        <v>1037</v>
      </c>
      <c r="K159" s="585">
        <v>6</v>
      </c>
      <c r="L159" s="585">
        <v>6270</v>
      </c>
      <c r="M159" s="568">
        <v>1</v>
      </c>
      <c r="N159" s="568">
        <v>1045</v>
      </c>
      <c r="O159" s="585"/>
      <c r="P159" s="585"/>
      <c r="Q159" s="573"/>
      <c r="R159" s="586"/>
    </row>
    <row r="160" spans="1:18" ht="14.45" customHeight="1" x14ac:dyDescent="0.2">
      <c r="A160" s="567" t="s">
        <v>2396</v>
      </c>
      <c r="B160" s="568" t="s">
        <v>2397</v>
      </c>
      <c r="C160" s="568" t="s">
        <v>508</v>
      </c>
      <c r="D160" s="568" t="s">
        <v>2414</v>
      </c>
      <c r="E160" s="568" t="s">
        <v>2532</v>
      </c>
      <c r="F160" s="568" t="s">
        <v>2533</v>
      </c>
      <c r="G160" s="585">
        <v>89</v>
      </c>
      <c r="H160" s="585">
        <v>74849</v>
      </c>
      <c r="I160" s="568">
        <v>0.99408983451536648</v>
      </c>
      <c r="J160" s="568">
        <v>841</v>
      </c>
      <c r="K160" s="585">
        <v>89</v>
      </c>
      <c r="L160" s="585">
        <v>75294</v>
      </c>
      <c r="M160" s="568">
        <v>1</v>
      </c>
      <c r="N160" s="568">
        <v>846</v>
      </c>
      <c r="O160" s="585">
        <v>82</v>
      </c>
      <c r="P160" s="585">
        <v>69618</v>
      </c>
      <c r="Q160" s="573">
        <v>0.92461550721173003</v>
      </c>
      <c r="R160" s="586">
        <v>849</v>
      </c>
    </row>
    <row r="161" spans="1:18" ht="14.45" customHeight="1" x14ac:dyDescent="0.2">
      <c r="A161" s="567" t="s">
        <v>2396</v>
      </c>
      <c r="B161" s="568" t="s">
        <v>2397</v>
      </c>
      <c r="C161" s="568" t="s">
        <v>508</v>
      </c>
      <c r="D161" s="568" t="s">
        <v>2414</v>
      </c>
      <c r="E161" s="568" t="s">
        <v>2536</v>
      </c>
      <c r="F161" s="568" t="s">
        <v>2537</v>
      </c>
      <c r="G161" s="585">
        <v>73</v>
      </c>
      <c r="H161" s="585">
        <v>87819</v>
      </c>
      <c r="I161" s="568">
        <v>1.8159429280397021</v>
      </c>
      <c r="J161" s="568">
        <v>1203</v>
      </c>
      <c r="K161" s="585">
        <v>40</v>
      </c>
      <c r="L161" s="585">
        <v>48360</v>
      </c>
      <c r="M161" s="568">
        <v>1</v>
      </c>
      <c r="N161" s="568">
        <v>1209</v>
      </c>
      <c r="O161" s="585">
        <v>58</v>
      </c>
      <c r="P161" s="585">
        <v>70412</v>
      </c>
      <c r="Q161" s="573">
        <v>1.4559966914805624</v>
      </c>
      <c r="R161" s="586">
        <v>1214</v>
      </c>
    </row>
    <row r="162" spans="1:18" ht="14.45" customHeight="1" x14ac:dyDescent="0.2">
      <c r="A162" s="567" t="s">
        <v>2396</v>
      </c>
      <c r="B162" s="568" t="s">
        <v>2397</v>
      </c>
      <c r="C162" s="568" t="s">
        <v>508</v>
      </c>
      <c r="D162" s="568" t="s">
        <v>2414</v>
      </c>
      <c r="E162" s="568" t="s">
        <v>2597</v>
      </c>
      <c r="F162" s="568" t="s">
        <v>2598</v>
      </c>
      <c r="G162" s="585">
        <v>4</v>
      </c>
      <c r="H162" s="585">
        <v>5492</v>
      </c>
      <c r="I162" s="568"/>
      <c r="J162" s="568">
        <v>1373</v>
      </c>
      <c r="K162" s="585"/>
      <c r="L162" s="585"/>
      <c r="M162" s="568"/>
      <c r="N162" s="568"/>
      <c r="O162" s="585">
        <v>3</v>
      </c>
      <c r="P162" s="585">
        <v>4164</v>
      </c>
      <c r="Q162" s="573"/>
      <c r="R162" s="586">
        <v>1388</v>
      </c>
    </row>
    <row r="163" spans="1:18" ht="14.45" customHeight="1" x14ac:dyDescent="0.2">
      <c r="A163" s="567" t="s">
        <v>2396</v>
      </c>
      <c r="B163" s="568" t="s">
        <v>2397</v>
      </c>
      <c r="C163" s="568" t="s">
        <v>508</v>
      </c>
      <c r="D163" s="568" t="s">
        <v>2414</v>
      </c>
      <c r="E163" s="568" t="s">
        <v>2538</v>
      </c>
      <c r="F163" s="568" t="s">
        <v>2539</v>
      </c>
      <c r="G163" s="585">
        <v>2</v>
      </c>
      <c r="H163" s="585">
        <v>3157</v>
      </c>
      <c r="I163" s="568">
        <v>0.28472222222222221</v>
      </c>
      <c r="J163" s="568">
        <v>1578.5</v>
      </c>
      <c r="K163" s="585">
        <v>7</v>
      </c>
      <c r="L163" s="585">
        <v>11088</v>
      </c>
      <c r="M163" s="568">
        <v>1</v>
      </c>
      <c r="N163" s="568">
        <v>1584</v>
      </c>
      <c r="O163" s="585">
        <v>19</v>
      </c>
      <c r="P163" s="585">
        <v>30153</v>
      </c>
      <c r="Q163" s="573">
        <v>2.7194264069264071</v>
      </c>
      <c r="R163" s="586">
        <v>1587</v>
      </c>
    </row>
    <row r="164" spans="1:18" ht="14.45" customHeight="1" x14ac:dyDescent="0.2">
      <c r="A164" s="567" t="s">
        <v>2396</v>
      </c>
      <c r="B164" s="568" t="s">
        <v>2397</v>
      </c>
      <c r="C164" s="568" t="s">
        <v>508</v>
      </c>
      <c r="D164" s="568" t="s">
        <v>2414</v>
      </c>
      <c r="E164" s="568" t="s">
        <v>2599</v>
      </c>
      <c r="F164" s="568" t="s">
        <v>2600</v>
      </c>
      <c r="G164" s="585"/>
      <c r="H164" s="585"/>
      <c r="I164" s="568"/>
      <c r="J164" s="568"/>
      <c r="K164" s="585">
        <v>1</v>
      </c>
      <c r="L164" s="585">
        <v>753</v>
      </c>
      <c r="M164" s="568">
        <v>1</v>
      </c>
      <c r="N164" s="568">
        <v>753</v>
      </c>
      <c r="O164" s="585">
        <v>0</v>
      </c>
      <c r="P164" s="585">
        <v>0</v>
      </c>
      <c r="Q164" s="573">
        <v>0</v>
      </c>
      <c r="R164" s="586"/>
    </row>
    <row r="165" spans="1:18" ht="14.45" customHeight="1" x14ac:dyDescent="0.2">
      <c r="A165" s="567" t="s">
        <v>2396</v>
      </c>
      <c r="B165" s="568" t="s">
        <v>2397</v>
      </c>
      <c r="C165" s="568" t="s">
        <v>508</v>
      </c>
      <c r="D165" s="568" t="s">
        <v>2414</v>
      </c>
      <c r="E165" s="568" t="s">
        <v>2542</v>
      </c>
      <c r="F165" s="568" t="s">
        <v>2523</v>
      </c>
      <c r="G165" s="585">
        <v>4</v>
      </c>
      <c r="H165" s="585">
        <v>3304</v>
      </c>
      <c r="I165" s="568">
        <v>9.4665062174087447E-2</v>
      </c>
      <c r="J165" s="568">
        <v>826</v>
      </c>
      <c r="K165" s="585">
        <v>42</v>
      </c>
      <c r="L165" s="585">
        <v>34902</v>
      </c>
      <c r="M165" s="568">
        <v>1</v>
      </c>
      <c r="N165" s="568">
        <v>831</v>
      </c>
      <c r="O165" s="585">
        <v>105</v>
      </c>
      <c r="P165" s="585">
        <v>87570</v>
      </c>
      <c r="Q165" s="573">
        <v>2.5090252707581229</v>
      </c>
      <c r="R165" s="586">
        <v>834</v>
      </c>
    </row>
    <row r="166" spans="1:18" ht="14.45" customHeight="1" x14ac:dyDescent="0.2">
      <c r="A166" s="567" t="s">
        <v>2396</v>
      </c>
      <c r="B166" s="568" t="s">
        <v>2397</v>
      </c>
      <c r="C166" s="568" t="s">
        <v>508</v>
      </c>
      <c r="D166" s="568" t="s">
        <v>2414</v>
      </c>
      <c r="E166" s="568" t="s">
        <v>2601</v>
      </c>
      <c r="F166" s="568" t="s">
        <v>2602</v>
      </c>
      <c r="G166" s="585"/>
      <c r="H166" s="585"/>
      <c r="I166" s="568"/>
      <c r="J166" s="568"/>
      <c r="K166" s="585"/>
      <c r="L166" s="585"/>
      <c r="M166" s="568"/>
      <c r="N166" s="568"/>
      <c r="O166" s="585">
        <v>1</v>
      </c>
      <c r="P166" s="585">
        <v>486</v>
      </c>
      <c r="Q166" s="573"/>
      <c r="R166" s="586">
        <v>486</v>
      </c>
    </row>
    <row r="167" spans="1:18" ht="14.45" customHeight="1" x14ac:dyDescent="0.2">
      <c r="A167" s="567" t="s">
        <v>2396</v>
      </c>
      <c r="B167" s="568" t="s">
        <v>2397</v>
      </c>
      <c r="C167" s="568" t="s">
        <v>508</v>
      </c>
      <c r="D167" s="568" t="s">
        <v>2414</v>
      </c>
      <c r="E167" s="568" t="s">
        <v>2547</v>
      </c>
      <c r="F167" s="568" t="s">
        <v>2548</v>
      </c>
      <c r="G167" s="585"/>
      <c r="H167" s="585"/>
      <c r="I167" s="568"/>
      <c r="J167" s="568"/>
      <c r="K167" s="585">
        <v>2</v>
      </c>
      <c r="L167" s="585">
        <v>754</v>
      </c>
      <c r="M167" s="568">
        <v>1</v>
      </c>
      <c r="N167" s="568">
        <v>377</v>
      </c>
      <c r="O167" s="585"/>
      <c r="P167" s="585"/>
      <c r="Q167" s="573"/>
      <c r="R167" s="586"/>
    </row>
    <row r="168" spans="1:18" ht="14.45" customHeight="1" x14ac:dyDescent="0.2">
      <c r="A168" s="567" t="s">
        <v>2396</v>
      </c>
      <c r="B168" s="568" t="s">
        <v>2397</v>
      </c>
      <c r="C168" s="568" t="s">
        <v>508</v>
      </c>
      <c r="D168" s="568" t="s">
        <v>2414</v>
      </c>
      <c r="E168" s="568" t="s">
        <v>2603</v>
      </c>
      <c r="F168" s="568" t="s">
        <v>2604</v>
      </c>
      <c r="G168" s="585">
        <v>1</v>
      </c>
      <c r="H168" s="585">
        <v>2225</v>
      </c>
      <c r="I168" s="568"/>
      <c r="J168" s="568">
        <v>2225</v>
      </c>
      <c r="K168" s="585">
        <v>0</v>
      </c>
      <c r="L168" s="585">
        <v>0</v>
      </c>
      <c r="M168" s="568"/>
      <c r="N168" s="568"/>
      <c r="O168" s="585">
        <v>1</v>
      </c>
      <c r="P168" s="585">
        <v>2243</v>
      </c>
      <c r="Q168" s="573"/>
      <c r="R168" s="586">
        <v>2243</v>
      </c>
    </row>
    <row r="169" spans="1:18" ht="14.45" customHeight="1" x14ac:dyDescent="0.2">
      <c r="A169" s="567" t="s">
        <v>2396</v>
      </c>
      <c r="B169" s="568" t="s">
        <v>2397</v>
      </c>
      <c r="C169" s="568" t="s">
        <v>508</v>
      </c>
      <c r="D169" s="568" t="s">
        <v>2414</v>
      </c>
      <c r="E169" s="568" t="s">
        <v>2605</v>
      </c>
      <c r="F169" s="568" t="s">
        <v>2606</v>
      </c>
      <c r="G169" s="585">
        <v>1</v>
      </c>
      <c r="H169" s="585">
        <v>819</v>
      </c>
      <c r="I169" s="568">
        <v>0.99152542372881358</v>
      </c>
      <c r="J169" s="568">
        <v>819</v>
      </c>
      <c r="K169" s="585">
        <v>1</v>
      </c>
      <c r="L169" s="585">
        <v>826</v>
      </c>
      <c r="M169" s="568">
        <v>1</v>
      </c>
      <c r="N169" s="568">
        <v>826</v>
      </c>
      <c r="O169" s="585"/>
      <c r="P169" s="585"/>
      <c r="Q169" s="573"/>
      <c r="R169" s="586"/>
    </row>
    <row r="170" spans="1:18" ht="14.45" customHeight="1" x14ac:dyDescent="0.2">
      <c r="A170" s="567" t="s">
        <v>2396</v>
      </c>
      <c r="B170" s="568" t="s">
        <v>2397</v>
      </c>
      <c r="C170" s="568" t="s">
        <v>508</v>
      </c>
      <c r="D170" s="568" t="s">
        <v>2414</v>
      </c>
      <c r="E170" s="568" t="s">
        <v>2607</v>
      </c>
      <c r="F170" s="568" t="s">
        <v>2608</v>
      </c>
      <c r="G170" s="585"/>
      <c r="H170" s="585"/>
      <c r="I170" s="568"/>
      <c r="J170" s="568"/>
      <c r="K170" s="585">
        <v>4</v>
      </c>
      <c r="L170" s="585">
        <v>800</v>
      </c>
      <c r="M170" s="568">
        <v>1</v>
      </c>
      <c r="N170" s="568">
        <v>200</v>
      </c>
      <c r="O170" s="585"/>
      <c r="P170" s="585"/>
      <c r="Q170" s="573"/>
      <c r="R170" s="586"/>
    </row>
    <row r="171" spans="1:18" ht="14.45" customHeight="1" x14ac:dyDescent="0.2">
      <c r="A171" s="567" t="s">
        <v>2396</v>
      </c>
      <c r="B171" s="568" t="s">
        <v>2397</v>
      </c>
      <c r="C171" s="568" t="s">
        <v>511</v>
      </c>
      <c r="D171" s="568" t="s">
        <v>2398</v>
      </c>
      <c r="E171" s="568" t="s">
        <v>2399</v>
      </c>
      <c r="F171" s="568" t="s">
        <v>2400</v>
      </c>
      <c r="G171" s="585"/>
      <c r="H171" s="585"/>
      <c r="I171" s="568"/>
      <c r="J171" s="568"/>
      <c r="K171" s="585"/>
      <c r="L171" s="585"/>
      <c r="M171" s="568"/>
      <c r="N171" s="568"/>
      <c r="O171" s="585">
        <v>3</v>
      </c>
      <c r="P171" s="585">
        <v>217.67</v>
      </c>
      <c r="Q171" s="573"/>
      <c r="R171" s="586">
        <v>72.556666666666658</v>
      </c>
    </row>
    <row r="172" spans="1:18" ht="14.45" customHeight="1" x14ac:dyDescent="0.2">
      <c r="A172" s="567" t="s">
        <v>2396</v>
      </c>
      <c r="B172" s="568" t="s">
        <v>2397</v>
      </c>
      <c r="C172" s="568" t="s">
        <v>511</v>
      </c>
      <c r="D172" s="568" t="s">
        <v>2398</v>
      </c>
      <c r="E172" s="568" t="s">
        <v>2401</v>
      </c>
      <c r="F172" s="568" t="s">
        <v>2402</v>
      </c>
      <c r="G172" s="585">
        <v>0.1</v>
      </c>
      <c r="H172" s="585">
        <v>6.97</v>
      </c>
      <c r="I172" s="568"/>
      <c r="J172" s="568">
        <v>69.699999999999989</v>
      </c>
      <c r="K172" s="585"/>
      <c r="L172" s="585"/>
      <c r="M172" s="568"/>
      <c r="N172" s="568"/>
      <c r="O172" s="585">
        <v>2.2000000000000002</v>
      </c>
      <c r="P172" s="585">
        <v>153.34</v>
      </c>
      <c r="Q172" s="573"/>
      <c r="R172" s="586">
        <v>69.7</v>
      </c>
    </row>
    <row r="173" spans="1:18" ht="14.45" customHeight="1" x14ac:dyDescent="0.2">
      <c r="A173" s="567" t="s">
        <v>2396</v>
      </c>
      <c r="B173" s="568" t="s">
        <v>2397</v>
      </c>
      <c r="C173" s="568" t="s">
        <v>511</v>
      </c>
      <c r="D173" s="568" t="s">
        <v>2398</v>
      </c>
      <c r="E173" s="568" t="s">
        <v>2403</v>
      </c>
      <c r="F173" s="568" t="s">
        <v>573</v>
      </c>
      <c r="G173" s="585"/>
      <c r="H173" s="585"/>
      <c r="I173" s="568"/>
      <c r="J173" s="568"/>
      <c r="K173" s="585"/>
      <c r="L173" s="585"/>
      <c r="M173" s="568"/>
      <c r="N173" s="568"/>
      <c r="O173" s="585">
        <v>2.6</v>
      </c>
      <c r="P173" s="585">
        <v>956.0200000000001</v>
      </c>
      <c r="Q173" s="573"/>
      <c r="R173" s="586">
        <v>367.70000000000005</v>
      </c>
    </row>
    <row r="174" spans="1:18" ht="14.45" customHeight="1" x14ac:dyDescent="0.2">
      <c r="A174" s="567" t="s">
        <v>2396</v>
      </c>
      <c r="B174" s="568" t="s">
        <v>2397</v>
      </c>
      <c r="C174" s="568" t="s">
        <v>511</v>
      </c>
      <c r="D174" s="568" t="s">
        <v>2558</v>
      </c>
      <c r="E174" s="568" t="s">
        <v>2561</v>
      </c>
      <c r="F174" s="568" t="s">
        <v>2562</v>
      </c>
      <c r="G174" s="585"/>
      <c r="H174" s="585"/>
      <c r="I174" s="568"/>
      <c r="J174" s="568"/>
      <c r="K174" s="585"/>
      <c r="L174" s="585"/>
      <c r="M174" s="568"/>
      <c r="N174" s="568"/>
      <c r="O174" s="585">
        <v>3</v>
      </c>
      <c r="P174" s="585">
        <v>270.48</v>
      </c>
      <c r="Q174" s="573"/>
      <c r="R174" s="586">
        <v>90.160000000000011</v>
      </c>
    </row>
    <row r="175" spans="1:18" ht="14.45" customHeight="1" x14ac:dyDescent="0.2">
      <c r="A175" s="567" t="s">
        <v>2396</v>
      </c>
      <c r="B175" s="568" t="s">
        <v>2397</v>
      </c>
      <c r="C175" s="568" t="s">
        <v>511</v>
      </c>
      <c r="D175" s="568" t="s">
        <v>2558</v>
      </c>
      <c r="E175" s="568" t="s">
        <v>2563</v>
      </c>
      <c r="F175" s="568" t="s">
        <v>2564</v>
      </c>
      <c r="G175" s="585"/>
      <c r="H175" s="585"/>
      <c r="I175" s="568"/>
      <c r="J175" s="568"/>
      <c r="K175" s="585"/>
      <c r="L175" s="585"/>
      <c r="M175" s="568"/>
      <c r="N175" s="568"/>
      <c r="O175" s="585">
        <v>2</v>
      </c>
      <c r="P175" s="585">
        <v>1126</v>
      </c>
      <c r="Q175" s="573"/>
      <c r="R175" s="586">
        <v>563</v>
      </c>
    </row>
    <row r="176" spans="1:18" ht="14.45" customHeight="1" x14ac:dyDescent="0.2">
      <c r="A176" s="567" t="s">
        <v>2396</v>
      </c>
      <c r="B176" s="568" t="s">
        <v>2397</v>
      </c>
      <c r="C176" s="568" t="s">
        <v>511</v>
      </c>
      <c r="D176" s="568" t="s">
        <v>2558</v>
      </c>
      <c r="E176" s="568" t="s">
        <v>2565</v>
      </c>
      <c r="F176" s="568" t="s">
        <v>2566</v>
      </c>
      <c r="G176" s="585"/>
      <c r="H176" s="585"/>
      <c r="I176" s="568"/>
      <c r="J176" s="568"/>
      <c r="K176" s="585"/>
      <c r="L176" s="585"/>
      <c r="M176" s="568"/>
      <c r="N176" s="568"/>
      <c r="O176" s="585">
        <v>2</v>
      </c>
      <c r="P176" s="585">
        <v>497.46</v>
      </c>
      <c r="Q176" s="573"/>
      <c r="R176" s="586">
        <v>248.73</v>
      </c>
    </row>
    <row r="177" spans="1:18" ht="14.45" customHeight="1" x14ac:dyDescent="0.2">
      <c r="A177" s="567" t="s">
        <v>2396</v>
      </c>
      <c r="B177" s="568" t="s">
        <v>2397</v>
      </c>
      <c r="C177" s="568" t="s">
        <v>511</v>
      </c>
      <c r="D177" s="568" t="s">
        <v>2414</v>
      </c>
      <c r="E177" s="568" t="s">
        <v>2427</v>
      </c>
      <c r="F177" s="568" t="s">
        <v>2428</v>
      </c>
      <c r="G177" s="585"/>
      <c r="H177" s="585"/>
      <c r="I177" s="568"/>
      <c r="J177" s="568"/>
      <c r="K177" s="585">
        <v>1</v>
      </c>
      <c r="L177" s="585">
        <v>38</v>
      </c>
      <c r="M177" s="568">
        <v>1</v>
      </c>
      <c r="N177" s="568">
        <v>38</v>
      </c>
      <c r="O177" s="585">
        <v>9</v>
      </c>
      <c r="P177" s="585">
        <v>342</v>
      </c>
      <c r="Q177" s="573">
        <v>9</v>
      </c>
      <c r="R177" s="586">
        <v>38</v>
      </c>
    </row>
    <row r="178" spans="1:18" ht="14.45" customHeight="1" x14ac:dyDescent="0.2">
      <c r="A178" s="567" t="s">
        <v>2396</v>
      </c>
      <c r="B178" s="568" t="s">
        <v>2397</v>
      </c>
      <c r="C178" s="568" t="s">
        <v>511</v>
      </c>
      <c r="D178" s="568" t="s">
        <v>2414</v>
      </c>
      <c r="E178" s="568" t="s">
        <v>2572</v>
      </c>
      <c r="F178" s="568" t="s">
        <v>2573</v>
      </c>
      <c r="G178" s="585"/>
      <c r="H178" s="585"/>
      <c r="I178" s="568"/>
      <c r="J178" s="568"/>
      <c r="K178" s="585">
        <v>1</v>
      </c>
      <c r="L178" s="585">
        <v>242</v>
      </c>
      <c r="M178" s="568">
        <v>1</v>
      </c>
      <c r="N178" s="568">
        <v>242</v>
      </c>
      <c r="O178" s="585">
        <v>2</v>
      </c>
      <c r="P178" s="585">
        <v>486</v>
      </c>
      <c r="Q178" s="573">
        <v>2.0082644628099175</v>
      </c>
      <c r="R178" s="586">
        <v>243</v>
      </c>
    </row>
    <row r="179" spans="1:18" ht="14.45" customHeight="1" x14ac:dyDescent="0.2">
      <c r="A179" s="567" t="s">
        <v>2396</v>
      </c>
      <c r="B179" s="568" t="s">
        <v>2397</v>
      </c>
      <c r="C179" s="568" t="s">
        <v>511</v>
      </c>
      <c r="D179" s="568" t="s">
        <v>2414</v>
      </c>
      <c r="E179" s="568" t="s">
        <v>2435</v>
      </c>
      <c r="F179" s="568" t="s">
        <v>2436</v>
      </c>
      <c r="G179" s="585">
        <v>1</v>
      </c>
      <c r="H179" s="585">
        <v>252</v>
      </c>
      <c r="I179" s="568"/>
      <c r="J179" s="568">
        <v>252</v>
      </c>
      <c r="K179" s="585"/>
      <c r="L179" s="585"/>
      <c r="M179" s="568"/>
      <c r="N179" s="568"/>
      <c r="O179" s="585"/>
      <c r="P179" s="585"/>
      <c r="Q179" s="573"/>
      <c r="R179" s="586"/>
    </row>
    <row r="180" spans="1:18" ht="14.45" customHeight="1" x14ac:dyDescent="0.2">
      <c r="A180" s="567" t="s">
        <v>2396</v>
      </c>
      <c r="B180" s="568" t="s">
        <v>2397</v>
      </c>
      <c r="C180" s="568" t="s">
        <v>511</v>
      </c>
      <c r="D180" s="568" t="s">
        <v>2414</v>
      </c>
      <c r="E180" s="568" t="s">
        <v>2437</v>
      </c>
      <c r="F180" s="568" t="s">
        <v>2438</v>
      </c>
      <c r="G180" s="585">
        <v>2</v>
      </c>
      <c r="H180" s="585">
        <v>254</v>
      </c>
      <c r="I180" s="568"/>
      <c r="J180" s="568">
        <v>127</v>
      </c>
      <c r="K180" s="585"/>
      <c r="L180" s="585"/>
      <c r="M180" s="568"/>
      <c r="N180" s="568"/>
      <c r="O180" s="585">
        <v>7</v>
      </c>
      <c r="P180" s="585">
        <v>889</v>
      </c>
      <c r="Q180" s="573"/>
      <c r="R180" s="586">
        <v>127</v>
      </c>
    </row>
    <row r="181" spans="1:18" ht="14.45" customHeight="1" x14ac:dyDescent="0.2">
      <c r="A181" s="567" t="s">
        <v>2396</v>
      </c>
      <c r="B181" s="568" t="s">
        <v>2397</v>
      </c>
      <c r="C181" s="568" t="s">
        <v>511</v>
      </c>
      <c r="D181" s="568" t="s">
        <v>2414</v>
      </c>
      <c r="E181" s="568" t="s">
        <v>2439</v>
      </c>
      <c r="F181" s="568" t="s">
        <v>2440</v>
      </c>
      <c r="G181" s="585">
        <v>10</v>
      </c>
      <c r="H181" s="585">
        <v>5420</v>
      </c>
      <c r="I181" s="568">
        <v>0.99632352941176472</v>
      </c>
      <c r="J181" s="568">
        <v>542</v>
      </c>
      <c r="K181" s="585">
        <v>10</v>
      </c>
      <c r="L181" s="585">
        <v>5440</v>
      </c>
      <c r="M181" s="568">
        <v>1</v>
      </c>
      <c r="N181" s="568">
        <v>544</v>
      </c>
      <c r="O181" s="585">
        <v>7</v>
      </c>
      <c r="P181" s="585">
        <v>3829</v>
      </c>
      <c r="Q181" s="573">
        <v>0.70386029411764706</v>
      </c>
      <c r="R181" s="586">
        <v>547</v>
      </c>
    </row>
    <row r="182" spans="1:18" ht="14.45" customHeight="1" x14ac:dyDescent="0.2">
      <c r="A182" s="567" t="s">
        <v>2396</v>
      </c>
      <c r="B182" s="568" t="s">
        <v>2397</v>
      </c>
      <c r="C182" s="568" t="s">
        <v>511</v>
      </c>
      <c r="D182" s="568" t="s">
        <v>2414</v>
      </c>
      <c r="E182" s="568" t="s">
        <v>2441</v>
      </c>
      <c r="F182" s="568" t="s">
        <v>2442</v>
      </c>
      <c r="G182" s="585">
        <v>1</v>
      </c>
      <c r="H182" s="585">
        <v>1547</v>
      </c>
      <c r="I182" s="568">
        <v>0.33183183183183185</v>
      </c>
      <c r="J182" s="568">
        <v>1547</v>
      </c>
      <c r="K182" s="585">
        <v>3</v>
      </c>
      <c r="L182" s="585">
        <v>4662</v>
      </c>
      <c r="M182" s="568">
        <v>1</v>
      </c>
      <c r="N182" s="568">
        <v>1554</v>
      </c>
      <c r="O182" s="585">
        <v>5</v>
      </c>
      <c r="P182" s="585">
        <v>7805</v>
      </c>
      <c r="Q182" s="573">
        <v>1.6741741741741742</v>
      </c>
      <c r="R182" s="586">
        <v>1561</v>
      </c>
    </row>
    <row r="183" spans="1:18" ht="14.45" customHeight="1" x14ac:dyDescent="0.2">
      <c r="A183" s="567" t="s">
        <v>2396</v>
      </c>
      <c r="B183" s="568" t="s">
        <v>2397</v>
      </c>
      <c r="C183" s="568" t="s">
        <v>511</v>
      </c>
      <c r="D183" s="568" t="s">
        <v>2414</v>
      </c>
      <c r="E183" s="568" t="s">
        <v>2443</v>
      </c>
      <c r="F183" s="568" t="s">
        <v>2444</v>
      </c>
      <c r="G183" s="585">
        <v>17</v>
      </c>
      <c r="H183" s="585">
        <v>8534</v>
      </c>
      <c r="I183" s="568">
        <v>0.65125152625152627</v>
      </c>
      <c r="J183" s="568">
        <v>502</v>
      </c>
      <c r="K183" s="585">
        <v>26</v>
      </c>
      <c r="L183" s="585">
        <v>13104</v>
      </c>
      <c r="M183" s="568">
        <v>1</v>
      </c>
      <c r="N183" s="568">
        <v>504</v>
      </c>
      <c r="O183" s="585">
        <v>82</v>
      </c>
      <c r="P183" s="585">
        <v>41574</v>
      </c>
      <c r="Q183" s="573">
        <v>3.1726190476190474</v>
      </c>
      <c r="R183" s="586">
        <v>507</v>
      </c>
    </row>
    <row r="184" spans="1:18" ht="14.45" customHeight="1" x14ac:dyDescent="0.2">
      <c r="A184" s="567" t="s">
        <v>2396</v>
      </c>
      <c r="B184" s="568" t="s">
        <v>2397</v>
      </c>
      <c r="C184" s="568" t="s">
        <v>511</v>
      </c>
      <c r="D184" s="568" t="s">
        <v>2414</v>
      </c>
      <c r="E184" s="568" t="s">
        <v>2445</v>
      </c>
      <c r="F184" s="568" t="s">
        <v>2446</v>
      </c>
      <c r="G184" s="585">
        <v>7</v>
      </c>
      <c r="H184" s="585">
        <v>4760</v>
      </c>
      <c r="I184" s="568">
        <v>0.99270072992700731</v>
      </c>
      <c r="J184" s="568">
        <v>680</v>
      </c>
      <c r="K184" s="585">
        <v>7</v>
      </c>
      <c r="L184" s="585">
        <v>4795</v>
      </c>
      <c r="M184" s="568">
        <v>1</v>
      </c>
      <c r="N184" s="568">
        <v>685</v>
      </c>
      <c r="O184" s="585">
        <v>35</v>
      </c>
      <c r="P184" s="585">
        <v>24080</v>
      </c>
      <c r="Q184" s="573">
        <v>5.0218978102189782</v>
      </c>
      <c r="R184" s="586">
        <v>688</v>
      </c>
    </row>
    <row r="185" spans="1:18" ht="14.45" customHeight="1" x14ac:dyDescent="0.2">
      <c r="A185" s="567" t="s">
        <v>2396</v>
      </c>
      <c r="B185" s="568" t="s">
        <v>2397</v>
      </c>
      <c r="C185" s="568" t="s">
        <v>511</v>
      </c>
      <c r="D185" s="568" t="s">
        <v>2414</v>
      </c>
      <c r="E185" s="568" t="s">
        <v>2447</v>
      </c>
      <c r="F185" s="568" t="s">
        <v>2448</v>
      </c>
      <c r="G185" s="585">
        <v>26</v>
      </c>
      <c r="H185" s="585">
        <v>26884</v>
      </c>
      <c r="I185" s="568">
        <v>0.68026315789473679</v>
      </c>
      <c r="J185" s="568">
        <v>1034</v>
      </c>
      <c r="K185" s="585">
        <v>38</v>
      </c>
      <c r="L185" s="585">
        <v>39520</v>
      </c>
      <c r="M185" s="568">
        <v>1</v>
      </c>
      <c r="N185" s="568">
        <v>1040</v>
      </c>
      <c r="O185" s="585">
        <v>87</v>
      </c>
      <c r="P185" s="585">
        <v>90915</v>
      </c>
      <c r="Q185" s="573">
        <v>2.3004807692307692</v>
      </c>
      <c r="R185" s="586">
        <v>1045</v>
      </c>
    </row>
    <row r="186" spans="1:18" ht="14.45" customHeight="1" x14ac:dyDescent="0.2">
      <c r="A186" s="567" t="s">
        <v>2396</v>
      </c>
      <c r="B186" s="568" t="s">
        <v>2397</v>
      </c>
      <c r="C186" s="568" t="s">
        <v>511</v>
      </c>
      <c r="D186" s="568" t="s">
        <v>2414</v>
      </c>
      <c r="E186" s="568" t="s">
        <v>2449</v>
      </c>
      <c r="F186" s="568" t="s">
        <v>2450</v>
      </c>
      <c r="G186" s="585">
        <v>2</v>
      </c>
      <c r="H186" s="585">
        <v>4206</v>
      </c>
      <c r="I186" s="568">
        <v>0.66382575757575757</v>
      </c>
      <c r="J186" s="568">
        <v>2103</v>
      </c>
      <c r="K186" s="585">
        <v>3</v>
      </c>
      <c r="L186" s="585">
        <v>6336</v>
      </c>
      <c r="M186" s="568">
        <v>1</v>
      </c>
      <c r="N186" s="568">
        <v>2112</v>
      </c>
      <c r="O186" s="585">
        <v>6</v>
      </c>
      <c r="P186" s="585">
        <v>12726</v>
      </c>
      <c r="Q186" s="573">
        <v>2.0085227272727271</v>
      </c>
      <c r="R186" s="586">
        <v>2121</v>
      </c>
    </row>
    <row r="187" spans="1:18" ht="14.45" customHeight="1" x14ac:dyDescent="0.2">
      <c r="A187" s="567" t="s">
        <v>2396</v>
      </c>
      <c r="B187" s="568" t="s">
        <v>2397</v>
      </c>
      <c r="C187" s="568" t="s">
        <v>511</v>
      </c>
      <c r="D187" s="568" t="s">
        <v>2414</v>
      </c>
      <c r="E187" s="568" t="s">
        <v>2451</v>
      </c>
      <c r="F187" s="568" t="s">
        <v>2452</v>
      </c>
      <c r="G187" s="585"/>
      <c r="H187" s="585"/>
      <c r="I187" s="568"/>
      <c r="J187" s="568"/>
      <c r="K187" s="585">
        <v>3</v>
      </c>
      <c r="L187" s="585">
        <v>3873</v>
      </c>
      <c r="M187" s="568">
        <v>1</v>
      </c>
      <c r="N187" s="568">
        <v>1291</v>
      </c>
      <c r="O187" s="585">
        <v>4</v>
      </c>
      <c r="P187" s="585">
        <v>5208</v>
      </c>
      <c r="Q187" s="573">
        <v>1.3446940356312935</v>
      </c>
      <c r="R187" s="586">
        <v>1302</v>
      </c>
    </row>
    <row r="188" spans="1:18" ht="14.45" customHeight="1" x14ac:dyDescent="0.2">
      <c r="A188" s="567" t="s">
        <v>2396</v>
      </c>
      <c r="B188" s="568" t="s">
        <v>2397</v>
      </c>
      <c r="C188" s="568" t="s">
        <v>511</v>
      </c>
      <c r="D188" s="568" t="s">
        <v>2414</v>
      </c>
      <c r="E188" s="568" t="s">
        <v>2576</v>
      </c>
      <c r="F188" s="568" t="s">
        <v>2577</v>
      </c>
      <c r="G188" s="585">
        <v>1</v>
      </c>
      <c r="H188" s="585">
        <v>975</v>
      </c>
      <c r="I188" s="568"/>
      <c r="J188" s="568">
        <v>975</v>
      </c>
      <c r="K188" s="585"/>
      <c r="L188" s="585"/>
      <c r="M188" s="568"/>
      <c r="N188" s="568"/>
      <c r="O188" s="585"/>
      <c r="P188" s="585"/>
      <c r="Q188" s="573"/>
      <c r="R188" s="586"/>
    </row>
    <row r="189" spans="1:18" ht="14.45" customHeight="1" x14ac:dyDescent="0.2">
      <c r="A189" s="567" t="s">
        <v>2396</v>
      </c>
      <c r="B189" s="568" t="s">
        <v>2397</v>
      </c>
      <c r="C189" s="568" t="s">
        <v>511</v>
      </c>
      <c r="D189" s="568" t="s">
        <v>2414</v>
      </c>
      <c r="E189" s="568" t="s">
        <v>2578</v>
      </c>
      <c r="F189" s="568" t="s">
        <v>2579</v>
      </c>
      <c r="G189" s="585"/>
      <c r="H189" s="585"/>
      <c r="I189" s="568"/>
      <c r="J189" s="568"/>
      <c r="K189" s="585">
        <v>1</v>
      </c>
      <c r="L189" s="585">
        <v>853</v>
      </c>
      <c r="M189" s="568">
        <v>1</v>
      </c>
      <c r="N189" s="568">
        <v>853</v>
      </c>
      <c r="O189" s="585"/>
      <c r="P189" s="585"/>
      <c r="Q189" s="573"/>
      <c r="R189" s="586"/>
    </row>
    <row r="190" spans="1:18" ht="14.45" customHeight="1" x14ac:dyDescent="0.2">
      <c r="A190" s="567" t="s">
        <v>2396</v>
      </c>
      <c r="B190" s="568" t="s">
        <v>2397</v>
      </c>
      <c r="C190" s="568" t="s">
        <v>511</v>
      </c>
      <c r="D190" s="568" t="s">
        <v>2414</v>
      </c>
      <c r="E190" s="568" t="s">
        <v>2453</v>
      </c>
      <c r="F190" s="568" t="s">
        <v>2454</v>
      </c>
      <c r="G190" s="585">
        <v>2</v>
      </c>
      <c r="H190" s="585">
        <v>3360</v>
      </c>
      <c r="I190" s="568">
        <v>1.991701244813278</v>
      </c>
      <c r="J190" s="568">
        <v>1680</v>
      </c>
      <c r="K190" s="585">
        <v>1</v>
      </c>
      <c r="L190" s="585">
        <v>1687</v>
      </c>
      <c r="M190" s="568">
        <v>1</v>
      </c>
      <c r="N190" s="568">
        <v>1687</v>
      </c>
      <c r="O190" s="585">
        <v>3</v>
      </c>
      <c r="P190" s="585">
        <v>5079</v>
      </c>
      <c r="Q190" s="573">
        <v>3.010669828097214</v>
      </c>
      <c r="R190" s="586">
        <v>1693</v>
      </c>
    </row>
    <row r="191" spans="1:18" ht="14.45" customHeight="1" x14ac:dyDescent="0.2">
      <c r="A191" s="567" t="s">
        <v>2396</v>
      </c>
      <c r="B191" s="568" t="s">
        <v>2397</v>
      </c>
      <c r="C191" s="568" t="s">
        <v>511</v>
      </c>
      <c r="D191" s="568" t="s">
        <v>2414</v>
      </c>
      <c r="E191" s="568" t="s">
        <v>2455</v>
      </c>
      <c r="F191" s="568" t="s">
        <v>2456</v>
      </c>
      <c r="G191" s="585"/>
      <c r="H191" s="585"/>
      <c r="I191" s="568"/>
      <c r="J191" s="568"/>
      <c r="K191" s="585">
        <v>1</v>
      </c>
      <c r="L191" s="585">
        <v>1406</v>
      </c>
      <c r="M191" s="568">
        <v>1</v>
      </c>
      <c r="N191" s="568">
        <v>1406</v>
      </c>
      <c r="O191" s="585">
        <v>1</v>
      </c>
      <c r="P191" s="585">
        <v>1415</v>
      </c>
      <c r="Q191" s="573">
        <v>1.0064011379800855</v>
      </c>
      <c r="R191" s="586">
        <v>1415</v>
      </c>
    </row>
    <row r="192" spans="1:18" ht="14.45" customHeight="1" x14ac:dyDescent="0.2">
      <c r="A192" s="567" t="s">
        <v>2396</v>
      </c>
      <c r="B192" s="568" t="s">
        <v>2397</v>
      </c>
      <c r="C192" s="568" t="s">
        <v>511</v>
      </c>
      <c r="D192" s="568" t="s">
        <v>2414</v>
      </c>
      <c r="E192" s="568" t="s">
        <v>2457</v>
      </c>
      <c r="F192" s="568" t="s">
        <v>2458</v>
      </c>
      <c r="G192" s="585">
        <v>4</v>
      </c>
      <c r="H192" s="585">
        <v>6280</v>
      </c>
      <c r="I192" s="568">
        <v>0.99556119213696892</v>
      </c>
      <c r="J192" s="568">
        <v>1570</v>
      </c>
      <c r="K192" s="585">
        <v>4</v>
      </c>
      <c r="L192" s="585">
        <v>6308</v>
      </c>
      <c r="M192" s="568">
        <v>1</v>
      </c>
      <c r="N192" s="568">
        <v>1577</v>
      </c>
      <c r="O192" s="585">
        <v>8</v>
      </c>
      <c r="P192" s="585">
        <v>12664</v>
      </c>
      <c r="Q192" s="573">
        <v>2.0076093849080534</v>
      </c>
      <c r="R192" s="586">
        <v>1583</v>
      </c>
    </row>
    <row r="193" spans="1:18" ht="14.45" customHeight="1" x14ac:dyDescent="0.2">
      <c r="A193" s="567" t="s">
        <v>2396</v>
      </c>
      <c r="B193" s="568" t="s">
        <v>2397</v>
      </c>
      <c r="C193" s="568" t="s">
        <v>511</v>
      </c>
      <c r="D193" s="568" t="s">
        <v>2414</v>
      </c>
      <c r="E193" s="568" t="s">
        <v>2459</v>
      </c>
      <c r="F193" s="568" t="s">
        <v>2460</v>
      </c>
      <c r="G193" s="585"/>
      <c r="H193" s="585"/>
      <c r="I193" s="568"/>
      <c r="J193" s="568"/>
      <c r="K193" s="585"/>
      <c r="L193" s="585"/>
      <c r="M193" s="568"/>
      <c r="N193" s="568"/>
      <c r="O193" s="585">
        <v>1</v>
      </c>
      <c r="P193" s="585">
        <v>455</v>
      </c>
      <c r="Q193" s="573"/>
      <c r="R193" s="586">
        <v>455</v>
      </c>
    </row>
    <row r="194" spans="1:18" ht="14.45" customHeight="1" x14ac:dyDescent="0.2">
      <c r="A194" s="567" t="s">
        <v>2396</v>
      </c>
      <c r="B194" s="568" t="s">
        <v>2397</v>
      </c>
      <c r="C194" s="568" t="s">
        <v>511</v>
      </c>
      <c r="D194" s="568" t="s">
        <v>2414</v>
      </c>
      <c r="E194" s="568" t="s">
        <v>2582</v>
      </c>
      <c r="F194" s="568" t="s">
        <v>2546</v>
      </c>
      <c r="G194" s="585">
        <v>1</v>
      </c>
      <c r="H194" s="585">
        <v>2333</v>
      </c>
      <c r="I194" s="568"/>
      <c r="J194" s="568">
        <v>2333</v>
      </c>
      <c r="K194" s="585"/>
      <c r="L194" s="585"/>
      <c r="M194" s="568"/>
      <c r="N194" s="568"/>
      <c r="O194" s="585"/>
      <c r="P194" s="585"/>
      <c r="Q194" s="573"/>
      <c r="R194" s="586"/>
    </row>
    <row r="195" spans="1:18" ht="14.45" customHeight="1" x14ac:dyDescent="0.2">
      <c r="A195" s="567" t="s">
        <v>2396</v>
      </c>
      <c r="B195" s="568" t="s">
        <v>2397</v>
      </c>
      <c r="C195" s="568" t="s">
        <v>511</v>
      </c>
      <c r="D195" s="568" t="s">
        <v>2414</v>
      </c>
      <c r="E195" s="568" t="s">
        <v>2609</v>
      </c>
      <c r="F195" s="568" t="s">
        <v>2610</v>
      </c>
      <c r="G195" s="585">
        <v>0</v>
      </c>
      <c r="H195" s="585">
        <v>0</v>
      </c>
      <c r="I195" s="568"/>
      <c r="J195" s="568"/>
      <c r="K195" s="585"/>
      <c r="L195" s="585"/>
      <c r="M195" s="568"/>
      <c r="N195" s="568"/>
      <c r="O195" s="585"/>
      <c r="P195" s="585"/>
      <c r="Q195" s="573"/>
      <c r="R195" s="586"/>
    </row>
    <row r="196" spans="1:18" ht="14.45" customHeight="1" x14ac:dyDescent="0.2">
      <c r="A196" s="567" t="s">
        <v>2396</v>
      </c>
      <c r="B196" s="568" t="s">
        <v>2397</v>
      </c>
      <c r="C196" s="568" t="s">
        <v>511</v>
      </c>
      <c r="D196" s="568" t="s">
        <v>2414</v>
      </c>
      <c r="E196" s="568" t="s">
        <v>2467</v>
      </c>
      <c r="F196" s="568" t="s">
        <v>2468</v>
      </c>
      <c r="G196" s="585">
        <v>3</v>
      </c>
      <c r="H196" s="585">
        <v>99.99</v>
      </c>
      <c r="I196" s="568"/>
      <c r="J196" s="568">
        <v>33.33</v>
      </c>
      <c r="K196" s="585"/>
      <c r="L196" s="585"/>
      <c r="M196" s="568"/>
      <c r="N196" s="568"/>
      <c r="O196" s="585">
        <v>3</v>
      </c>
      <c r="P196" s="585">
        <v>99.99</v>
      </c>
      <c r="Q196" s="573"/>
      <c r="R196" s="586">
        <v>33.33</v>
      </c>
    </row>
    <row r="197" spans="1:18" ht="14.45" customHeight="1" x14ac:dyDescent="0.2">
      <c r="A197" s="567" t="s">
        <v>2396</v>
      </c>
      <c r="B197" s="568" t="s">
        <v>2397</v>
      </c>
      <c r="C197" s="568" t="s">
        <v>511</v>
      </c>
      <c r="D197" s="568" t="s">
        <v>2414</v>
      </c>
      <c r="E197" s="568" t="s">
        <v>2469</v>
      </c>
      <c r="F197" s="568" t="s">
        <v>2470</v>
      </c>
      <c r="G197" s="585"/>
      <c r="H197" s="585"/>
      <c r="I197" s="568"/>
      <c r="J197" s="568"/>
      <c r="K197" s="585"/>
      <c r="L197" s="585"/>
      <c r="M197" s="568"/>
      <c r="N197" s="568"/>
      <c r="O197" s="585">
        <v>1</v>
      </c>
      <c r="P197" s="585">
        <v>117</v>
      </c>
      <c r="Q197" s="573"/>
      <c r="R197" s="586">
        <v>117</v>
      </c>
    </row>
    <row r="198" spans="1:18" ht="14.45" customHeight="1" x14ac:dyDescent="0.2">
      <c r="A198" s="567" t="s">
        <v>2396</v>
      </c>
      <c r="B198" s="568" t="s">
        <v>2397</v>
      </c>
      <c r="C198" s="568" t="s">
        <v>511</v>
      </c>
      <c r="D198" s="568" t="s">
        <v>2414</v>
      </c>
      <c r="E198" s="568" t="s">
        <v>2473</v>
      </c>
      <c r="F198" s="568" t="s">
        <v>2474</v>
      </c>
      <c r="G198" s="585">
        <v>56</v>
      </c>
      <c r="H198" s="585">
        <v>4816</v>
      </c>
      <c r="I198" s="568">
        <v>0.79080459770114941</v>
      </c>
      <c r="J198" s="568">
        <v>86</v>
      </c>
      <c r="K198" s="585">
        <v>70</v>
      </c>
      <c r="L198" s="585">
        <v>6090</v>
      </c>
      <c r="M198" s="568">
        <v>1</v>
      </c>
      <c r="N198" s="568">
        <v>87</v>
      </c>
      <c r="O198" s="585">
        <v>133</v>
      </c>
      <c r="P198" s="585">
        <v>11704</v>
      </c>
      <c r="Q198" s="573">
        <v>1.92183908045977</v>
      </c>
      <c r="R198" s="586">
        <v>88</v>
      </c>
    </row>
    <row r="199" spans="1:18" ht="14.45" customHeight="1" x14ac:dyDescent="0.2">
      <c r="A199" s="567" t="s">
        <v>2396</v>
      </c>
      <c r="B199" s="568" t="s">
        <v>2397</v>
      </c>
      <c r="C199" s="568" t="s">
        <v>511</v>
      </c>
      <c r="D199" s="568" t="s">
        <v>2414</v>
      </c>
      <c r="E199" s="568" t="s">
        <v>2475</v>
      </c>
      <c r="F199" s="568" t="s">
        <v>2476</v>
      </c>
      <c r="G199" s="585"/>
      <c r="H199" s="585"/>
      <c r="I199" s="568"/>
      <c r="J199" s="568"/>
      <c r="K199" s="585">
        <v>1</v>
      </c>
      <c r="L199" s="585">
        <v>33</v>
      </c>
      <c r="M199" s="568">
        <v>1</v>
      </c>
      <c r="N199" s="568">
        <v>33</v>
      </c>
      <c r="O199" s="585">
        <v>10</v>
      </c>
      <c r="P199" s="585">
        <v>330</v>
      </c>
      <c r="Q199" s="573">
        <v>10</v>
      </c>
      <c r="R199" s="586">
        <v>33</v>
      </c>
    </row>
    <row r="200" spans="1:18" ht="14.45" customHeight="1" x14ac:dyDescent="0.2">
      <c r="A200" s="567" t="s">
        <v>2396</v>
      </c>
      <c r="B200" s="568" t="s">
        <v>2397</v>
      </c>
      <c r="C200" s="568" t="s">
        <v>511</v>
      </c>
      <c r="D200" s="568" t="s">
        <v>2414</v>
      </c>
      <c r="E200" s="568" t="s">
        <v>2481</v>
      </c>
      <c r="F200" s="568" t="s">
        <v>2440</v>
      </c>
      <c r="G200" s="585">
        <v>2</v>
      </c>
      <c r="H200" s="585">
        <v>1378</v>
      </c>
      <c r="I200" s="568">
        <v>0.99279538904899134</v>
      </c>
      <c r="J200" s="568">
        <v>689</v>
      </c>
      <c r="K200" s="585">
        <v>2</v>
      </c>
      <c r="L200" s="585">
        <v>1388</v>
      </c>
      <c r="M200" s="568">
        <v>1</v>
      </c>
      <c r="N200" s="568">
        <v>694</v>
      </c>
      <c r="O200" s="585"/>
      <c r="P200" s="585"/>
      <c r="Q200" s="573"/>
      <c r="R200" s="586"/>
    </row>
    <row r="201" spans="1:18" ht="14.45" customHeight="1" x14ac:dyDescent="0.2">
      <c r="A201" s="567" t="s">
        <v>2396</v>
      </c>
      <c r="B201" s="568" t="s">
        <v>2397</v>
      </c>
      <c r="C201" s="568" t="s">
        <v>511</v>
      </c>
      <c r="D201" s="568" t="s">
        <v>2414</v>
      </c>
      <c r="E201" s="568" t="s">
        <v>2482</v>
      </c>
      <c r="F201" s="568" t="s">
        <v>2483</v>
      </c>
      <c r="G201" s="585">
        <v>3</v>
      </c>
      <c r="H201" s="585">
        <v>474</v>
      </c>
      <c r="I201" s="568">
        <v>0.42857142857142855</v>
      </c>
      <c r="J201" s="568">
        <v>158</v>
      </c>
      <c r="K201" s="585">
        <v>7</v>
      </c>
      <c r="L201" s="585">
        <v>1106</v>
      </c>
      <c r="M201" s="568">
        <v>1</v>
      </c>
      <c r="N201" s="568">
        <v>158</v>
      </c>
      <c r="O201" s="585">
        <v>10</v>
      </c>
      <c r="P201" s="585">
        <v>1590</v>
      </c>
      <c r="Q201" s="573">
        <v>1.4376130198915009</v>
      </c>
      <c r="R201" s="586">
        <v>159</v>
      </c>
    </row>
    <row r="202" spans="1:18" ht="14.45" customHeight="1" x14ac:dyDescent="0.2">
      <c r="A202" s="567" t="s">
        <v>2396</v>
      </c>
      <c r="B202" s="568" t="s">
        <v>2397</v>
      </c>
      <c r="C202" s="568" t="s">
        <v>511</v>
      </c>
      <c r="D202" s="568" t="s">
        <v>2414</v>
      </c>
      <c r="E202" s="568" t="s">
        <v>2490</v>
      </c>
      <c r="F202" s="568" t="s">
        <v>2491</v>
      </c>
      <c r="G202" s="585">
        <v>4</v>
      </c>
      <c r="H202" s="585">
        <v>2892</v>
      </c>
      <c r="I202" s="568"/>
      <c r="J202" s="568">
        <v>723</v>
      </c>
      <c r="K202" s="585">
        <v>0</v>
      </c>
      <c r="L202" s="585">
        <v>0</v>
      </c>
      <c r="M202" s="568"/>
      <c r="N202" s="568"/>
      <c r="O202" s="585">
        <v>2</v>
      </c>
      <c r="P202" s="585">
        <v>1468</v>
      </c>
      <c r="Q202" s="573"/>
      <c r="R202" s="586">
        <v>734</v>
      </c>
    </row>
    <row r="203" spans="1:18" ht="14.45" customHeight="1" x14ac:dyDescent="0.2">
      <c r="A203" s="567" t="s">
        <v>2396</v>
      </c>
      <c r="B203" s="568" t="s">
        <v>2397</v>
      </c>
      <c r="C203" s="568" t="s">
        <v>511</v>
      </c>
      <c r="D203" s="568" t="s">
        <v>2414</v>
      </c>
      <c r="E203" s="568" t="s">
        <v>2492</v>
      </c>
      <c r="F203" s="568" t="s">
        <v>2493</v>
      </c>
      <c r="G203" s="585"/>
      <c r="H203" s="585"/>
      <c r="I203" s="568"/>
      <c r="J203" s="568"/>
      <c r="K203" s="585">
        <v>2</v>
      </c>
      <c r="L203" s="585">
        <v>2138</v>
      </c>
      <c r="M203" s="568">
        <v>1</v>
      </c>
      <c r="N203" s="568">
        <v>1069</v>
      </c>
      <c r="O203" s="585">
        <v>9</v>
      </c>
      <c r="P203" s="585">
        <v>9648</v>
      </c>
      <c r="Q203" s="573">
        <v>4.5126286248830683</v>
      </c>
      <c r="R203" s="586">
        <v>1072</v>
      </c>
    </row>
    <row r="204" spans="1:18" ht="14.45" customHeight="1" x14ac:dyDescent="0.2">
      <c r="A204" s="567" t="s">
        <v>2396</v>
      </c>
      <c r="B204" s="568" t="s">
        <v>2397</v>
      </c>
      <c r="C204" s="568" t="s">
        <v>511</v>
      </c>
      <c r="D204" s="568" t="s">
        <v>2414</v>
      </c>
      <c r="E204" s="568" t="s">
        <v>2494</v>
      </c>
      <c r="F204" s="568" t="s">
        <v>2495</v>
      </c>
      <c r="G204" s="585">
        <v>3</v>
      </c>
      <c r="H204" s="585">
        <v>372</v>
      </c>
      <c r="I204" s="568">
        <v>1.488</v>
      </c>
      <c r="J204" s="568">
        <v>124</v>
      </c>
      <c r="K204" s="585">
        <v>2</v>
      </c>
      <c r="L204" s="585">
        <v>250</v>
      </c>
      <c r="M204" s="568">
        <v>1</v>
      </c>
      <c r="N204" s="568">
        <v>125</v>
      </c>
      <c r="O204" s="585"/>
      <c r="P204" s="585"/>
      <c r="Q204" s="573"/>
      <c r="R204" s="586"/>
    </row>
    <row r="205" spans="1:18" ht="14.45" customHeight="1" x14ac:dyDescent="0.2">
      <c r="A205" s="567" t="s">
        <v>2396</v>
      </c>
      <c r="B205" s="568" t="s">
        <v>2397</v>
      </c>
      <c r="C205" s="568" t="s">
        <v>511</v>
      </c>
      <c r="D205" s="568" t="s">
        <v>2414</v>
      </c>
      <c r="E205" s="568" t="s">
        <v>2498</v>
      </c>
      <c r="F205" s="568" t="s">
        <v>2499</v>
      </c>
      <c r="G205" s="585">
        <v>1</v>
      </c>
      <c r="H205" s="585">
        <v>717</v>
      </c>
      <c r="I205" s="568">
        <v>0.16551246537396122</v>
      </c>
      <c r="J205" s="568">
        <v>717</v>
      </c>
      <c r="K205" s="585">
        <v>6</v>
      </c>
      <c r="L205" s="585">
        <v>4332</v>
      </c>
      <c r="M205" s="568">
        <v>1</v>
      </c>
      <c r="N205" s="568">
        <v>722</v>
      </c>
      <c r="O205" s="585">
        <v>16</v>
      </c>
      <c r="P205" s="585">
        <v>11600</v>
      </c>
      <c r="Q205" s="573">
        <v>2.6777469990766392</v>
      </c>
      <c r="R205" s="586">
        <v>725</v>
      </c>
    </row>
    <row r="206" spans="1:18" ht="14.45" customHeight="1" x14ac:dyDescent="0.2">
      <c r="A206" s="567" t="s">
        <v>2396</v>
      </c>
      <c r="B206" s="568" t="s">
        <v>2397</v>
      </c>
      <c r="C206" s="568" t="s">
        <v>511</v>
      </c>
      <c r="D206" s="568" t="s">
        <v>2414</v>
      </c>
      <c r="E206" s="568" t="s">
        <v>2502</v>
      </c>
      <c r="F206" s="568" t="s">
        <v>2503</v>
      </c>
      <c r="G206" s="585"/>
      <c r="H206" s="585"/>
      <c r="I206" s="568"/>
      <c r="J206" s="568"/>
      <c r="K206" s="585"/>
      <c r="L206" s="585"/>
      <c r="M206" s="568"/>
      <c r="N206" s="568"/>
      <c r="O206" s="585">
        <v>1</v>
      </c>
      <c r="P206" s="585">
        <v>377</v>
      </c>
      <c r="Q206" s="573"/>
      <c r="R206" s="586">
        <v>377</v>
      </c>
    </row>
    <row r="207" spans="1:18" ht="14.45" customHeight="1" x14ac:dyDescent="0.2">
      <c r="A207" s="567" t="s">
        <v>2396</v>
      </c>
      <c r="B207" s="568" t="s">
        <v>2397</v>
      </c>
      <c r="C207" s="568" t="s">
        <v>511</v>
      </c>
      <c r="D207" s="568" t="s">
        <v>2414</v>
      </c>
      <c r="E207" s="568" t="s">
        <v>2508</v>
      </c>
      <c r="F207" s="568" t="s">
        <v>2509</v>
      </c>
      <c r="G207" s="585">
        <v>7</v>
      </c>
      <c r="H207" s="585">
        <v>2737</v>
      </c>
      <c r="I207" s="568">
        <v>2.3214588634435964</v>
      </c>
      <c r="J207" s="568">
        <v>391</v>
      </c>
      <c r="K207" s="585">
        <v>3</v>
      </c>
      <c r="L207" s="585">
        <v>1179</v>
      </c>
      <c r="M207" s="568">
        <v>1</v>
      </c>
      <c r="N207" s="568">
        <v>393</v>
      </c>
      <c r="O207" s="585">
        <v>4</v>
      </c>
      <c r="P207" s="585">
        <v>1584</v>
      </c>
      <c r="Q207" s="573">
        <v>1.3435114503816794</v>
      </c>
      <c r="R207" s="586">
        <v>396</v>
      </c>
    </row>
    <row r="208" spans="1:18" ht="14.45" customHeight="1" x14ac:dyDescent="0.2">
      <c r="A208" s="567" t="s">
        <v>2396</v>
      </c>
      <c r="B208" s="568" t="s">
        <v>2397</v>
      </c>
      <c r="C208" s="568" t="s">
        <v>511</v>
      </c>
      <c r="D208" s="568" t="s">
        <v>2414</v>
      </c>
      <c r="E208" s="568" t="s">
        <v>2510</v>
      </c>
      <c r="F208" s="568" t="s">
        <v>2511</v>
      </c>
      <c r="G208" s="585">
        <v>1</v>
      </c>
      <c r="H208" s="585">
        <v>506</v>
      </c>
      <c r="I208" s="568">
        <v>0.24901574803149606</v>
      </c>
      <c r="J208" s="568">
        <v>506</v>
      </c>
      <c r="K208" s="585">
        <v>4</v>
      </c>
      <c r="L208" s="585">
        <v>2032</v>
      </c>
      <c r="M208" s="568">
        <v>1</v>
      </c>
      <c r="N208" s="568">
        <v>508</v>
      </c>
      <c r="O208" s="585">
        <v>2</v>
      </c>
      <c r="P208" s="585">
        <v>1022</v>
      </c>
      <c r="Q208" s="573">
        <v>0.50295275590551181</v>
      </c>
      <c r="R208" s="586">
        <v>511</v>
      </c>
    </row>
    <row r="209" spans="1:18" ht="14.45" customHeight="1" x14ac:dyDescent="0.2">
      <c r="A209" s="567" t="s">
        <v>2396</v>
      </c>
      <c r="B209" s="568" t="s">
        <v>2397</v>
      </c>
      <c r="C209" s="568" t="s">
        <v>511</v>
      </c>
      <c r="D209" s="568" t="s">
        <v>2414</v>
      </c>
      <c r="E209" s="568" t="s">
        <v>2514</v>
      </c>
      <c r="F209" s="568" t="s">
        <v>2515</v>
      </c>
      <c r="G209" s="585">
        <v>3</v>
      </c>
      <c r="H209" s="585">
        <v>5019</v>
      </c>
      <c r="I209" s="568">
        <v>0.74421708185053381</v>
      </c>
      <c r="J209" s="568">
        <v>1673</v>
      </c>
      <c r="K209" s="585">
        <v>4</v>
      </c>
      <c r="L209" s="585">
        <v>6744</v>
      </c>
      <c r="M209" s="568">
        <v>1</v>
      </c>
      <c r="N209" s="568">
        <v>1686</v>
      </c>
      <c r="O209" s="585">
        <v>13</v>
      </c>
      <c r="P209" s="585">
        <v>22061</v>
      </c>
      <c r="Q209" s="573">
        <v>3.2712040332147092</v>
      </c>
      <c r="R209" s="586">
        <v>1697</v>
      </c>
    </row>
    <row r="210" spans="1:18" ht="14.45" customHeight="1" x14ac:dyDescent="0.2">
      <c r="A210" s="567" t="s">
        <v>2396</v>
      </c>
      <c r="B210" s="568" t="s">
        <v>2397</v>
      </c>
      <c r="C210" s="568" t="s">
        <v>511</v>
      </c>
      <c r="D210" s="568" t="s">
        <v>2414</v>
      </c>
      <c r="E210" s="568" t="s">
        <v>2516</v>
      </c>
      <c r="F210" s="568" t="s">
        <v>2517</v>
      </c>
      <c r="G210" s="585"/>
      <c r="H210" s="585"/>
      <c r="I210" s="568"/>
      <c r="J210" s="568"/>
      <c r="K210" s="585">
        <v>1</v>
      </c>
      <c r="L210" s="585">
        <v>182</v>
      </c>
      <c r="M210" s="568">
        <v>1</v>
      </c>
      <c r="N210" s="568">
        <v>182</v>
      </c>
      <c r="O210" s="585">
        <v>2</v>
      </c>
      <c r="P210" s="585">
        <v>366</v>
      </c>
      <c r="Q210" s="573">
        <v>2.0109890109890109</v>
      </c>
      <c r="R210" s="586">
        <v>183</v>
      </c>
    </row>
    <row r="211" spans="1:18" ht="14.45" customHeight="1" x14ac:dyDescent="0.2">
      <c r="A211" s="567" t="s">
        <v>2396</v>
      </c>
      <c r="B211" s="568" t="s">
        <v>2397</v>
      </c>
      <c r="C211" s="568" t="s">
        <v>511</v>
      </c>
      <c r="D211" s="568" t="s">
        <v>2414</v>
      </c>
      <c r="E211" s="568" t="s">
        <v>2520</v>
      </c>
      <c r="F211" s="568" t="s">
        <v>2521</v>
      </c>
      <c r="G211" s="585">
        <v>3</v>
      </c>
      <c r="H211" s="585">
        <v>933</v>
      </c>
      <c r="I211" s="568">
        <v>0.33226495726495725</v>
      </c>
      <c r="J211" s="568">
        <v>311</v>
      </c>
      <c r="K211" s="585">
        <v>9</v>
      </c>
      <c r="L211" s="585">
        <v>2808</v>
      </c>
      <c r="M211" s="568">
        <v>1</v>
      </c>
      <c r="N211" s="568">
        <v>312</v>
      </c>
      <c r="O211" s="585">
        <v>22</v>
      </c>
      <c r="P211" s="585">
        <v>6886</v>
      </c>
      <c r="Q211" s="573">
        <v>2.4522792022792022</v>
      </c>
      <c r="R211" s="586">
        <v>313</v>
      </c>
    </row>
    <row r="212" spans="1:18" ht="14.45" customHeight="1" x14ac:dyDescent="0.2">
      <c r="A212" s="567" t="s">
        <v>2396</v>
      </c>
      <c r="B212" s="568" t="s">
        <v>2397</v>
      </c>
      <c r="C212" s="568" t="s">
        <v>511</v>
      </c>
      <c r="D212" s="568" t="s">
        <v>2414</v>
      </c>
      <c r="E212" s="568" t="s">
        <v>2591</v>
      </c>
      <c r="F212" s="568" t="s">
        <v>2592</v>
      </c>
      <c r="G212" s="585">
        <v>2</v>
      </c>
      <c r="H212" s="585">
        <v>7438</v>
      </c>
      <c r="I212" s="568">
        <v>0.49719251336898396</v>
      </c>
      <c r="J212" s="568">
        <v>3719</v>
      </c>
      <c r="K212" s="585">
        <v>4</v>
      </c>
      <c r="L212" s="585">
        <v>14960</v>
      </c>
      <c r="M212" s="568">
        <v>1</v>
      </c>
      <c r="N212" s="568">
        <v>3740</v>
      </c>
      <c r="O212" s="585">
        <v>12</v>
      </c>
      <c r="P212" s="585">
        <v>45096</v>
      </c>
      <c r="Q212" s="573">
        <v>3.014438502673797</v>
      </c>
      <c r="R212" s="586">
        <v>3758</v>
      </c>
    </row>
    <row r="213" spans="1:18" ht="14.45" customHeight="1" x14ac:dyDescent="0.2">
      <c r="A213" s="567" t="s">
        <v>2396</v>
      </c>
      <c r="B213" s="568" t="s">
        <v>2397</v>
      </c>
      <c r="C213" s="568" t="s">
        <v>511</v>
      </c>
      <c r="D213" s="568" t="s">
        <v>2414</v>
      </c>
      <c r="E213" s="568" t="s">
        <v>2593</v>
      </c>
      <c r="F213" s="568" t="s">
        <v>2594</v>
      </c>
      <c r="G213" s="585">
        <v>2</v>
      </c>
      <c r="H213" s="585">
        <v>3476</v>
      </c>
      <c r="I213" s="568">
        <v>0.39816723940435278</v>
      </c>
      <c r="J213" s="568">
        <v>1738</v>
      </c>
      <c r="K213" s="585">
        <v>5</v>
      </c>
      <c r="L213" s="585">
        <v>8730</v>
      </c>
      <c r="M213" s="568">
        <v>1</v>
      </c>
      <c r="N213" s="568">
        <v>1746</v>
      </c>
      <c r="O213" s="585">
        <v>9</v>
      </c>
      <c r="P213" s="585">
        <v>15777</v>
      </c>
      <c r="Q213" s="573">
        <v>1.8072164948453608</v>
      </c>
      <c r="R213" s="586">
        <v>1753</v>
      </c>
    </row>
    <row r="214" spans="1:18" ht="14.45" customHeight="1" x14ac:dyDescent="0.2">
      <c r="A214" s="567" t="s">
        <v>2396</v>
      </c>
      <c r="B214" s="568" t="s">
        <v>2397</v>
      </c>
      <c r="C214" s="568" t="s">
        <v>511</v>
      </c>
      <c r="D214" s="568" t="s">
        <v>2414</v>
      </c>
      <c r="E214" s="568" t="s">
        <v>2522</v>
      </c>
      <c r="F214" s="568" t="s">
        <v>2523</v>
      </c>
      <c r="G214" s="585"/>
      <c r="H214" s="585"/>
      <c r="I214" s="568"/>
      <c r="J214" s="568"/>
      <c r="K214" s="585">
        <v>2</v>
      </c>
      <c r="L214" s="585">
        <v>978</v>
      </c>
      <c r="M214" s="568">
        <v>1</v>
      </c>
      <c r="N214" s="568">
        <v>489</v>
      </c>
      <c r="O214" s="585">
        <v>1</v>
      </c>
      <c r="P214" s="585">
        <v>491</v>
      </c>
      <c r="Q214" s="573">
        <v>0.50204498977505108</v>
      </c>
      <c r="R214" s="586">
        <v>491</v>
      </c>
    </row>
    <row r="215" spans="1:18" ht="14.45" customHeight="1" x14ac:dyDescent="0.2">
      <c r="A215" s="567" t="s">
        <v>2396</v>
      </c>
      <c r="B215" s="568" t="s">
        <v>2397</v>
      </c>
      <c r="C215" s="568" t="s">
        <v>511</v>
      </c>
      <c r="D215" s="568" t="s">
        <v>2414</v>
      </c>
      <c r="E215" s="568" t="s">
        <v>2595</v>
      </c>
      <c r="F215" s="568" t="s">
        <v>2596</v>
      </c>
      <c r="G215" s="585">
        <v>1</v>
      </c>
      <c r="H215" s="585">
        <v>1005</v>
      </c>
      <c r="I215" s="568">
        <v>0.79635499207606975</v>
      </c>
      <c r="J215" s="568">
        <v>1005</v>
      </c>
      <c r="K215" s="585">
        <v>1</v>
      </c>
      <c r="L215" s="585">
        <v>1262</v>
      </c>
      <c r="M215" s="568">
        <v>1</v>
      </c>
      <c r="N215" s="568">
        <v>1262</v>
      </c>
      <c r="O215" s="585">
        <v>1</v>
      </c>
      <c r="P215" s="585">
        <v>1269</v>
      </c>
      <c r="Q215" s="573">
        <v>1.0055467511885896</v>
      </c>
      <c r="R215" s="586">
        <v>1269</v>
      </c>
    </row>
    <row r="216" spans="1:18" ht="14.45" customHeight="1" x14ac:dyDescent="0.2">
      <c r="A216" s="567" t="s">
        <v>2396</v>
      </c>
      <c r="B216" s="568" t="s">
        <v>2397</v>
      </c>
      <c r="C216" s="568" t="s">
        <v>511</v>
      </c>
      <c r="D216" s="568" t="s">
        <v>2414</v>
      </c>
      <c r="E216" s="568" t="s">
        <v>2524</v>
      </c>
      <c r="F216" s="568" t="s">
        <v>2525</v>
      </c>
      <c r="G216" s="585"/>
      <c r="H216" s="585"/>
      <c r="I216" s="568"/>
      <c r="J216" s="568"/>
      <c r="K216" s="585">
        <v>6</v>
      </c>
      <c r="L216" s="585">
        <v>6522</v>
      </c>
      <c r="M216" s="568">
        <v>1</v>
      </c>
      <c r="N216" s="568">
        <v>1087</v>
      </c>
      <c r="O216" s="585">
        <v>1</v>
      </c>
      <c r="P216" s="585">
        <v>1092</v>
      </c>
      <c r="Q216" s="573">
        <v>0.16743330266789327</v>
      </c>
      <c r="R216" s="586">
        <v>1092</v>
      </c>
    </row>
    <row r="217" spans="1:18" ht="14.45" customHeight="1" x14ac:dyDescent="0.2">
      <c r="A217" s="567" t="s">
        <v>2396</v>
      </c>
      <c r="B217" s="568" t="s">
        <v>2397</v>
      </c>
      <c r="C217" s="568" t="s">
        <v>511</v>
      </c>
      <c r="D217" s="568" t="s">
        <v>2414</v>
      </c>
      <c r="E217" s="568" t="s">
        <v>2526</v>
      </c>
      <c r="F217" s="568" t="s">
        <v>2527</v>
      </c>
      <c r="G217" s="585">
        <v>2</v>
      </c>
      <c r="H217" s="585">
        <v>616</v>
      </c>
      <c r="I217" s="568">
        <v>0.99354838709677418</v>
      </c>
      <c r="J217" s="568">
        <v>308</v>
      </c>
      <c r="K217" s="585">
        <v>2</v>
      </c>
      <c r="L217" s="585">
        <v>620</v>
      </c>
      <c r="M217" s="568">
        <v>1</v>
      </c>
      <c r="N217" s="568">
        <v>310</v>
      </c>
      <c r="O217" s="585"/>
      <c r="P217" s="585"/>
      <c r="Q217" s="573"/>
      <c r="R217" s="586"/>
    </row>
    <row r="218" spans="1:18" ht="14.45" customHeight="1" x14ac:dyDescent="0.2">
      <c r="A218" s="567" t="s">
        <v>2396</v>
      </c>
      <c r="B218" s="568" t="s">
        <v>2397</v>
      </c>
      <c r="C218" s="568" t="s">
        <v>511</v>
      </c>
      <c r="D218" s="568" t="s">
        <v>2414</v>
      </c>
      <c r="E218" s="568" t="s">
        <v>2528</v>
      </c>
      <c r="F218" s="568" t="s">
        <v>2529</v>
      </c>
      <c r="G218" s="585">
        <v>2</v>
      </c>
      <c r="H218" s="585">
        <v>664</v>
      </c>
      <c r="I218" s="568">
        <v>0.39406528189910978</v>
      </c>
      <c r="J218" s="568">
        <v>332</v>
      </c>
      <c r="K218" s="585">
        <v>5</v>
      </c>
      <c r="L218" s="585">
        <v>1685</v>
      </c>
      <c r="M218" s="568">
        <v>1</v>
      </c>
      <c r="N218" s="568">
        <v>337</v>
      </c>
      <c r="O218" s="585">
        <v>2</v>
      </c>
      <c r="P218" s="585">
        <v>680</v>
      </c>
      <c r="Q218" s="573">
        <v>0.40356083086053413</v>
      </c>
      <c r="R218" s="586">
        <v>340</v>
      </c>
    </row>
    <row r="219" spans="1:18" ht="14.45" customHeight="1" x14ac:dyDescent="0.2">
      <c r="A219" s="567" t="s">
        <v>2396</v>
      </c>
      <c r="B219" s="568" t="s">
        <v>2397</v>
      </c>
      <c r="C219" s="568" t="s">
        <v>511</v>
      </c>
      <c r="D219" s="568" t="s">
        <v>2414</v>
      </c>
      <c r="E219" s="568" t="s">
        <v>2530</v>
      </c>
      <c r="F219" s="568" t="s">
        <v>2531</v>
      </c>
      <c r="G219" s="585">
        <v>2</v>
      </c>
      <c r="H219" s="585">
        <v>2074</v>
      </c>
      <c r="I219" s="568"/>
      <c r="J219" s="568">
        <v>1037</v>
      </c>
      <c r="K219" s="585"/>
      <c r="L219" s="585"/>
      <c r="M219" s="568"/>
      <c r="N219" s="568"/>
      <c r="O219" s="585"/>
      <c r="P219" s="585"/>
      <c r="Q219" s="573"/>
      <c r="R219" s="586"/>
    </row>
    <row r="220" spans="1:18" ht="14.45" customHeight="1" x14ac:dyDescent="0.2">
      <c r="A220" s="567" t="s">
        <v>2396</v>
      </c>
      <c r="B220" s="568" t="s">
        <v>2397</v>
      </c>
      <c r="C220" s="568" t="s">
        <v>511</v>
      </c>
      <c r="D220" s="568" t="s">
        <v>2414</v>
      </c>
      <c r="E220" s="568" t="s">
        <v>2532</v>
      </c>
      <c r="F220" s="568" t="s">
        <v>2533</v>
      </c>
      <c r="G220" s="585">
        <v>7</v>
      </c>
      <c r="H220" s="585">
        <v>5887</v>
      </c>
      <c r="I220" s="568">
        <v>0.99408983451536648</v>
      </c>
      <c r="J220" s="568">
        <v>841</v>
      </c>
      <c r="K220" s="585">
        <v>7</v>
      </c>
      <c r="L220" s="585">
        <v>5922</v>
      </c>
      <c r="M220" s="568">
        <v>1</v>
      </c>
      <c r="N220" s="568">
        <v>846</v>
      </c>
      <c r="O220" s="585">
        <v>22</v>
      </c>
      <c r="P220" s="585">
        <v>18678</v>
      </c>
      <c r="Q220" s="573">
        <v>3.154002026342452</v>
      </c>
      <c r="R220" s="586">
        <v>849</v>
      </c>
    </row>
    <row r="221" spans="1:18" ht="14.45" customHeight="1" x14ac:dyDescent="0.2">
      <c r="A221" s="567" t="s">
        <v>2396</v>
      </c>
      <c r="B221" s="568" t="s">
        <v>2397</v>
      </c>
      <c r="C221" s="568" t="s">
        <v>511</v>
      </c>
      <c r="D221" s="568" t="s">
        <v>2414</v>
      </c>
      <c r="E221" s="568" t="s">
        <v>2536</v>
      </c>
      <c r="F221" s="568" t="s">
        <v>2537</v>
      </c>
      <c r="G221" s="585"/>
      <c r="H221" s="585"/>
      <c r="I221" s="568"/>
      <c r="J221" s="568"/>
      <c r="K221" s="585">
        <v>1</v>
      </c>
      <c r="L221" s="585">
        <v>1209</v>
      </c>
      <c r="M221" s="568">
        <v>1</v>
      </c>
      <c r="N221" s="568">
        <v>1209</v>
      </c>
      <c r="O221" s="585">
        <v>1</v>
      </c>
      <c r="P221" s="585">
        <v>1214</v>
      </c>
      <c r="Q221" s="573">
        <v>1.0041356492969395</v>
      </c>
      <c r="R221" s="586">
        <v>1214</v>
      </c>
    </row>
    <row r="222" spans="1:18" ht="14.45" customHeight="1" x14ac:dyDescent="0.2">
      <c r="A222" s="567" t="s">
        <v>2396</v>
      </c>
      <c r="B222" s="568" t="s">
        <v>2397</v>
      </c>
      <c r="C222" s="568" t="s">
        <v>511</v>
      </c>
      <c r="D222" s="568" t="s">
        <v>2414</v>
      </c>
      <c r="E222" s="568" t="s">
        <v>2597</v>
      </c>
      <c r="F222" s="568" t="s">
        <v>2598</v>
      </c>
      <c r="G222" s="585"/>
      <c r="H222" s="585"/>
      <c r="I222" s="568"/>
      <c r="J222" s="568"/>
      <c r="K222" s="585"/>
      <c r="L222" s="585"/>
      <c r="M222" s="568"/>
      <c r="N222" s="568"/>
      <c r="O222" s="585">
        <v>1</v>
      </c>
      <c r="P222" s="585">
        <v>1388</v>
      </c>
      <c r="Q222" s="573"/>
      <c r="R222" s="586">
        <v>1388</v>
      </c>
    </row>
    <row r="223" spans="1:18" ht="14.45" customHeight="1" x14ac:dyDescent="0.2">
      <c r="A223" s="567" t="s">
        <v>2396</v>
      </c>
      <c r="B223" s="568" t="s">
        <v>2397</v>
      </c>
      <c r="C223" s="568" t="s">
        <v>511</v>
      </c>
      <c r="D223" s="568" t="s">
        <v>2414</v>
      </c>
      <c r="E223" s="568" t="s">
        <v>2538</v>
      </c>
      <c r="F223" s="568" t="s">
        <v>2539</v>
      </c>
      <c r="G223" s="585"/>
      <c r="H223" s="585"/>
      <c r="I223" s="568"/>
      <c r="J223" s="568"/>
      <c r="K223" s="585"/>
      <c r="L223" s="585"/>
      <c r="M223" s="568"/>
      <c r="N223" s="568"/>
      <c r="O223" s="585">
        <v>5</v>
      </c>
      <c r="P223" s="585">
        <v>7935</v>
      </c>
      <c r="Q223" s="573"/>
      <c r="R223" s="586">
        <v>1587</v>
      </c>
    </row>
    <row r="224" spans="1:18" ht="14.45" customHeight="1" x14ac:dyDescent="0.2">
      <c r="A224" s="567" t="s">
        <v>2396</v>
      </c>
      <c r="B224" s="568" t="s">
        <v>2397</v>
      </c>
      <c r="C224" s="568" t="s">
        <v>511</v>
      </c>
      <c r="D224" s="568" t="s">
        <v>2414</v>
      </c>
      <c r="E224" s="568" t="s">
        <v>2599</v>
      </c>
      <c r="F224" s="568" t="s">
        <v>2600</v>
      </c>
      <c r="G224" s="585"/>
      <c r="H224" s="585"/>
      <c r="I224" s="568"/>
      <c r="J224" s="568"/>
      <c r="K224" s="585"/>
      <c r="L224" s="585"/>
      <c r="M224" s="568"/>
      <c r="N224" s="568"/>
      <c r="O224" s="585">
        <v>0</v>
      </c>
      <c r="P224" s="585">
        <v>0</v>
      </c>
      <c r="Q224" s="573"/>
      <c r="R224" s="586"/>
    </row>
    <row r="225" spans="1:18" ht="14.45" customHeight="1" x14ac:dyDescent="0.2">
      <c r="A225" s="567" t="s">
        <v>2396</v>
      </c>
      <c r="B225" s="568" t="s">
        <v>2397</v>
      </c>
      <c r="C225" s="568" t="s">
        <v>511</v>
      </c>
      <c r="D225" s="568" t="s">
        <v>2414</v>
      </c>
      <c r="E225" s="568" t="s">
        <v>2540</v>
      </c>
      <c r="F225" s="568" t="s">
        <v>2541</v>
      </c>
      <c r="G225" s="585"/>
      <c r="H225" s="585"/>
      <c r="I225" s="568"/>
      <c r="J225" s="568"/>
      <c r="K225" s="585"/>
      <c r="L225" s="585"/>
      <c r="M225" s="568"/>
      <c r="N225" s="568"/>
      <c r="O225" s="585">
        <v>1</v>
      </c>
      <c r="P225" s="585">
        <v>252</v>
      </c>
      <c r="Q225" s="573"/>
      <c r="R225" s="586">
        <v>252</v>
      </c>
    </row>
    <row r="226" spans="1:18" ht="14.45" customHeight="1" x14ac:dyDescent="0.2">
      <c r="A226" s="567" t="s">
        <v>2396</v>
      </c>
      <c r="B226" s="568" t="s">
        <v>2397</v>
      </c>
      <c r="C226" s="568" t="s">
        <v>511</v>
      </c>
      <c r="D226" s="568" t="s">
        <v>2414</v>
      </c>
      <c r="E226" s="568" t="s">
        <v>2542</v>
      </c>
      <c r="F226" s="568" t="s">
        <v>2523</v>
      </c>
      <c r="G226" s="585"/>
      <c r="H226" s="585"/>
      <c r="I226" s="568"/>
      <c r="J226" s="568"/>
      <c r="K226" s="585">
        <v>5</v>
      </c>
      <c r="L226" s="585">
        <v>4155</v>
      </c>
      <c r="M226" s="568">
        <v>1</v>
      </c>
      <c r="N226" s="568">
        <v>831</v>
      </c>
      <c r="O226" s="585">
        <v>21</v>
      </c>
      <c r="P226" s="585">
        <v>17514</v>
      </c>
      <c r="Q226" s="573">
        <v>4.2151624548736466</v>
      </c>
      <c r="R226" s="586">
        <v>834</v>
      </c>
    </row>
    <row r="227" spans="1:18" ht="14.45" customHeight="1" x14ac:dyDescent="0.2">
      <c r="A227" s="567" t="s">
        <v>2396</v>
      </c>
      <c r="B227" s="568" t="s">
        <v>2397</v>
      </c>
      <c r="C227" s="568" t="s">
        <v>511</v>
      </c>
      <c r="D227" s="568" t="s">
        <v>2414</v>
      </c>
      <c r="E227" s="568" t="s">
        <v>2611</v>
      </c>
      <c r="F227" s="568" t="s">
        <v>2612</v>
      </c>
      <c r="G227" s="585"/>
      <c r="H227" s="585"/>
      <c r="I227" s="568"/>
      <c r="J227" s="568"/>
      <c r="K227" s="585">
        <v>0</v>
      </c>
      <c r="L227" s="585">
        <v>0</v>
      </c>
      <c r="M227" s="568"/>
      <c r="N227" s="568"/>
      <c r="O227" s="585"/>
      <c r="P227" s="585"/>
      <c r="Q227" s="573"/>
      <c r="R227" s="586"/>
    </row>
    <row r="228" spans="1:18" ht="14.45" customHeight="1" x14ac:dyDescent="0.2">
      <c r="A228" s="567" t="s">
        <v>2396</v>
      </c>
      <c r="B228" s="568" t="s">
        <v>2397</v>
      </c>
      <c r="C228" s="568" t="s">
        <v>511</v>
      </c>
      <c r="D228" s="568" t="s">
        <v>2414</v>
      </c>
      <c r="E228" s="568" t="s">
        <v>2545</v>
      </c>
      <c r="F228" s="568" t="s">
        <v>2546</v>
      </c>
      <c r="G228" s="585">
        <v>1</v>
      </c>
      <c r="H228" s="585">
        <v>736</v>
      </c>
      <c r="I228" s="568"/>
      <c r="J228" s="568">
        <v>736</v>
      </c>
      <c r="K228" s="585"/>
      <c r="L228" s="585"/>
      <c r="M228" s="568"/>
      <c r="N228" s="568"/>
      <c r="O228" s="585"/>
      <c r="P228" s="585"/>
      <c r="Q228" s="573"/>
      <c r="R228" s="586"/>
    </row>
    <row r="229" spans="1:18" ht="14.45" customHeight="1" x14ac:dyDescent="0.2">
      <c r="A229" s="567" t="s">
        <v>2396</v>
      </c>
      <c r="B229" s="568" t="s">
        <v>2397</v>
      </c>
      <c r="C229" s="568" t="s">
        <v>511</v>
      </c>
      <c r="D229" s="568" t="s">
        <v>2414</v>
      </c>
      <c r="E229" s="568" t="s">
        <v>2603</v>
      </c>
      <c r="F229" s="568" t="s">
        <v>2604</v>
      </c>
      <c r="G229" s="585">
        <v>0</v>
      </c>
      <c r="H229" s="585">
        <v>0</v>
      </c>
      <c r="I229" s="568"/>
      <c r="J229" s="568"/>
      <c r="K229" s="585"/>
      <c r="L229" s="585"/>
      <c r="M229" s="568"/>
      <c r="N229" s="568"/>
      <c r="O229" s="585"/>
      <c r="P229" s="585"/>
      <c r="Q229" s="573"/>
      <c r="R229" s="586"/>
    </row>
    <row r="230" spans="1:18" ht="14.45" customHeight="1" thickBot="1" x14ac:dyDescent="0.25">
      <c r="A230" s="575" t="s">
        <v>2396</v>
      </c>
      <c r="B230" s="576" t="s">
        <v>2397</v>
      </c>
      <c r="C230" s="576" t="s">
        <v>2613</v>
      </c>
      <c r="D230" s="576" t="s">
        <v>2398</v>
      </c>
      <c r="E230" s="576" t="s">
        <v>2413</v>
      </c>
      <c r="F230" s="576" t="s">
        <v>2614</v>
      </c>
      <c r="G230" s="587"/>
      <c r="H230" s="587"/>
      <c r="I230" s="576"/>
      <c r="J230" s="576"/>
      <c r="K230" s="587">
        <v>0</v>
      </c>
      <c r="L230" s="587">
        <v>-2.1827872842550278E-11</v>
      </c>
      <c r="M230" s="576">
        <v>1</v>
      </c>
      <c r="N230" s="576"/>
      <c r="O230" s="587"/>
      <c r="P230" s="587"/>
      <c r="Q230" s="581"/>
      <c r="R230" s="588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1CA14F33-C198-48D8-98EC-1AE8AA354384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07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2616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25557.02</v>
      </c>
      <c r="I3" s="103">
        <f t="shared" si="0"/>
        <v>4425180.1600000011</v>
      </c>
      <c r="J3" s="74"/>
      <c r="K3" s="74"/>
      <c r="L3" s="103">
        <f t="shared" si="0"/>
        <v>29211.659999999993</v>
      </c>
      <c r="M3" s="103">
        <f t="shared" si="0"/>
        <v>5176378.9699999988</v>
      </c>
      <c r="N3" s="74"/>
      <c r="O3" s="74"/>
      <c r="P3" s="103">
        <f t="shared" si="0"/>
        <v>25009.950000000008</v>
      </c>
      <c r="Q3" s="103">
        <f t="shared" si="0"/>
        <v>4802431.0300000021</v>
      </c>
      <c r="R3" s="75">
        <f>IF(M3=0,0,Q3/M3)</f>
        <v>0.92775877844971677</v>
      </c>
      <c r="S3" s="104">
        <f>IF(P3=0,0,Q3/P3)</f>
        <v>192.02081691486791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30"/>
      <c r="B5" s="630"/>
      <c r="C5" s="631"/>
      <c r="D5" s="640"/>
      <c r="E5" s="632"/>
      <c r="F5" s="633"/>
      <c r="G5" s="634"/>
      <c r="H5" s="635" t="s">
        <v>71</v>
      </c>
      <c r="I5" s="636" t="s">
        <v>14</v>
      </c>
      <c r="J5" s="637"/>
      <c r="K5" s="637"/>
      <c r="L5" s="635" t="s">
        <v>71</v>
      </c>
      <c r="M5" s="636" t="s">
        <v>14</v>
      </c>
      <c r="N5" s="637"/>
      <c r="O5" s="637"/>
      <c r="P5" s="635" t="s">
        <v>71</v>
      </c>
      <c r="Q5" s="636" t="s">
        <v>14</v>
      </c>
      <c r="R5" s="638"/>
      <c r="S5" s="639"/>
    </row>
    <row r="6" spans="1:19" ht="14.45" customHeight="1" x14ac:dyDescent="0.2">
      <c r="A6" s="560" t="s">
        <v>2396</v>
      </c>
      <c r="B6" s="561" t="s">
        <v>2397</v>
      </c>
      <c r="C6" s="561" t="s">
        <v>503</v>
      </c>
      <c r="D6" s="561" t="s">
        <v>2387</v>
      </c>
      <c r="E6" s="561" t="s">
        <v>2398</v>
      </c>
      <c r="F6" s="561" t="s">
        <v>2401</v>
      </c>
      <c r="G6" s="561" t="s">
        <v>2402</v>
      </c>
      <c r="H6" s="116">
        <v>0.1</v>
      </c>
      <c r="I6" s="116">
        <v>6.97</v>
      </c>
      <c r="J6" s="561"/>
      <c r="K6" s="561">
        <v>69.699999999999989</v>
      </c>
      <c r="L6" s="116"/>
      <c r="M6" s="116"/>
      <c r="N6" s="561"/>
      <c r="O6" s="561"/>
      <c r="P6" s="116">
        <v>0.1</v>
      </c>
      <c r="Q6" s="116">
        <v>6.97</v>
      </c>
      <c r="R6" s="566"/>
      <c r="S6" s="584">
        <v>69.699999999999989</v>
      </c>
    </row>
    <row r="7" spans="1:19" ht="14.45" customHeight="1" x14ac:dyDescent="0.2">
      <c r="A7" s="567" t="s">
        <v>2396</v>
      </c>
      <c r="B7" s="568" t="s">
        <v>2397</v>
      </c>
      <c r="C7" s="568" t="s">
        <v>503</v>
      </c>
      <c r="D7" s="568" t="s">
        <v>2387</v>
      </c>
      <c r="E7" s="568" t="s">
        <v>2398</v>
      </c>
      <c r="F7" s="568" t="s">
        <v>2403</v>
      </c>
      <c r="G7" s="568" t="s">
        <v>573</v>
      </c>
      <c r="H7" s="585"/>
      <c r="I7" s="585"/>
      <c r="J7" s="568"/>
      <c r="K7" s="568"/>
      <c r="L7" s="585">
        <v>0.4</v>
      </c>
      <c r="M7" s="585">
        <v>114.03</v>
      </c>
      <c r="N7" s="568">
        <v>1</v>
      </c>
      <c r="O7" s="568">
        <v>285.07499999999999</v>
      </c>
      <c r="P7" s="585"/>
      <c r="Q7" s="585"/>
      <c r="R7" s="573"/>
      <c r="S7" s="586"/>
    </row>
    <row r="8" spans="1:19" ht="14.45" customHeight="1" x14ac:dyDescent="0.2">
      <c r="A8" s="567" t="s">
        <v>2396</v>
      </c>
      <c r="B8" s="568" t="s">
        <v>2397</v>
      </c>
      <c r="C8" s="568" t="s">
        <v>503</v>
      </c>
      <c r="D8" s="568" t="s">
        <v>2387</v>
      </c>
      <c r="E8" s="568" t="s">
        <v>2398</v>
      </c>
      <c r="F8" s="568" t="s">
        <v>2408</v>
      </c>
      <c r="G8" s="568" t="s">
        <v>2409</v>
      </c>
      <c r="H8" s="585"/>
      <c r="I8" s="585"/>
      <c r="J8" s="568"/>
      <c r="K8" s="568"/>
      <c r="L8" s="585">
        <v>1</v>
      </c>
      <c r="M8" s="585">
        <v>0</v>
      </c>
      <c r="N8" s="568"/>
      <c r="O8" s="568">
        <v>0</v>
      </c>
      <c r="P8" s="585"/>
      <c r="Q8" s="585"/>
      <c r="R8" s="573"/>
      <c r="S8" s="586"/>
    </row>
    <row r="9" spans="1:19" ht="14.45" customHeight="1" x14ac:dyDescent="0.2">
      <c r="A9" s="567" t="s">
        <v>2396</v>
      </c>
      <c r="B9" s="568" t="s">
        <v>2397</v>
      </c>
      <c r="C9" s="568" t="s">
        <v>503</v>
      </c>
      <c r="D9" s="568" t="s">
        <v>2387</v>
      </c>
      <c r="E9" s="568" t="s">
        <v>2398</v>
      </c>
      <c r="F9" s="568" t="s">
        <v>2413</v>
      </c>
      <c r="G9" s="568"/>
      <c r="H9" s="585"/>
      <c r="I9" s="585"/>
      <c r="J9" s="568"/>
      <c r="K9" s="568"/>
      <c r="L9" s="585">
        <v>7</v>
      </c>
      <c r="M9" s="585">
        <v>135074.20000000001</v>
      </c>
      <c r="N9" s="568">
        <v>1</v>
      </c>
      <c r="O9" s="568">
        <v>19296.314285714288</v>
      </c>
      <c r="P9" s="585"/>
      <c r="Q9" s="585"/>
      <c r="R9" s="573"/>
      <c r="S9" s="586"/>
    </row>
    <row r="10" spans="1:19" ht="14.45" customHeight="1" x14ac:dyDescent="0.2">
      <c r="A10" s="567" t="s">
        <v>2396</v>
      </c>
      <c r="B10" s="568" t="s">
        <v>2397</v>
      </c>
      <c r="C10" s="568" t="s">
        <v>503</v>
      </c>
      <c r="D10" s="568" t="s">
        <v>2387</v>
      </c>
      <c r="E10" s="568" t="s">
        <v>2414</v>
      </c>
      <c r="F10" s="568" t="s">
        <v>2415</v>
      </c>
      <c r="G10" s="568" t="s">
        <v>2416</v>
      </c>
      <c r="H10" s="585"/>
      <c r="I10" s="585"/>
      <c r="J10" s="568"/>
      <c r="K10" s="568"/>
      <c r="L10" s="585">
        <v>1</v>
      </c>
      <c r="M10" s="585">
        <v>185</v>
      </c>
      <c r="N10" s="568">
        <v>1</v>
      </c>
      <c r="O10" s="568">
        <v>185</v>
      </c>
      <c r="P10" s="585"/>
      <c r="Q10" s="585"/>
      <c r="R10" s="573"/>
      <c r="S10" s="586"/>
    </row>
    <row r="11" spans="1:19" ht="14.45" customHeight="1" x14ac:dyDescent="0.2">
      <c r="A11" s="567" t="s">
        <v>2396</v>
      </c>
      <c r="B11" s="568" t="s">
        <v>2397</v>
      </c>
      <c r="C11" s="568" t="s">
        <v>503</v>
      </c>
      <c r="D11" s="568" t="s">
        <v>2387</v>
      </c>
      <c r="E11" s="568" t="s">
        <v>2414</v>
      </c>
      <c r="F11" s="568" t="s">
        <v>2421</v>
      </c>
      <c r="G11" s="568" t="s">
        <v>2422</v>
      </c>
      <c r="H11" s="585"/>
      <c r="I11" s="585"/>
      <c r="J11" s="568"/>
      <c r="K11" s="568"/>
      <c r="L11" s="585">
        <v>1</v>
      </c>
      <c r="M11" s="585">
        <v>84</v>
      </c>
      <c r="N11" s="568">
        <v>1</v>
      </c>
      <c r="O11" s="568">
        <v>84</v>
      </c>
      <c r="P11" s="585">
        <v>1</v>
      </c>
      <c r="Q11" s="585">
        <v>85</v>
      </c>
      <c r="R11" s="573">
        <v>1.0119047619047619</v>
      </c>
      <c r="S11" s="586">
        <v>85</v>
      </c>
    </row>
    <row r="12" spans="1:19" ht="14.45" customHeight="1" x14ac:dyDescent="0.2">
      <c r="A12" s="567" t="s">
        <v>2396</v>
      </c>
      <c r="B12" s="568" t="s">
        <v>2397</v>
      </c>
      <c r="C12" s="568" t="s">
        <v>503</v>
      </c>
      <c r="D12" s="568" t="s">
        <v>2387</v>
      </c>
      <c r="E12" s="568" t="s">
        <v>2414</v>
      </c>
      <c r="F12" s="568" t="s">
        <v>2423</v>
      </c>
      <c r="G12" s="568" t="s">
        <v>2424</v>
      </c>
      <c r="H12" s="585">
        <v>19</v>
      </c>
      <c r="I12" s="585">
        <v>2014</v>
      </c>
      <c r="J12" s="568">
        <v>1.1072017592083563</v>
      </c>
      <c r="K12" s="568">
        <v>106</v>
      </c>
      <c r="L12" s="585">
        <v>17</v>
      </c>
      <c r="M12" s="585">
        <v>1819</v>
      </c>
      <c r="N12" s="568">
        <v>1</v>
      </c>
      <c r="O12" s="568">
        <v>107</v>
      </c>
      <c r="P12" s="585">
        <v>13</v>
      </c>
      <c r="Q12" s="585">
        <v>1404</v>
      </c>
      <c r="R12" s="573">
        <v>0.77185266630016491</v>
      </c>
      <c r="S12" s="586">
        <v>108</v>
      </c>
    </row>
    <row r="13" spans="1:19" ht="14.45" customHeight="1" x14ac:dyDescent="0.2">
      <c r="A13" s="567" t="s">
        <v>2396</v>
      </c>
      <c r="B13" s="568" t="s">
        <v>2397</v>
      </c>
      <c r="C13" s="568" t="s">
        <v>503</v>
      </c>
      <c r="D13" s="568" t="s">
        <v>2387</v>
      </c>
      <c r="E13" s="568" t="s">
        <v>2414</v>
      </c>
      <c r="F13" s="568" t="s">
        <v>2427</v>
      </c>
      <c r="G13" s="568" t="s">
        <v>2428</v>
      </c>
      <c r="H13" s="585">
        <v>5</v>
      </c>
      <c r="I13" s="585">
        <v>185</v>
      </c>
      <c r="J13" s="568">
        <v>2.4342105263157894</v>
      </c>
      <c r="K13" s="568">
        <v>37</v>
      </c>
      <c r="L13" s="585">
        <v>2</v>
      </c>
      <c r="M13" s="585">
        <v>76</v>
      </c>
      <c r="N13" s="568">
        <v>1</v>
      </c>
      <c r="O13" s="568">
        <v>38</v>
      </c>
      <c r="P13" s="585">
        <v>5</v>
      </c>
      <c r="Q13" s="585">
        <v>190</v>
      </c>
      <c r="R13" s="573">
        <v>2.5</v>
      </c>
      <c r="S13" s="586">
        <v>38</v>
      </c>
    </row>
    <row r="14" spans="1:19" ht="14.45" customHeight="1" x14ac:dyDescent="0.2">
      <c r="A14" s="567" t="s">
        <v>2396</v>
      </c>
      <c r="B14" s="568" t="s">
        <v>2397</v>
      </c>
      <c r="C14" s="568" t="s">
        <v>503</v>
      </c>
      <c r="D14" s="568" t="s">
        <v>2387</v>
      </c>
      <c r="E14" s="568" t="s">
        <v>2414</v>
      </c>
      <c r="F14" s="568" t="s">
        <v>2435</v>
      </c>
      <c r="G14" s="568" t="s">
        <v>2436</v>
      </c>
      <c r="H14" s="585">
        <v>5</v>
      </c>
      <c r="I14" s="585">
        <v>1260</v>
      </c>
      <c r="J14" s="568">
        <v>0.38158691701998787</v>
      </c>
      <c r="K14" s="568">
        <v>252</v>
      </c>
      <c r="L14" s="585">
        <v>13</v>
      </c>
      <c r="M14" s="585">
        <v>3302</v>
      </c>
      <c r="N14" s="568">
        <v>1</v>
      </c>
      <c r="O14" s="568">
        <v>254</v>
      </c>
      <c r="P14" s="585">
        <v>4</v>
      </c>
      <c r="Q14" s="585">
        <v>1020</v>
      </c>
      <c r="R14" s="573">
        <v>0.30890369473046636</v>
      </c>
      <c r="S14" s="586">
        <v>255</v>
      </c>
    </row>
    <row r="15" spans="1:19" ht="14.45" customHeight="1" x14ac:dyDescent="0.2">
      <c r="A15" s="567" t="s">
        <v>2396</v>
      </c>
      <c r="B15" s="568" t="s">
        <v>2397</v>
      </c>
      <c r="C15" s="568" t="s">
        <v>503</v>
      </c>
      <c r="D15" s="568" t="s">
        <v>2387</v>
      </c>
      <c r="E15" s="568" t="s">
        <v>2414</v>
      </c>
      <c r="F15" s="568" t="s">
        <v>2437</v>
      </c>
      <c r="G15" s="568" t="s">
        <v>2438</v>
      </c>
      <c r="H15" s="585">
        <v>32</v>
      </c>
      <c r="I15" s="585">
        <v>4055</v>
      </c>
      <c r="J15" s="568">
        <v>0.84690893901420217</v>
      </c>
      <c r="K15" s="568">
        <v>126.71875</v>
      </c>
      <c r="L15" s="585">
        <v>38</v>
      </c>
      <c r="M15" s="585">
        <v>4788</v>
      </c>
      <c r="N15" s="568">
        <v>1</v>
      </c>
      <c r="O15" s="568">
        <v>126</v>
      </c>
      <c r="P15" s="585">
        <v>31</v>
      </c>
      <c r="Q15" s="585">
        <v>3937</v>
      </c>
      <c r="R15" s="573">
        <v>0.82226399331662492</v>
      </c>
      <c r="S15" s="586">
        <v>127</v>
      </c>
    </row>
    <row r="16" spans="1:19" ht="14.45" customHeight="1" x14ac:dyDescent="0.2">
      <c r="A16" s="567" t="s">
        <v>2396</v>
      </c>
      <c r="B16" s="568" t="s">
        <v>2397</v>
      </c>
      <c r="C16" s="568" t="s">
        <v>503</v>
      </c>
      <c r="D16" s="568" t="s">
        <v>2387</v>
      </c>
      <c r="E16" s="568" t="s">
        <v>2414</v>
      </c>
      <c r="F16" s="568" t="s">
        <v>2445</v>
      </c>
      <c r="G16" s="568" t="s">
        <v>2446</v>
      </c>
      <c r="H16" s="585">
        <v>2</v>
      </c>
      <c r="I16" s="585">
        <v>1360</v>
      </c>
      <c r="J16" s="568"/>
      <c r="K16" s="568">
        <v>680</v>
      </c>
      <c r="L16" s="585"/>
      <c r="M16" s="585"/>
      <c r="N16" s="568"/>
      <c r="O16" s="568"/>
      <c r="P16" s="585"/>
      <c r="Q16" s="585"/>
      <c r="R16" s="573"/>
      <c r="S16" s="586"/>
    </row>
    <row r="17" spans="1:19" ht="14.45" customHeight="1" x14ac:dyDescent="0.2">
      <c r="A17" s="567" t="s">
        <v>2396</v>
      </c>
      <c r="B17" s="568" t="s">
        <v>2397</v>
      </c>
      <c r="C17" s="568" t="s">
        <v>503</v>
      </c>
      <c r="D17" s="568" t="s">
        <v>2387</v>
      </c>
      <c r="E17" s="568" t="s">
        <v>2414</v>
      </c>
      <c r="F17" s="568" t="s">
        <v>2463</v>
      </c>
      <c r="G17" s="568" t="s">
        <v>2464</v>
      </c>
      <c r="H17" s="585"/>
      <c r="I17" s="585"/>
      <c r="J17" s="568"/>
      <c r="K17" s="568"/>
      <c r="L17" s="585">
        <v>7</v>
      </c>
      <c r="M17" s="585">
        <v>0</v>
      </c>
      <c r="N17" s="568"/>
      <c r="O17" s="568">
        <v>0</v>
      </c>
      <c r="P17" s="585"/>
      <c r="Q17" s="585"/>
      <c r="R17" s="573"/>
      <c r="S17" s="586"/>
    </row>
    <row r="18" spans="1:19" ht="14.45" customHeight="1" x14ac:dyDescent="0.2">
      <c r="A18" s="567" t="s">
        <v>2396</v>
      </c>
      <c r="B18" s="568" t="s">
        <v>2397</v>
      </c>
      <c r="C18" s="568" t="s">
        <v>503</v>
      </c>
      <c r="D18" s="568" t="s">
        <v>2387</v>
      </c>
      <c r="E18" s="568" t="s">
        <v>2414</v>
      </c>
      <c r="F18" s="568" t="s">
        <v>2467</v>
      </c>
      <c r="G18" s="568" t="s">
        <v>2468</v>
      </c>
      <c r="H18" s="585">
        <v>26</v>
      </c>
      <c r="I18" s="585">
        <v>866.67000000000007</v>
      </c>
      <c r="J18" s="568">
        <v>0.55319597104668528</v>
      </c>
      <c r="K18" s="568">
        <v>33.333461538461542</v>
      </c>
      <c r="L18" s="585">
        <v>47</v>
      </c>
      <c r="M18" s="585">
        <v>1566.66</v>
      </c>
      <c r="N18" s="568">
        <v>1</v>
      </c>
      <c r="O18" s="568">
        <v>33.333191489361703</v>
      </c>
      <c r="P18" s="585">
        <v>29</v>
      </c>
      <c r="Q18" s="585">
        <v>1150.01</v>
      </c>
      <c r="R18" s="573">
        <v>0.73405205979599908</v>
      </c>
      <c r="S18" s="586">
        <v>39.655517241379307</v>
      </c>
    </row>
    <row r="19" spans="1:19" ht="14.45" customHeight="1" x14ac:dyDescent="0.2">
      <c r="A19" s="567" t="s">
        <v>2396</v>
      </c>
      <c r="B19" s="568" t="s">
        <v>2397</v>
      </c>
      <c r="C19" s="568" t="s">
        <v>503</v>
      </c>
      <c r="D19" s="568" t="s">
        <v>2387</v>
      </c>
      <c r="E19" s="568" t="s">
        <v>2414</v>
      </c>
      <c r="F19" s="568" t="s">
        <v>2469</v>
      </c>
      <c r="G19" s="568" t="s">
        <v>2470</v>
      </c>
      <c r="H19" s="585">
        <v>289</v>
      </c>
      <c r="I19" s="585">
        <v>33426</v>
      </c>
      <c r="J19" s="568">
        <v>1.0365293971719176</v>
      </c>
      <c r="K19" s="568">
        <v>115.66089965397924</v>
      </c>
      <c r="L19" s="585">
        <v>278</v>
      </c>
      <c r="M19" s="585">
        <v>32248</v>
      </c>
      <c r="N19" s="568">
        <v>1</v>
      </c>
      <c r="O19" s="568">
        <v>116</v>
      </c>
      <c r="P19" s="585">
        <v>131</v>
      </c>
      <c r="Q19" s="585">
        <v>15327</v>
      </c>
      <c r="R19" s="573">
        <v>0.4752852890101712</v>
      </c>
      <c r="S19" s="586">
        <v>117</v>
      </c>
    </row>
    <row r="20" spans="1:19" ht="14.45" customHeight="1" x14ac:dyDescent="0.2">
      <c r="A20" s="567" t="s">
        <v>2396</v>
      </c>
      <c r="B20" s="568" t="s">
        <v>2397</v>
      </c>
      <c r="C20" s="568" t="s">
        <v>503</v>
      </c>
      <c r="D20" s="568" t="s">
        <v>2387</v>
      </c>
      <c r="E20" s="568" t="s">
        <v>2414</v>
      </c>
      <c r="F20" s="568" t="s">
        <v>2471</v>
      </c>
      <c r="G20" s="568" t="s">
        <v>2472</v>
      </c>
      <c r="H20" s="585"/>
      <c r="I20" s="585"/>
      <c r="J20" s="568"/>
      <c r="K20" s="568"/>
      <c r="L20" s="585"/>
      <c r="M20" s="585"/>
      <c r="N20" s="568"/>
      <c r="O20" s="568"/>
      <c r="P20" s="585">
        <v>1</v>
      </c>
      <c r="Q20" s="585">
        <v>38</v>
      </c>
      <c r="R20" s="573"/>
      <c r="S20" s="586">
        <v>38</v>
      </c>
    </row>
    <row r="21" spans="1:19" ht="14.45" customHeight="1" x14ac:dyDescent="0.2">
      <c r="A21" s="567" t="s">
        <v>2396</v>
      </c>
      <c r="B21" s="568" t="s">
        <v>2397</v>
      </c>
      <c r="C21" s="568" t="s">
        <v>503</v>
      </c>
      <c r="D21" s="568" t="s">
        <v>2387</v>
      </c>
      <c r="E21" s="568" t="s">
        <v>2414</v>
      </c>
      <c r="F21" s="568" t="s">
        <v>2473</v>
      </c>
      <c r="G21" s="568" t="s">
        <v>2474</v>
      </c>
      <c r="H21" s="585"/>
      <c r="I21" s="585"/>
      <c r="J21" s="568"/>
      <c r="K21" s="568"/>
      <c r="L21" s="585">
        <v>3</v>
      </c>
      <c r="M21" s="585">
        <v>261</v>
      </c>
      <c r="N21" s="568">
        <v>1</v>
      </c>
      <c r="O21" s="568">
        <v>87</v>
      </c>
      <c r="P21" s="585">
        <v>1</v>
      </c>
      <c r="Q21" s="585">
        <v>88</v>
      </c>
      <c r="R21" s="573">
        <v>0.33716475095785442</v>
      </c>
      <c r="S21" s="586">
        <v>88</v>
      </c>
    </row>
    <row r="22" spans="1:19" ht="14.45" customHeight="1" x14ac:dyDescent="0.2">
      <c r="A22" s="567" t="s">
        <v>2396</v>
      </c>
      <c r="B22" s="568" t="s">
        <v>2397</v>
      </c>
      <c r="C22" s="568" t="s">
        <v>503</v>
      </c>
      <c r="D22" s="568" t="s">
        <v>2387</v>
      </c>
      <c r="E22" s="568" t="s">
        <v>2414</v>
      </c>
      <c r="F22" s="568" t="s">
        <v>2475</v>
      </c>
      <c r="G22" s="568" t="s">
        <v>2476</v>
      </c>
      <c r="H22" s="585">
        <v>1</v>
      </c>
      <c r="I22" s="585">
        <v>32</v>
      </c>
      <c r="J22" s="568">
        <v>0.48484848484848486</v>
      </c>
      <c r="K22" s="568">
        <v>32</v>
      </c>
      <c r="L22" s="585">
        <v>2</v>
      </c>
      <c r="M22" s="585">
        <v>66</v>
      </c>
      <c r="N22" s="568">
        <v>1</v>
      </c>
      <c r="O22" s="568">
        <v>33</v>
      </c>
      <c r="P22" s="585">
        <v>2</v>
      </c>
      <c r="Q22" s="585">
        <v>66</v>
      </c>
      <c r="R22" s="573">
        <v>1</v>
      </c>
      <c r="S22" s="586">
        <v>33</v>
      </c>
    </row>
    <row r="23" spans="1:19" ht="14.45" customHeight="1" x14ac:dyDescent="0.2">
      <c r="A23" s="567" t="s">
        <v>2396</v>
      </c>
      <c r="B23" s="568" t="s">
        <v>2397</v>
      </c>
      <c r="C23" s="568" t="s">
        <v>503</v>
      </c>
      <c r="D23" s="568" t="s">
        <v>2387</v>
      </c>
      <c r="E23" s="568" t="s">
        <v>2414</v>
      </c>
      <c r="F23" s="568" t="s">
        <v>2477</v>
      </c>
      <c r="G23" s="568" t="s">
        <v>2478</v>
      </c>
      <c r="H23" s="585"/>
      <c r="I23" s="585"/>
      <c r="J23" s="568"/>
      <c r="K23" s="568"/>
      <c r="L23" s="585">
        <v>2</v>
      </c>
      <c r="M23" s="585">
        <v>3068</v>
      </c>
      <c r="N23" s="568">
        <v>1</v>
      </c>
      <c r="O23" s="568">
        <v>1534</v>
      </c>
      <c r="P23" s="585">
        <v>1</v>
      </c>
      <c r="Q23" s="585">
        <v>1537</v>
      </c>
      <c r="R23" s="573">
        <v>0.50097783572359844</v>
      </c>
      <c r="S23" s="586">
        <v>1537</v>
      </c>
    </row>
    <row r="24" spans="1:19" ht="14.45" customHeight="1" x14ac:dyDescent="0.2">
      <c r="A24" s="567" t="s">
        <v>2396</v>
      </c>
      <c r="B24" s="568" t="s">
        <v>2397</v>
      </c>
      <c r="C24" s="568" t="s">
        <v>503</v>
      </c>
      <c r="D24" s="568" t="s">
        <v>2387</v>
      </c>
      <c r="E24" s="568" t="s">
        <v>2414</v>
      </c>
      <c r="F24" s="568" t="s">
        <v>2479</v>
      </c>
      <c r="G24" s="568" t="s">
        <v>2480</v>
      </c>
      <c r="H24" s="585"/>
      <c r="I24" s="585"/>
      <c r="J24" s="568"/>
      <c r="K24" s="568"/>
      <c r="L24" s="585"/>
      <c r="M24" s="585"/>
      <c r="N24" s="568"/>
      <c r="O24" s="568"/>
      <c r="P24" s="585">
        <v>13</v>
      </c>
      <c r="Q24" s="585">
        <v>988</v>
      </c>
      <c r="R24" s="573"/>
      <c r="S24" s="586">
        <v>76</v>
      </c>
    </row>
    <row r="25" spans="1:19" ht="14.45" customHeight="1" x14ac:dyDescent="0.2">
      <c r="A25" s="567" t="s">
        <v>2396</v>
      </c>
      <c r="B25" s="568" t="s">
        <v>2397</v>
      </c>
      <c r="C25" s="568" t="s">
        <v>503</v>
      </c>
      <c r="D25" s="568" t="s">
        <v>2387</v>
      </c>
      <c r="E25" s="568" t="s">
        <v>2414</v>
      </c>
      <c r="F25" s="568" t="s">
        <v>2496</v>
      </c>
      <c r="G25" s="568" t="s">
        <v>2497</v>
      </c>
      <c r="H25" s="585"/>
      <c r="I25" s="585"/>
      <c r="J25" s="568"/>
      <c r="K25" s="568"/>
      <c r="L25" s="585"/>
      <c r="M25" s="585"/>
      <c r="N25" s="568"/>
      <c r="O25" s="568"/>
      <c r="P25" s="585">
        <v>6</v>
      </c>
      <c r="Q25" s="585">
        <v>372</v>
      </c>
      <c r="R25" s="573"/>
      <c r="S25" s="586">
        <v>62</v>
      </c>
    </row>
    <row r="26" spans="1:19" ht="14.45" customHeight="1" x14ac:dyDescent="0.2">
      <c r="A26" s="567" t="s">
        <v>2396</v>
      </c>
      <c r="B26" s="568" t="s">
        <v>2397</v>
      </c>
      <c r="C26" s="568" t="s">
        <v>503</v>
      </c>
      <c r="D26" s="568" t="s">
        <v>2387</v>
      </c>
      <c r="E26" s="568" t="s">
        <v>2414</v>
      </c>
      <c r="F26" s="568" t="s">
        <v>2516</v>
      </c>
      <c r="G26" s="568" t="s">
        <v>2517</v>
      </c>
      <c r="H26" s="585"/>
      <c r="I26" s="585"/>
      <c r="J26" s="568"/>
      <c r="K26" s="568"/>
      <c r="L26" s="585">
        <v>2</v>
      </c>
      <c r="M26" s="585">
        <v>364</v>
      </c>
      <c r="N26" s="568">
        <v>1</v>
      </c>
      <c r="O26" s="568">
        <v>182</v>
      </c>
      <c r="P26" s="585"/>
      <c r="Q26" s="585"/>
      <c r="R26" s="573"/>
      <c r="S26" s="586"/>
    </row>
    <row r="27" spans="1:19" ht="14.45" customHeight="1" x14ac:dyDescent="0.2">
      <c r="A27" s="567" t="s">
        <v>2396</v>
      </c>
      <c r="B27" s="568" t="s">
        <v>2397</v>
      </c>
      <c r="C27" s="568" t="s">
        <v>503</v>
      </c>
      <c r="D27" s="568" t="s">
        <v>2387</v>
      </c>
      <c r="E27" s="568" t="s">
        <v>2414</v>
      </c>
      <c r="F27" s="568" t="s">
        <v>2518</v>
      </c>
      <c r="G27" s="568" t="s">
        <v>2519</v>
      </c>
      <c r="H27" s="585"/>
      <c r="I27" s="585"/>
      <c r="J27" s="568"/>
      <c r="K27" s="568"/>
      <c r="L27" s="585"/>
      <c r="M27" s="585"/>
      <c r="N27" s="568"/>
      <c r="O27" s="568"/>
      <c r="P27" s="585">
        <v>1</v>
      </c>
      <c r="Q27" s="585">
        <v>452</v>
      </c>
      <c r="R27" s="573"/>
      <c r="S27" s="586">
        <v>452</v>
      </c>
    </row>
    <row r="28" spans="1:19" ht="14.45" customHeight="1" x14ac:dyDescent="0.2">
      <c r="A28" s="567" t="s">
        <v>2396</v>
      </c>
      <c r="B28" s="568" t="s">
        <v>2397</v>
      </c>
      <c r="C28" s="568" t="s">
        <v>503</v>
      </c>
      <c r="D28" s="568" t="s">
        <v>2387</v>
      </c>
      <c r="E28" s="568" t="s">
        <v>2414</v>
      </c>
      <c r="F28" s="568" t="s">
        <v>2534</v>
      </c>
      <c r="G28" s="568" t="s">
        <v>2535</v>
      </c>
      <c r="H28" s="585">
        <v>1</v>
      </c>
      <c r="I28" s="585">
        <v>1424</v>
      </c>
      <c r="J28" s="568"/>
      <c r="K28" s="568">
        <v>1424</v>
      </c>
      <c r="L28" s="585"/>
      <c r="M28" s="585"/>
      <c r="N28" s="568"/>
      <c r="O28" s="568"/>
      <c r="P28" s="585"/>
      <c r="Q28" s="585"/>
      <c r="R28" s="573"/>
      <c r="S28" s="586"/>
    </row>
    <row r="29" spans="1:19" ht="14.45" customHeight="1" x14ac:dyDescent="0.2">
      <c r="A29" s="567" t="s">
        <v>2396</v>
      </c>
      <c r="B29" s="568" t="s">
        <v>2397</v>
      </c>
      <c r="C29" s="568" t="s">
        <v>503</v>
      </c>
      <c r="D29" s="568" t="s">
        <v>2387</v>
      </c>
      <c r="E29" s="568" t="s">
        <v>2414</v>
      </c>
      <c r="F29" s="568" t="s">
        <v>2540</v>
      </c>
      <c r="G29" s="568" t="s">
        <v>2541</v>
      </c>
      <c r="H29" s="585"/>
      <c r="I29" s="585"/>
      <c r="J29" s="568"/>
      <c r="K29" s="568"/>
      <c r="L29" s="585"/>
      <c r="M29" s="585"/>
      <c r="N29" s="568"/>
      <c r="O29" s="568"/>
      <c r="P29" s="585">
        <v>9</v>
      </c>
      <c r="Q29" s="585">
        <v>2268</v>
      </c>
      <c r="R29" s="573"/>
      <c r="S29" s="586">
        <v>252</v>
      </c>
    </row>
    <row r="30" spans="1:19" ht="14.45" customHeight="1" x14ac:dyDescent="0.2">
      <c r="A30" s="567" t="s">
        <v>2396</v>
      </c>
      <c r="B30" s="568" t="s">
        <v>2397</v>
      </c>
      <c r="C30" s="568" t="s">
        <v>503</v>
      </c>
      <c r="D30" s="568" t="s">
        <v>2387</v>
      </c>
      <c r="E30" s="568" t="s">
        <v>2414</v>
      </c>
      <c r="F30" s="568" t="s">
        <v>2549</v>
      </c>
      <c r="G30" s="568" t="s">
        <v>2550</v>
      </c>
      <c r="H30" s="585"/>
      <c r="I30" s="585"/>
      <c r="J30" s="568"/>
      <c r="K30" s="568"/>
      <c r="L30" s="585"/>
      <c r="M30" s="585"/>
      <c r="N30" s="568"/>
      <c r="O30" s="568"/>
      <c r="P30" s="585">
        <v>1</v>
      </c>
      <c r="Q30" s="585">
        <v>186</v>
      </c>
      <c r="R30" s="573"/>
      <c r="S30" s="586">
        <v>186</v>
      </c>
    </row>
    <row r="31" spans="1:19" ht="14.45" customHeight="1" x14ac:dyDescent="0.2">
      <c r="A31" s="567" t="s">
        <v>2396</v>
      </c>
      <c r="B31" s="568" t="s">
        <v>2397</v>
      </c>
      <c r="C31" s="568" t="s">
        <v>503</v>
      </c>
      <c r="D31" s="568" t="s">
        <v>2387</v>
      </c>
      <c r="E31" s="568" t="s">
        <v>2414</v>
      </c>
      <c r="F31" s="568" t="s">
        <v>2551</v>
      </c>
      <c r="G31" s="568" t="s">
        <v>2552</v>
      </c>
      <c r="H31" s="585"/>
      <c r="I31" s="585"/>
      <c r="J31" s="568"/>
      <c r="K31" s="568"/>
      <c r="L31" s="585"/>
      <c r="M31" s="585"/>
      <c r="N31" s="568"/>
      <c r="O31" s="568"/>
      <c r="P31" s="585">
        <v>13</v>
      </c>
      <c r="Q31" s="585">
        <v>1521</v>
      </c>
      <c r="R31" s="573"/>
      <c r="S31" s="586">
        <v>117</v>
      </c>
    </row>
    <row r="32" spans="1:19" ht="14.45" customHeight="1" x14ac:dyDescent="0.2">
      <c r="A32" s="567" t="s">
        <v>2396</v>
      </c>
      <c r="B32" s="568" t="s">
        <v>2397</v>
      </c>
      <c r="C32" s="568" t="s">
        <v>503</v>
      </c>
      <c r="D32" s="568" t="s">
        <v>646</v>
      </c>
      <c r="E32" s="568" t="s">
        <v>2398</v>
      </c>
      <c r="F32" s="568" t="s">
        <v>2401</v>
      </c>
      <c r="G32" s="568" t="s">
        <v>2402</v>
      </c>
      <c r="H32" s="585"/>
      <c r="I32" s="585"/>
      <c r="J32" s="568"/>
      <c r="K32" s="568"/>
      <c r="L32" s="585"/>
      <c r="M32" s="585"/>
      <c r="N32" s="568"/>
      <c r="O32" s="568"/>
      <c r="P32" s="585">
        <v>0.6</v>
      </c>
      <c r="Q32" s="585">
        <v>41.82</v>
      </c>
      <c r="R32" s="573"/>
      <c r="S32" s="586">
        <v>69.7</v>
      </c>
    </row>
    <row r="33" spans="1:19" ht="14.45" customHeight="1" x14ac:dyDescent="0.2">
      <c r="A33" s="567" t="s">
        <v>2396</v>
      </c>
      <c r="B33" s="568" t="s">
        <v>2397</v>
      </c>
      <c r="C33" s="568" t="s">
        <v>503</v>
      </c>
      <c r="D33" s="568" t="s">
        <v>646</v>
      </c>
      <c r="E33" s="568" t="s">
        <v>2398</v>
      </c>
      <c r="F33" s="568" t="s">
        <v>2403</v>
      </c>
      <c r="G33" s="568" t="s">
        <v>573</v>
      </c>
      <c r="H33" s="585"/>
      <c r="I33" s="585"/>
      <c r="J33" s="568"/>
      <c r="K33" s="568"/>
      <c r="L33" s="585"/>
      <c r="M33" s="585"/>
      <c r="N33" s="568"/>
      <c r="O33" s="568"/>
      <c r="P33" s="585">
        <v>0.4</v>
      </c>
      <c r="Q33" s="585">
        <v>147.08000000000001</v>
      </c>
      <c r="R33" s="573"/>
      <c r="S33" s="586">
        <v>367.7</v>
      </c>
    </row>
    <row r="34" spans="1:19" ht="14.45" customHeight="1" x14ac:dyDescent="0.2">
      <c r="A34" s="567" t="s">
        <v>2396</v>
      </c>
      <c r="B34" s="568" t="s">
        <v>2397</v>
      </c>
      <c r="C34" s="568" t="s">
        <v>503</v>
      </c>
      <c r="D34" s="568" t="s">
        <v>646</v>
      </c>
      <c r="E34" s="568" t="s">
        <v>2398</v>
      </c>
      <c r="F34" s="568" t="s">
        <v>2404</v>
      </c>
      <c r="G34" s="568" t="s">
        <v>537</v>
      </c>
      <c r="H34" s="585"/>
      <c r="I34" s="585"/>
      <c r="J34" s="568"/>
      <c r="K34" s="568"/>
      <c r="L34" s="585">
        <v>1</v>
      </c>
      <c r="M34" s="585">
        <v>16.8</v>
      </c>
      <c r="N34" s="568">
        <v>1</v>
      </c>
      <c r="O34" s="568">
        <v>16.8</v>
      </c>
      <c r="P34" s="585"/>
      <c r="Q34" s="585"/>
      <c r="R34" s="573"/>
      <c r="S34" s="586"/>
    </row>
    <row r="35" spans="1:19" ht="14.45" customHeight="1" x14ac:dyDescent="0.2">
      <c r="A35" s="567" t="s">
        <v>2396</v>
      </c>
      <c r="B35" s="568" t="s">
        <v>2397</v>
      </c>
      <c r="C35" s="568" t="s">
        <v>503</v>
      </c>
      <c r="D35" s="568" t="s">
        <v>646</v>
      </c>
      <c r="E35" s="568" t="s">
        <v>2398</v>
      </c>
      <c r="F35" s="568" t="s">
        <v>2405</v>
      </c>
      <c r="G35" s="568" t="s">
        <v>2406</v>
      </c>
      <c r="H35" s="585"/>
      <c r="I35" s="585"/>
      <c r="J35" s="568"/>
      <c r="K35" s="568"/>
      <c r="L35" s="585">
        <v>0.1</v>
      </c>
      <c r="M35" s="585">
        <v>17.329999999999998</v>
      </c>
      <c r="N35" s="568">
        <v>1</v>
      </c>
      <c r="O35" s="568">
        <v>173.29999999999998</v>
      </c>
      <c r="P35" s="585">
        <v>0.1</v>
      </c>
      <c r="Q35" s="585">
        <v>18.23</v>
      </c>
      <c r="R35" s="573">
        <v>1.0519330640507791</v>
      </c>
      <c r="S35" s="586">
        <v>182.29999999999998</v>
      </c>
    </row>
    <row r="36" spans="1:19" ht="14.45" customHeight="1" x14ac:dyDescent="0.2">
      <c r="A36" s="567" t="s">
        <v>2396</v>
      </c>
      <c r="B36" s="568" t="s">
        <v>2397</v>
      </c>
      <c r="C36" s="568" t="s">
        <v>503</v>
      </c>
      <c r="D36" s="568" t="s">
        <v>646</v>
      </c>
      <c r="E36" s="568" t="s">
        <v>2414</v>
      </c>
      <c r="F36" s="568" t="s">
        <v>2421</v>
      </c>
      <c r="G36" s="568" t="s">
        <v>2422</v>
      </c>
      <c r="H36" s="585"/>
      <c r="I36" s="585"/>
      <c r="J36" s="568"/>
      <c r="K36" s="568"/>
      <c r="L36" s="585">
        <v>88</v>
      </c>
      <c r="M36" s="585">
        <v>7392</v>
      </c>
      <c r="N36" s="568">
        <v>1</v>
      </c>
      <c r="O36" s="568">
        <v>84</v>
      </c>
      <c r="P36" s="585">
        <v>357</v>
      </c>
      <c r="Q36" s="585">
        <v>30345</v>
      </c>
      <c r="R36" s="573">
        <v>4.1051136363636367</v>
      </c>
      <c r="S36" s="586">
        <v>85</v>
      </c>
    </row>
    <row r="37" spans="1:19" ht="14.45" customHeight="1" x14ac:dyDescent="0.2">
      <c r="A37" s="567" t="s">
        <v>2396</v>
      </c>
      <c r="B37" s="568" t="s">
        <v>2397</v>
      </c>
      <c r="C37" s="568" t="s">
        <v>503</v>
      </c>
      <c r="D37" s="568" t="s">
        <v>646</v>
      </c>
      <c r="E37" s="568" t="s">
        <v>2414</v>
      </c>
      <c r="F37" s="568" t="s">
        <v>2423</v>
      </c>
      <c r="G37" s="568" t="s">
        <v>2424</v>
      </c>
      <c r="H37" s="585"/>
      <c r="I37" s="585"/>
      <c r="J37" s="568"/>
      <c r="K37" s="568"/>
      <c r="L37" s="585">
        <v>64</v>
      </c>
      <c r="M37" s="585">
        <v>6848</v>
      </c>
      <c r="N37" s="568">
        <v>1</v>
      </c>
      <c r="O37" s="568">
        <v>107</v>
      </c>
      <c r="P37" s="585">
        <v>105</v>
      </c>
      <c r="Q37" s="585">
        <v>11340</v>
      </c>
      <c r="R37" s="573">
        <v>1.6559579439252337</v>
      </c>
      <c r="S37" s="586">
        <v>108</v>
      </c>
    </row>
    <row r="38" spans="1:19" ht="14.45" customHeight="1" x14ac:dyDescent="0.2">
      <c r="A38" s="567" t="s">
        <v>2396</v>
      </c>
      <c r="B38" s="568" t="s">
        <v>2397</v>
      </c>
      <c r="C38" s="568" t="s">
        <v>503</v>
      </c>
      <c r="D38" s="568" t="s">
        <v>646</v>
      </c>
      <c r="E38" s="568" t="s">
        <v>2414</v>
      </c>
      <c r="F38" s="568" t="s">
        <v>2427</v>
      </c>
      <c r="G38" s="568" t="s">
        <v>2428</v>
      </c>
      <c r="H38" s="585"/>
      <c r="I38" s="585"/>
      <c r="J38" s="568"/>
      <c r="K38" s="568"/>
      <c r="L38" s="585">
        <v>6</v>
      </c>
      <c r="M38" s="585">
        <v>228</v>
      </c>
      <c r="N38" s="568">
        <v>1</v>
      </c>
      <c r="O38" s="568">
        <v>38</v>
      </c>
      <c r="P38" s="585">
        <v>43</v>
      </c>
      <c r="Q38" s="585">
        <v>1634</v>
      </c>
      <c r="R38" s="573">
        <v>7.166666666666667</v>
      </c>
      <c r="S38" s="586">
        <v>38</v>
      </c>
    </row>
    <row r="39" spans="1:19" ht="14.45" customHeight="1" x14ac:dyDescent="0.2">
      <c r="A39" s="567" t="s">
        <v>2396</v>
      </c>
      <c r="B39" s="568" t="s">
        <v>2397</v>
      </c>
      <c r="C39" s="568" t="s">
        <v>503</v>
      </c>
      <c r="D39" s="568" t="s">
        <v>646</v>
      </c>
      <c r="E39" s="568" t="s">
        <v>2414</v>
      </c>
      <c r="F39" s="568" t="s">
        <v>2431</v>
      </c>
      <c r="G39" s="568" t="s">
        <v>2432</v>
      </c>
      <c r="H39" s="585"/>
      <c r="I39" s="585"/>
      <c r="J39" s="568"/>
      <c r="K39" s="568"/>
      <c r="L39" s="585"/>
      <c r="M39" s="585"/>
      <c r="N39" s="568"/>
      <c r="O39" s="568"/>
      <c r="P39" s="585">
        <v>1</v>
      </c>
      <c r="Q39" s="585">
        <v>5</v>
      </c>
      <c r="R39" s="573"/>
      <c r="S39" s="586">
        <v>5</v>
      </c>
    </row>
    <row r="40" spans="1:19" ht="14.45" customHeight="1" x14ac:dyDescent="0.2">
      <c r="A40" s="567" t="s">
        <v>2396</v>
      </c>
      <c r="B40" s="568" t="s">
        <v>2397</v>
      </c>
      <c r="C40" s="568" t="s">
        <v>503</v>
      </c>
      <c r="D40" s="568" t="s">
        <v>646</v>
      </c>
      <c r="E40" s="568" t="s">
        <v>2414</v>
      </c>
      <c r="F40" s="568" t="s">
        <v>2435</v>
      </c>
      <c r="G40" s="568" t="s">
        <v>2436</v>
      </c>
      <c r="H40" s="585"/>
      <c r="I40" s="585"/>
      <c r="J40" s="568"/>
      <c r="K40" s="568"/>
      <c r="L40" s="585">
        <v>69</v>
      </c>
      <c r="M40" s="585">
        <v>17526</v>
      </c>
      <c r="N40" s="568">
        <v>1</v>
      </c>
      <c r="O40" s="568">
        <v>254</v>
      </c>
      <c r="P40" s="585">
        <v>226</v>
      </c>
      <c r="Q40" s="585">
        <v>57630</v>
      </c>
      <c r="R40" s="573">
        <v>3.2882574460801095</v>
      </c>
      <c r="S40" s="586">
        <v>255</v>
      </c>
    </row>
    <row r="41" spans="1:19" ht="14.45" customHeight="1" x14ac:dyDescent="0.2">
      <c r="A41" s="567" t="s">
        <v>2396</v>
      </c>
      <c r="B41" s="568" t="s">
        <v>2397</v>
      </c>
      <c r="C41" s="568" t="s">
        <v>503</v>
      </c>
      <c r="D41" s="568" t="s">
        <v>646</v>
      </c>
      <c r="E41" s="568" t="s">
        <v>2414</v>
      </c>
      <c r="F41" s="568" t="s">
        <v>2437</v>
      </c>
      <c r="G41" s="568" t="s">
        <v>2438</v>
      </c>
      <c r="H41" s="585"/>
      <c r="I41" s="585"/>
      <c r="J41" s="568"/>
      <c r="K41" s="568"/>
      <c r="L41" s="585">
        <v>191</v>
      </c>
      <c r="M41" s="585">
        <v>24066</v>
      </c>
      <c r="N41" s="568">
        <v>1</v>
      </c>
      <c r="O41" s="568">
        <v>126</v>
      </c>
      <c r="P41" s="585">
        <v>531</v>
      </c>
      <c r="Q41" s="585">
        <v>67437</v>
      </c>
      <c r="R41" s="573">
        <v>2.8021690351533284</v>
      </c>
      <c r="S41" s="586">
        <v>127</v>
      </c>
    </row>
    <row r="42" spans="1:19" ht="14.45" customHeight="1" x14ac:dyDescent="0.2">
      <c r="A42" s="567" t="s">
        <v>2396</v>
      </c>
      <c r="B42" s="568" t="s">
        <v>2397</v>
      </c>
      <c r="C42" s="568" t="s">
        <v>503</v>
      </c>
      <c r="D42" s="568" t="s">
        <v>646</v>
      </c>
      <c r="E42" s="568" t="s">
        <v>2414</v>
      </c>
      <c r="F42" s="568" t="s">
        <v>2439</v>
      </c>
      <c r="G42" s="568" t="s">
        <v>2440</v>
      </c>
      <c r="H42" s="585"/>
      <c r="I42" s="585"/>
      <c r="J42" s="568"/>
      <c r="K42" s="568"/>
      <c r="L42" s="585"/>
      <c r="M42" s="585"/>
      <c r="N42" s="568"/>
      <c r="O42" s="568"/>
      <c r="P42" s="585">
        <v>2</v>
      </c>
      <c r="Q42" s="585">
        <v>1094</v>
      </c>
      <c r="R42" s="573"/>
      <c r="S42" s="586">
        <v>547</v>
      </c>
    </row>
    <row r="43" spans="1:19" ht="14.45" customHeight="1" x14ac:dyDescent="0.2">
      <c r="A43" s="567" t="s">
        <v>2396</v>
      </c>
      <c r="B43" s="568" t="s">
        <v>2397</v>
      </c>
      <c r="C43" s="568" t="s">
        <v>503</v>
      </c>
      <c r="D43" s="568" t="s">
        <v>646</v>
      </c>
      <c r="E43" s="568" t="s">
        <v>2414</v>
      </c>
      <c r="F43" s="568" t="s">
        <v>2443</v>
      </c>
      <c r="G43" s="568" t="s">
        <v>2444</v>
      </c>
      <c r="H43" s="585"/>
      <c r="I43" s="585"/>
      <c r="J43" s="568"/>
      <c r="K43" s="568"/>
      <c r="L43" s="585">
        <v>1</v>
      </c>
      <c r="M43" s="585">
        <v>504</v>
      </c>
      <c r="N43" s="568">
        <v>1</v>
      </c>
      <c r="O43" s="568">
        <v>504</v>
      </c>
      <c r="P43" s="585">
        <v>2</v>
      </c>
      <c r="Q43" s="585">
        <v>1014</v>
      </c>
      <c r="R43" s="573">
        <v>2.0119047619047619</v>
      </c>
      <c r="S43" s="586">
        <v>507</v>
      </c>
    </row>
    <row r="44" spans="1:19" ht="14.45" customHeight="1" x14ac:dyDescent="0.2">
      <c r="A44" s="567" t="s">
        <v>2396</v>
      </c>
      <c r="B44" s="568" t="s">
        <v>2397</v>
      </c>
      <c r="C44" s="568" t="s">
        <v>503</v>
      </c>
      <c r="D44" s="568" t="s">
        <v>646</v>
      </c>
      <c r="E44" s="568" t="s">
        <v>2414</v>
      </c>
      <c r="F44" s="568" t="s">
        <v>2445</v>
      </c>
      <c r="G44" s="568" t="s">
        <v>2446</v>
      </c>
      <c r="H44" s="585"/>
      <c r="I44" s="585"/>
      <c r="J44" s="568"/>
      <c r="K44" s="568"/>
      <c r="L44" s="585"/>
      <c r="M44" s="585"/>
      <c r="N44" s="568"/>
      <c r="O44" s="568"/>
      <c r="P44" s="585">
        <v>7</v>
      </c>
      <c r="Q44" s="585">
        <v>4816</v>
      </c>
      <c r="R44" s="573"/>
      <c r="S44" s="586">
        <v>688</v>
      </c>
    </row>
    <row r="45" spans="1:19" ht="14.45" customHeight="1" x14ac:dyDescent="0.2">
      <c r="A45" s="567" t="s">
        <v>2396</v>
      </c>
      <c r="B45" s="568" t="s">
        <v>2397</v>
      </c>
      <c r="C45" s="568" t="s">
        <v>503</v>
      </c>
      <c r="D45" s="568" t="s">
        <v>646</v>
      </c>
      <c r="E45" s="568" t="s">
        <v>2414</v>
      </c>
      <c r="F45" s="568" t="s">
        <v>2467</v>
      </c>
      <c r="G45" s="568" t="s">
        <v>2468</v>
      </c>
      <c r="H45" s="585"/>
      <c r="I45" s="585"/>
      <c r="J45" s="568"/>
      <c r="K45" s="568"/>
      <c r="L45" s="585">
        <v>227</v>
      </c>
      <c r="M45" s="585">
        <v>7566.67</v>
      </c>
      <c r="N45" s="568">
        <v>1</v>
      </c>
      <c r="O45" s="568">
        <v>33.333348017621148</v>
      </c>
      <c r="P45" s="585">
        <v>645</v>
      </c>
      <c r="Q45" s="585">
        <v>24909.99</v>
      </c>
      <c r="R45" s="573">
        <v>3.2920677127455011</v>
      </c>
      <c r="S45" s="586">
        <v>38.620139534883727</v>
      </c>
    </row>
    <row r="46" spans="1:19" ht="14.45" customHeight="1" x14ac:dyDescent="0.2">
      <c r="A46" s="567" t="s">
        <v>2396</v>
      </c>
      <c r="B46" s="568" t="s">
        <v>2397</v>
      </c>
      <c r="C46" s="568" t="s">
        <v>503</v>
      </c>
      <c r="D46" s="568" t="s">
        <v>646</v>
      </c>
      <c r="E46" s="568" t="s">
        <v>2414</v>
      </c>
      <c r="F46" s="568" t="s">
        <v>2469</v>
      </c>
      <c r="G46" s="568" t="s">
        <v>2470</v>
      </c>
      <c r="H46" s="585"/>
      <c r="I46" s="585"/>
      <c r="J46" s="568"/>
      <c r="K46" s="568"/>
      <c r="L46" s="585">
        <v>10</v>
      </c>
      <c r="M46" s="585">
        <v>1160</v>
      </c>
      <c r="N46" s="568">
        <v>1</v>
      </c>
      <c r="O46" s="568">
        <v>116</v>
      </c>
      <c r="P46" s="585">
        <v>26</v>
      </c>
      <c r="Q46" s="585">
        <v>3042</v>
      </c>
      <c r="R46" s="573">
        <v>2.6224137931034481</v>
      </c>
      <c r="S46" s="586">
        <v>117</v>
      </c>
    </row>
    <row r="47" spans="1:19" ht="14.45" customHeight="1" x14ac:dyDescent="0.2">
      <c r="A47" s="567" t="s">
        <v>2396</v>
      </c>
      <c r="B47" s="568" t="s">
        <v>2397</v>
      </c>
      <c r="C47" s="568" t="s">
        <v>503</v>
      </c>
      <c r="D47" s="568" t="s">
        <v>646</v>
      </c>
      <c r="E47" s="568" t="s">
        <v>2414</v>
      </c>
      <c r="F47" s="568" t="s">
        <v>2471</v>
      </c>
      <c r="G47" s="568" t="s">
        <v>2472</v>
      </c>
      <c r="H47" s="585"/>
      <c r="I47" s="585"/>
      <c r="J47" s="568"/>
      <c r="K47" s="568"/>
      <c r="L47" s="585">
        <v>1</v>
      </c>
      <c r="M47" s="585">
        <v>38</v>
      </c>
      <c r="N47" s="568">
        <v>1</v>
      </c>
      <c r="O47" s="568">
        <v>38</v>
      </c>
      <c r="P47" s="585">
        <v>3</v>
      </c>
      <c r="Q47" s="585">
        <v>114</v>
      </c>
      <c r="R47" s="573">
        <v>3</v>
      </c>
      <c r="S47" s="586">
        <v>38</v>
      </c>
    </row>
    <row r="48" spans="1:19" ht="14.45" customHeight="1" x14ac:dyDescent="0.2">
      <c r="A48" s="567" t="s">
        <v>2396</v>
      </c>
      <c r="B48" s="568" t="s">
        <v>2397</v>
      </c>
      <c r="C48" s="568" t="s">
        <v>503</v>
      </c>
      <c r="D48" s="568" t="s">
        <v>646</v>
      </c>
      <c r="E48" s="568" t="s">
        <v>2414</v>
      </c>
      <c r="F48" s="568" t="s">
        <v>2473</v>
      </c>
      <c r="G48" s="568" t="s">
        <v>2474</v>
      </c>
      <c r="H48" s="585"/>
      <c r="I48" s="585"/>
      <c r="J48" s="568"/>
      <c r="K48" s="568"/>
      <c r="L48" s="585">
        <v>1</v>
      </c>
      <c r="M48" s="585">
        <v>87</v>
      </c>
      <c r="N48" s="568">
        <v>1</v>
      </c>
      <c r="O48" s="568">
        <v>87</v>
      </c>
      <c r="P48" s="585">
        <v>11</v>
      </c>
      <c r="Q48" s="585">
        <v>968</v>
      </c>
      <c r="R48" s="573">
        <v>11.126436781609195</v>
      </c>
      <c r="S48" s="586">
        <v>88</v>
      </c>
    </row>
    <row r="49" spans="1:19" ht="14.45" customHeight="1" x14ac:dyDescent="0.2">
      <c r="A49" s="567" t="s">
        <v>2396</v>
      </c>
      <c r="B49" s="568" t="s">
        <v>2397</v>
      </c>
      <c r="C49" s="568" t="s">
        <v>503</v>
      </c>
      <c r="D49" s="568" t="s">
        <v>646</v>
      </c>
      <c r="E49" s="568" t="s">
        <v>2414</v>
      </c>
      <c r="F49" s="568" t="s">
        <v>2475</v>
      </c>
      <c r="G49" s="568" t="s">
        <v>2476</v>
      </c>
      <c r="H49" s="585"/>
      <c r="I49" s="585"/>
      <c r="J49" s="568"/>
      <c r="K49" s="568"/>
      <c r="L49" s="585">
        <v>3</v>
      </c>
      <c r="M49" s="585">
        <v>99</v>
      </c>
      <c r="N49" s="568">
        <v>1</v>
      </c>
      <c r="O49" s="568">
        <v>33</v>
      </c>
      <c r="P49" s="585">
        <v>2</v>
      </c>
      <c r="Q49" s="585">
        <v>66</v>
      </c>
      <c r="R49" s="573">
        <v>0.66666666666666663</v>
      </c>
      <c r="S49" s="586">
        <v>33</v>
      </c>
    </row>
    <row r="50" spans="1:19" ht="14.45" customHeight="1" x14ac:dyDescent="0.2">
      <c r="A50" s="567" t="s">
        <v>2396</v>
      </c>
      <c r="B50" s="568" t="s">
        <v>2397</v>
      </c>
      <c r="C50" s="568" t="s">
        <v>503</v>
      </c>
      <c r="D50" s="568" t="s">
        <v>646</v>
      </c>
      <c r="E50" s="568" t="s">
        <v>2414</v>
      </c>
      <c r="F50" s="568" t="s">
        <v>2477</v>
      </c>
      <c r="G50" s="568" t="s">
        <v>2478</v>
      </c>
      <c r="H50" s="585"/>
      <c r="I50" s="585"/>
      <c r="J50" s="568"/>
      <c r="K50" s="568"/>
      <c r="L50" s="585">
        <v>12</v>
      </c>
      <c r="M50" s="585">
        <v>18408</v>
      </c>
      <c r="N50" s="568">
        <v>1</v>
      </c>
      <c r="O50" s="568">
        <v>1534</v>
      </c>
      <c r="P50" s="585">
        <v>37</v>
      </c>
      <c r="Q50" s="585">
        <v>56869</v>
      </c>
      <c r="R50" s="573">
        <v>3.0893633202955235</v>
      </c>
      <c r="S50" s="586">
        <v>1537</v>
      </c>
    </row>
    <row r="51" spans="1:19" ht="14.45" customHeight="1" x14ac:dyDescent="0.2">
      <c r="A51" s="567" t="s">
        <v>2396</v>
      </c>
      <c r="B51" s="568" t="s">
        <v>2397</v>
      </c>
      <c r="C51" s="568" t="s">
        <v>503</v>
      </c>
      <c r="D51" s="568" t="s">
        <v>646</v>
      </c>
      <c r="E51" s="568" t="s">
        <v>2414</v>
      </c>
      <c r="F51" s="568" t="s">
        <v>2479</v>
      </c>
      <c r="G51" s="568" t="s">
        <v>2480</v>
      </c>
      <c r="H51" s="585"/>
      <c r="I51" s="585"/>
      <c r="J51" s="568"/>
      <c r="K51" s="568"/>
      <c r="L51" s="585">
        <v>1</v>
      </c>
      <c r="M51" s="585">
        <v>75</v>
      </c>
      <c r="N51" s="568">
        <v>1</v>
      </c>
      <c r="O51" s="568">
        <v>75</v>
      </c>
      <c r="P51" s="585"/>
      <c r="Q51" s="585"/>
      <c r="R51" s="573"/>
      <c r="S51" s="586"/>
    </row>
    <row r="52" spans="1:19" ht="14.45" customHeight="1" x14ac:dyDescent="0.2">
      <c r="A52" s="567" t="s">
        <v>2396</v>
      </c>
      <c r="B52" s="568" t="s">
        <v>2397</v>
      </c>
      <c r="C52" s="568" t="s">
        <v>503</v>
      </c>
      <c r="D52" s="568" t="s">
        <v>646</v>
      </c>
      <c r="E52" s="568" t="s">
        <v>2414</v>
      </c>
      <c r="F52" s="568" t="s">
        <v>2484</v>
      </c>
      <c r="G52" s="568" t="s">
        <v>2485</v>
      </c>
      <c r="H52" s="585"/>
      <c r="I52" s="585"/>
      <c r="J52" s="568"/>
      <c r="K52" s="568"/>
      <c r="L52" s="585"/>
      <c r="M52" s="585"/>
      <c r="N52" s="568"/>
      <c r="O52" s="568"/>
      <c r="P52" s="585">
        <v>3</v>
      </c>
      <c r="Q52" s="585">
        <v>4632</v>
      </c>
      <c r="R52" s="573"/>
      <c r="S52" s="586">
        <v>1544</v>
      </c>
    </row>
    <row r="53" spans="1:19" ht="14.45" customHeight="1" x14ac:dyDescent="0.2">
      <c r="A53" s="567" t="s">
        <v>2396</v>
      </c>
      <c r="B53" s="568" t="s">
        <v>2397</v>
      </c>
      <c r="C53" s="568" t="s">
        <v>503</v>
      </c>
      <c r="D53" s="568" t="s">
        <v>646</v>
      </c>
      <c r="E53" s="568" t="s">
        <v>2414</v>
      </c>
      <c r="F53" s="568" t="s">
        <v>2494</v>
      </c>
      <c r="G53" s="568" t="s">
        <v>2495</v>
      </c>
      <c r="H53" s="585"/>
      <c r="I53" s="585"/>
      <c r="J53" s="568"/>
      <c r="K53" s="568"/>
      <c r="L53" s="585"/>
      <c r="M53" s="585"/>
      <c r="N53" s="568"/>
      <c r="O53" s="568"/>
      <c r="P53" s="585">
        <v>2</v>
      </c>
      <c r="Q53" s="585">
        <v>252</v>
      </c>
      <c r="R53" s="573"/>
      <c r="S53" s="586">
        <v>126</v>
      </c>
    </row>
    <row r="54" spans="1:19" ht="14.45" customHeight="1" x14ac:dyDescent="0.2">
      <c r="A54" s="567" t="s">
        <v>2396</v>
      </c>
      <c r="B54" s="568" t="s">
        <v>2397</v>
      </c>
      <c r="C54" s="568" t="s">
        <v>503</v>
      </c>
      <c r="D54" s="568" t="s">
        <v>646</v>
      </c>
      <c r="E54" s="568" t="s">
        <v>2414</v>
      </c>
      <c r="F54" s="568" t="s">
        <v>2496</v>
      </c>
      <c r="G54" s="568" t="s">
        <v>2497</v>
      </c>
      <c r="H54" s="585"/>
      <c r="I54" s="585"/>
      <c r="J54" s="568"/>
      <c r="K54" s="568"/>
      <c r="L54" s="585"/>
      <c r="M54" s="585"/>
      <c r="N54" s="568"/>
      <c r="O54" s="568"/>
      <c r="P54" s="585">
        <v>4</v>
      </c>
      <c r="Q54" s="585">
        <v>248</v>
      </c>
      <c r="R54" s="573"/>
      <c r="S54" s="586">
        <v>62</v>
      </c>
    </row>
    <row r="55" spans="1:19" ht="14.45" customHeight="1" x14ac:dyDescent="0.2">
      <c r="A55" s="567" t="s">
        <v>2396</v>
      </c>
      <c r="B55" s="568" t="s">
        <v>2397</v>
      </c>
      <c r="C55" s="568" t="s">
        <v>503</v>
      </c>
      <c r="D55" s="568" t="s">
        <v>646</v>
      </c>
      <c r="E55" s="568" t="s">
        <v>2414</v>
      </c>
      <c r="F55" s="568" t="s">
        <v>2502</v>
      </c>
      <c r="G55" s="568" t="s">
        <v>2503</v>
      </c>
      <c r="H55" s="585"/>
      <c r="I55" s="585"/>
      <c r="J55" s="568"/>
      <c r="K55" s="568"/>
      <c r="L55" s="585">
        <v>2</v>
      </c>
      <c r="M55" s="585">
        <v>752</v>
      </c>
      <c r="N55" s="568">
        <v>1</v>
      </c>
      <c r="O55" s="568">
        <v>376</v>
      </c>
      <c r="P55" s="585">
        <v>9</v>
      </c>
      <c r="Q55" s="585">
        <v>3393</v>
      </c>
      <c r="R55" s="573">
        <v>4.5119680851063828</v>
      </c>
      <c r="S55" s="586">
        <v>377</v>
      </c>
    </row>
    <row r="56" spans="1:19" ht="14.45" customHeight="1" x14ac:dyDescent="0.2">
      <c r="A56" s="567" t="s">
        <v>2396</v>
      </c>
      <c r="B56" s="568" t="s">
        <v>2397</v>
      </c>
      <c r="C56" s="568" t="s">
        <v>503</v>
      </c>
      <c r="D56" s="568" t="s">
        <v>646</v>
      </c>
      <c r="E56" s="568" t="s">
        <v>2414</v>
      </c>
      <c r="F56" s="568" t="s">
        <v>2506</v>
      </c>
      <c r="G56" s="568" t="s">
        <v>2507</v>
      </c>
      <c r="H56" s="585"/>
      <c r="I56" s="585"/>
      <c r="J56" s="568"/>
      <c r="K56" s="568"/>
      <c r="L56" s="585"/>
      <c r="M56" s="585"/>
      <c r="N56" s="568"/>
      <c r="O56" s="568"/>
      <c r="P56" s="585">
        <v>14</v>
      </c>
      <c r="Q56" s="585">
        <v>1918</v>
      </c>
      <c r="R56" s="573"/>
      <c r="S56" s="586">
        <v>137</v>
      </c>
    </row>
    <row r="57" spans="1:19" ht="14.45" customHeight="1" x14ac:dyDescent="0.2">
      <c r="A57" s="567" t="s">
        <v>2396</v>
      </c>
      <c r="B57" s="568" t="s">
        <v>2397</v>
      </c>
      <c r="C57" s="568" t="s">
        <v>503</v>
      </c>
      <c r="D57" s="568" t="s">
        <v>646</v>
      </c>
      <c r="E57" s="568" t="s">
        <v>2414</v>
      </c>
      <c r="F57" s="568" t="s">
        <v>2508</v>
      </c>
      <c r="G57" s="568" t="s">
        <v>2509</v>
      </c>
      <c r="H57" s="585"/>
      <c r="I57" s="585"/>
      <c r="J57" s="568"/>
      <c r="K57" s="568"/>
      <c r="L57" s="585">
        <v>4</v>
      </c>
      <c r="M57" s="585">
        <v>1572</v>
      </c>
      <c r="N57" s="568">
        <v>1</v>
      </c>
      <c r="O57" s="568">
        <v>393</v>
      </c>
      <c r="P57" s="585">
        <v>1</v>
      </c>
      <c r="Q57" s="585">
        <v>396</v>
      </c>
      <c r="R57" s="573">
        <v>0.25190839694656486</v>
      </c>
      <c r="S57" s="586">
        <v>396</v>
      </c>
    </row>
    <row r="58" spans="1:19" ht="14.45" customHeight="1" x14ac:dyDescent="0.2">
      <c r="A58" s="567" t="s">
        <v>2396</v>
      </c>
      <c r="B58" s="568" t="s">
        <v>2397</v>
      </c>
      <c r="C58" s="568" t="s">
        <v>503</v>
      </c>
      <c r="D58" s="568" t="s">
        <v>646</v>
      </c>
      <c r="E58" s="568" t="s">
        <v>2414</v>
      </c>
      <c r="F58" s="568" t="s">
        <v>2510</v>
      </c>
      <c r="G58" s="568" t="s">
        <v>2511</v>
      </c>
      <c r="H58" s="585"/>
      <c r="I58" s="585"/>
      <c r="J58" s="568"/>
      <c r="K58" s="568"/>
      <c r="L58" s="585"/>
      <c r="M58" s="585"/>
      <c r="N58" s="568"/>
      <c r="O58" s="568"/>
      <c r="P58" s="585">
        <v>1</v>
      </c>
      <c r="Q58" s="585">
        <v>511</v>
      </c>
      <c r="R58" s="573"/>
      <c r="S58" s="586">
        <v>511</v>
      </c>
    </row>
    <row r="59" spans="1:19" ht="14.45" customHeight="1" x14ac:dyDescent="0.2">
      <c r="A59" s="567" t="s">
        <v>2396</v>
      </c>
      <c r="B59" s="568" t="s">
        <v>2397</v>
      </c>
      <c r="C59" s="568" t="s">
        <v>503</v>
      </c>
      <c r="D59" s="568" t="s">
        <v>646</v>
      </c>
      <c r="E59" s="568" t="s">
        <v>2414</v>
      </c>
      <c r="F59" s="568" t="s">
        <v>2516</v>
      </c>
      <c r="G59" s="568" t="s">
        <v>2517</v>
      </c>
      <c r="H59" s="585"/>
      <c r="I59" s="585"/>
      <c r="J59" s="568"/>
      <c r="K59" s="568"/>
      <c r="L59" s="585">
        <v>4</v>
      </c>
      <c r="M59" s="585">
        <v>728</v>
      </c>
      <c r="N59" s="568">
        <v>1</v>
      </c>
      <c r="O59" s="568">
        <v>182</v>
      </c>
      <c r="P59" s="585">
        <v>3</v>
      </c>
      <c r="Q59" s="585">
        <v>549</v>
      </c>
      <c r="R59" s="573">
        <v>0.75412087912087911</v>
      </c>
      <c r="S59" s="586">
        <v>183</v>
      </c>
    </row>
    <row r="60" spans="1:19" ht="14.45" customHeight="1" x14ac:dyDescent="0.2">
      <c r="A60" s="567" t="s">
        <v>2396</v>
      </c>
      <c r="B60" s="568" t="s">
        <v>2397</v>
      </c>
      <c r="C60" s="568" t="s">
        <v>503</v>
      </c>
      <c r="D60" s="568" t="s">
        <v>646</v>
      </c>
      <c r="E60" s="568" t="s">
        <v>2414</v>
      </c>
      <c r="F60" s="568" t="s">
        <v>2518</v>
      </c>
      <c r="G60" s="568" t="s">
        <v>2519</v>
      </c>
      <c r="H60" s="585"/>
      <c r="I60" s="585"/>
      <c r="J60" s="568"/>
      <c r="K60" s="568"/>
      <c r="L60" s="585">
        <v>1</v>
      </c>
      <c r="M60" s="585">
        <v>451</v>
      </c>
      <c r="N60" s="568">
        <v>1</v>
      </c>
      <c r="O60" s="568">
        <v>451</v>
      </c>
      <c r="P60" s="585">
        <v>13</v>
      </c>
      <c r="Q60" s="585">
        <v>5876</v>
      </c>
      <c r="R60" s="573">
        <v>13.028824833702883</v>
      </c>
      <c r="S60" s="586">
        <v>452</v>
      </c>
    </row>
    <row r="61" spans="1:19" ht="14.45" customHeight="1" x14ac:dyDescent="0.2">
      <c r="A61" s="567" t="s">
        <v>2396</v>
      </c>
      <c r="B61" s="568" t="s">
        <v>2397</v>
      </c>
      <c r="C61" s="568" t="s">
        <v>503</v>
      </c>
      <c r="D61" s="568" t="s">
        <v>646</v>
      </c>
      <c r="E61" s="568" t="s">
        <v>2414</v>
      </c>
      <c r="F61" s="568" t="s">
        <v>2520</v>
      </c>
      <c r="G61" s="568" t="s">
        <v>2521</v>
      </c>
      <c r="H61" s="585"/>
      <c r="I61" s="585"/>
      <c r="J61" s="568"/>
      <c r="K61" s="568"/>
      <c r="L61" s="585"/>
      <c r="M61" s="585"/>
      <c r="N61" s="568"/>
      <c r="O61" s="568"/>
      <c r="P61" s="585">
        <v>1</v>
      </c>
      <c r="Q61" s="585">
        <v>313</v>
      </c>
      <c r="R61" s="573"/>
      <c r="S61" s="586">
        <v>313</v>
      </c>
    </row>
    <row r="62" spans="1:19" ht="14.45" customHeight="1" x14ac:dyDescent="0.2">
      <c r="A62" s="567" t="s">
        <v>2396</v>
      </c>
      <c r="B62" s="568" t="s">
        <v>2397</v>
      </c>
      <c r="C62" s="568" t="s">
        <v>503</v>
      </c>
      <c r="D62" s="568" t="s">
        <v>646</v>
      </c>
      <c r="E62" s="568" t="s">
        <v>2414</v>
      </c>
      <c r="F62" s="568" t="s">
        <v>2534</v>
      </c>
      <c r="G62" s="568" t="s">
        <v>2535</v>
      </c>
      <c r="H62" s="585"/>
      <c r="I62" s="585"/>
      <c r="J62" s="568"/>
      <c r="K62" s="568"/>
      <c r="L62" s="585">
        <v>7</v>
      </c>
      <c r="M62" s="585">
        <v>10003</v>
      </c>
      <c r="N62" s="568">
        <v>1</v>
      </c>
      <c r="O62" s="568">
        <v>1429</v>
      </c>
      <c r="P62" s="585">
        <v>2</v>
      </c>
      <c r="Q62" s="585">
        <v>2866</v>
      </c>
      <c r="R62" s="573">
        <v>0.2865140457862641</v>
      </c>
      <c r="S62" s="586">
        <v>1433</v>
      </c>
    </row>
    <row r="63" spans="1:19" ht="14.45" customHeight="1" x14ac:dyDescent="0.2">
      <c r="A63" s="567" t="s">
        <v>2396</v>
      </c>
      <c r="B63" s="568" t="s">
        <v>2397</v>
      </c>
      <c r="C63" s="568" t="s">
        <v>503</v>
      </c>
      <c r="D63" s="568" t="s">
        <v>646</v>
      </c>
      <c r="E63" s="568" t="s">
        <v>2414</v>
      </c>
      <c r="F63" s="568" t="s">
        <v>2540</v>
      </c>
      <c r="G63" s="568" t="s">
        <v>2541</v>
      </c>
      <c r="H63" s="585"/>
      <c r="I63" s="585"/>
      <c r="J63" s="568"/>
      <c r="K63" s="568"/>
      <c r="L63" s="585">
        <v>33</v>
      </c>
      <c r="M63" s="585">
        <v>8316</v>
      </c>
      <c r="N63" s="568">
        <v>1</v>
      </c>
      <c r="O63" s="568">
        <v>252</v>
      </c>
      <c r="P63" s="585">
        <v>10</v>
      </c>
      <c r="Q63" s="585">
        <v>2520</v>
      </c>
      <c r="R63" s="573">
        <v>0.30303030303030304</v>
      </c>
      <c r="S63" s="586">
        <v>252</v>
      </c>
    </row>
    <row r="64" spans="1:19" ht="14.45" customHeight="1" x14ac:dyDescent="0.2">
      <c r="A64" s="567" t="s">
        <v>2396</v>
      </c>
      <c r="B64" s="568" t="s">
        <v>2397</v>
      </c>
      <c r="C64" s="568" t="s">
        <v>503</v>
      </c>
      <c r="D64" s="568" t="s">
        <v>646</v>
      </c>
      <c r="E64" s="568" t="s">
        <v>2414</v>
      </c>
      <c r="F64" s="568" t="s">
        <v>2543</v>
      </c>
      <c r="G64" s="568" t="s">
        <v>2544</v>
      </c>
      <c r="H64" s="585"/>
      <c r="I64" s="585"/>
      <c r="J64" s="568"/>
      <c r="K64" s="568"/>
      <c r="L64" s="585">
        <v>1</v>
      </c>
      <c r="M64" s="585">
        <v>3364</v>
      </c>
      <c r="N64" s="568">
        <v>1</v>
      </c>
      <c r="O64" s="568">
        <v>3364</v>
      </c>
      <c r="P64" s="585">
        <v>10</v>
      </c>
      <c r="Q64" s="585">
        <v>33690</v>
      </c>
      <c r="R64" s="573">
        <v>10.014863258026159</v>
      </c>
      <c r="S64" s="586">
        <v>3369</v>
      </c>
    </row>
    <row r="65" spans="1:19" ht="14.45" customHeight="1" x14ac:dyDescent="0.2">
      <c r="A65" s="567" t="s">
        <v>2396</v>
      </c>
      <c r="B65" s="568" t="s">
        <v>2397</v>
      </c>
      <c r="C65" s="568" t="s">
        <v>503</v>
      </c>
      <c r="D65" s="568" t="s">
        <v>649</v>
      </c>
      <c r="E65" s="568" t="s">
        <v>2398</v>
      </c>
      <c r="F65" s="568" t="s">
        <v>2399</v>
      </c>
      <c r="G65" s="568" t="s">
        <v>2400</v>
      </c>
      <c r="H65" s="585"/>
      <c r="I65" s="585"/>
      <c r="J65" s="568"/>
      <c r="K65" s="568"/>
      <c r="L65" s="585"/>
      <c r="M65" s="585"/>
      <c r="N65" s="568"/>
      <c r="O65" s="568"/>
      <c r="P65" s="585">
        <v>0.2</v>
      </c>
      <c r="Q65" s="585">
        <v>14.5</v>
      </c>
      <c r="R65" s="573"/>
      <c r="S65" s="586">
        <v>72.5</v>
      </c>
    </row>
    <row r="66" spans="1:19" ht="14.45" customHeight="1" x14ac:dyDescent="0.2">
      <c r="A66" s="567" t="s">
        <v>2396</v>
      </c>
      <c r="B66" s="568" t="s">
        <v>2397</v>
      </c>
      <c r="C66" s="568" t="s">
        <v>503</v>
      </c>
      <c r="D66" s="568" t="s">
        <v>649</v>
      </c>
      <c r="E66" s="568" t="s">
        <v>2398</v>
      </c>
      <c r="F66" s="568" t="s">
        <v>2401</v>
      </c>
      <c r="G66" s="568" t="s">
        <v>2402</v>
      </c>
      <c r="H66" s="585">
        <v>0.5</v>
      </c>
      <c r="I66" s="585">
        <v>34.85</v>
      </c>
      <c r="J66" s="568">
        <v>0.83333333333333337</v>
      </c>
      <c r="K66" s="568">
        <v>69.7</v>
      </c>
      <c r="L66" s="585">
        <v>0.6</v>
      </c>
      <c r="M66" s="585">
        <v>41.82</v>
      </c>
      <c r="N66" s="568">
        <v>1</v>
      </c>
      <c r="O66" s="568">
        <v>69.7</v>
      </c>
      <c r="P66" s="585">
        <v>0.3</v>
      </c>
      <c r="Q66" s="585">
        <v>20.91</v>
      </c>
      <c r="R66" s="573">
        <v>0.5</v>
      </c>
      <c r="S66" s="586">
        <v>69.7</v>
      </c>
    </row>
    <row r="67" spans="1:19" ht="14.45" customHeight="1" x14ac:dyDescent="0.2">
      <c r="A67" s="567" t="s">
        <v>2396</v>
      </c>
      <c r="B67" s="568" t="s">
        <v>2397</v>
      </c>
      <c r="C67" s="568" t="s">
        <v>503</v>
      </c>
      <c r="D67" s="568" t="s">
        <v>649</v>
      </c>
      <c r="E67" s="568" t="s">
        <v>2398</v>
      </c>
      <c r="F67" s="568" t="s">
        <v>2403</v>
      </c>
      <c r="G67" s="568" t="s">
        <v>573</v>
      </c>
      <c r="H67" s="585"/>
      <c r="I67" s="585"/>
      <c r="J67" s="568"/>
      <c r="K67" s="568"/>
      <c r="L67" s="585"/>
      <c r="M67" s="585"/>
      <c r="N67" s="568"/>
      <c r="O67" s="568"/>
      <c r="P67" s="585">
        <v>0.6</v>
      </c>
      <c r="Q67" s="585">
        <v>220.62</v>
      </c>
      <c r="R67" s="573"/>
      <c r="S67" s="586">
        <v>367.70000000000005</v>
      </c>
    </row>
    <row r="68" spans="1:19" ht="14.45" customHeight="1" x14ac:dyDescent="0.2">
      <c r="A68" s="567" t="s">
        <v>2396</v>
      </c>
      <c r="B68" s="568" t="s">
        <v>2397</v>
      </c>
      <c r="C68" s="568" t="s">
        <v>503</v>
      </c>
      <c r="D68" s="568" t="s">
        <v>649</v>
      </c>
      <c r="E68" s="568" t="s">
        <v>2414</v>
      </c>
      <c r="F68" s="568" t="s">
        <v>2421</v>
      </c>
      <c r="G68" s="568" t="s">
        <v>2422</v>
      </c>
      <c r="H68" s="585"/>
      <c r="I68" s="585"/>
      <c r="J68" s="568"/>
      <c r="K68" s="568"/>
      <c r="L68" s="585"/>
      <c r="M68" s="585"/>
      <c r="N68" s="568"/>
      <c r="O68" s="568"/>
      <c r="P68" s="585">
        <v>1</v>
      </c>
      <c r="Q68" s="585">
        <v>85</v>
      </c>
      <c r="R68" s="573"/>
      <c r="S68" s="586">
        <v>85</v>
      </c>
    </row>
    <row r="69" spans="1:19" ht="14.45" customHeight="1" x14ac:dyDescent="0.2">
      <c r="A69" s="567" t="s">
        <v>2396</v>
      </c>
      <c r="B69" s="568" t="s">
        <v>2397</v>
      </c>
      <c r="C69" s="568" t="s">
        <v>503</v>
      </c>
      <c r="D69" s="568" t="s">
        <v>649</v>
      </c>
      <c r="E69" s="568" t="s">
        <v>2414</v>
      </c>
      <c r="F69" s="568" t="s">
        <v>2423</v>
      </c>
      <c r="G69" s="568" t="s">
        <v>2424</v>
      </c>
      <c r="H69" s="585">
        <v>3</v>
      </c>
      <c r="I69" s="585">
        <v>318</v>
      </c>
      <c r="J69" s="568">
        <v>0.49532710280373832</v>
      </c>
      <c r="K69" s="568">
        <v>106</v>
      </c>
      <c r="L69" s="585">
        <v>6</v>
      </c>
      <c r="M69" s="585">
        <v>642</v>
      </c>
      <c r="N69" s="568">
        <v>1</v>
      </c>
      <c r="O69" s="568">
        <v>107</v>
      </c>
      <c r="P69" s="585">
        <v>277</v>
      </c>
      <c r="Q69" s="585">
        <v>29916</v>
      </c>
      <c r="R69" s="573">
        <v>46.598130841121495</v>
      </c>
      <c r="S69" s="586">
        <v>108</v>
      </c>
    </row>
    <row r="70" spans="1:19" ht="14.45" customHeight="1" x14ac:dyDescent="0.2">
      <c r="A70" s="567" t="s">
        <v>2396</v>
      </c>
      <c r="B70" s="568" t="s">
        <v>2397</v>
      </c>
      <c r="C70" s="568" t="s">
        <v>503</v>
      </c>
      <c r="D70" s="568" t="s">
        <v>649</v>
      </c>
      <c r="E70" s="568" t="s">
        <v>2414</v>
      </c>
      <c r="F70" s="568" t="s">
        <v>2427</v>
      </c>
      <c r="G70" s="568" t="s">
        <v>2428</v>
      </c>
      <c r="H70" s="585">
        <v>6</v>
      </c>
      <c r="I70" s="585">
        <v>222</v>
      </c>
      <c r="J70" s="568">
        <v>5.8421052631578947</v>
      </c>
      <c r="K70" s="568">
        <v>37</v>
      </c>
      <c r="L70" s="585">
        <v>1</v>
      </c>
      <c r="M70" s="585">
        <v>38</v>
      </c>
      <c r="N70" s="568">
        <v>1</v>
      </c>
      <c r="O70" s="568">
        <v>38</v>
      </c>
      <c r="P70" s="585">
        <v>6</v>
      </c>
      <c r="Q70" s="585">
        <v>228</v>
      </c>
      <c r="R70" s="573">
        <v>6</v>
      </c>
      <c r="S70" s="586">
        <v>38</v>
      </c>
    </row>
    <row r="71" spans="1:19" ht="14.45" customHeight="1" x14ac:dyDescent="0.2">
      <c r="A71" s="567" t="s">
        <v>2396</v>
      </c>
      <c r="B71" s="568" t="s">
        <v>2397</v>
      </c>
      <c r="C71" s="568" t="s">
        <v>503</v>
      </c>
      <c r="D71" s="568" t="s">
        <v>649</v>
      </c>
      <c r="E71" s="568" t="s">
        <v>2414</v>
      </c>
      <c r="F71" s="568" t="s">
        <v>2435</v>
      </c>
      <c r="G71" s="568" t="s">
        <v>2436</v>
      </c>
      <c r="H71" s="585">
        <v>343</v>
      </c>
      <c r="I71" s="585">
        <v>86436</v>
      </c>
      <c r="J71" s="568">
        <v>1.2067347964483164</v>
      </c>
      <c r="K71" s="568">
        <v>252</v>
      </c>
      <c r="L71" s="585">
        <v>282</v>
      </c>
      <c r="M71" s="585">
        <v>71628</v>
      </c>
      <c r="N71" s="568">
        <v>1</v>
      </c>
      <c r="O71" s="568">
        <v>254</v>
      </c>
      <c r="P71" s="585">
        <v>189</v>
      </c>
      <c r="Q71" s="585">
        <v>48195</v>
      </c>
      <c r="R71" s="573">
        <v>0.67285139889428713</v>
      </c>
      <c r="S71" s="586">
        <v>255</v>
      </c>
    </row>
    <row r="72" spans="1:19" ht="14.45" customHeight="1" x14ac:dyDescent="0.2">
      <c r="A72" s="567" t="s">
        <v>2396</v>
      </c>
      <c r="B72" s="568" t="s">
        <v>2397</v>
      </c>
      <c r="C72" s="568" t="s">
        <v>503</v>
      </c>
      <c r="D72" s="568" t="s">
        <v>649</v>
      </c>
      <c r="E72" s="568" t="s">
        <v>2414</v>
      </c>
      <c r="F72" s="568" t="s">
        <v>2437</v>
      </c>
      <c r="G72" s="568" t="s">
        <v>2438</v>
      </c>
      <c r="H72" s="585">
        <v>1412</v>
      </c>
      <c r="I72" s="585">
        <v>178861</v>
      </c>
      <c r="J72" s="568">
        <v>1.0554139375700713</v>
      </c>
      <c r="K72" s="568">
        <v>126.67209631728045</v>
      </c>
      <c r="L72" s="585">
        <v>1345</v>
      </c>
      <c r="M72" s="585">
        <v>169470</v>
      </c>
      <c r="N72" s="568">
        <v>1</v>
      </c>
      <c r="O72" s="568">
        <v>126</v>
      </c>
      <c r="P72" s="585">
        <v>838</v>
      </c>
      <c r="Q72" s="585">
        <v>106426</v>
      </c>
      <c r="R72" s="573">
        <v>0.62799315513070164</v>
      </c>
      <c r="S72" s="586">
        <v>127</v>
      </c>
    </row>
    <row r="73" spans="1:19" ht="14.45" customHeight="1" x14ac:dyDescent="0.2">
      <c r="A73" s="567" t="s">
        <v>2396</v>
      </c>
      <c r="B73" s="568" t="s">
        <v>2397</v>
      </c>
      <c r="C73" s="568" t="s">
        <v>503</v>
      </c>
      <c r="D73" s="568" t="s">
        <v>649</v>
      </c>
      <c r="E73" s="568" t="s">
        <v>2414</v>
      </c>
      <c r="F73" s="568" t="s">
        <v>2445</v>
      </c>
      <c r="G73" s="568" t="s">
        <v>2446</v>
      </c>
      <c r="H73" s="585">
        <v>3</v>
      </c>
      <c r="I73" s="585">
        <v>2040</v>
      </c>
      <c r="J73" s="568">
        <v>0.99270072992700731</v>
      </c>
      <c r="K73" s="568">
        <v>680</v>
      </c>
      <c r="L73" s="585">
        <v>3</v>
      </c>
      <c r="M73" s="585">
        <v>2055</v>
      </c>
      <c r="N73" s="568">
        <v>1</v>
      </c>
      <c r="O73" s="568">
        <v>685</v>
      </c>
      <c r="P73" s="585">
        <v>4</v>
      </c>
      <c r="Q73" s="585">
        <v>2752</v>
      </c>
      <c r="R73" s="573">
        <v>1.3391727493917276</v>
      </c>
      <c r="S73" s="586">
        <v>688</v>
      </c>
    </row>
    <row r="74" spans="1:19" ht="14.45" customHeight="1" x14ac:dyDescent="0.2">
      <c r="A74" s="567" t="s">
        <v>2396</v>
      </c>
      <c r="B74" s="568" t="s">
        <v>2397</v>
      </c>
      <c r="C74" s="568" t="s">
        <v>503</v>
      </c>
      <c r="D74" s="568" t="s">
        <v>649</v>
      </c>
      <c r="E74" s="568" t="s">
        <v>2414</v>
      </c>
      <c r="F74" s="568" t="s">
        <v>2455</v>
      </c>
      <c r="G74" s="568" t="s">
        <v>2456</v>
      </c>
      <c r="H74" s="585"/>
      <c r="I74" s="585"/>
      <c r="J74" s="568"/>
      <c r="K74" s="568"/>
      <c r="L74" s="585">
        <v>1</v>
      </c>
      <c r="M74" s="585">
        <v>1406</v>
      </c>
      <c r="N74" s="568">
        <v>1</v>
      </c>
      <c r="O74" s="568">
        <v>1406</v>
      </c>
      <c r="P74" s="585"/>
      <c r="Q74" s="585"/>
      <c r="R74" s="573"/>
      <c r="S74" s="586"/>
    </row>
    <row r="75" spans="1:19" ht="14.45" customHeight="1" x14ac:dyDescent="0.2">
      <c r="A75" s="567" t="s">
        <v>2396</v>
      </c>
      <c r="B75" s="568" t="s">
        <v>2397</v>
      </c>
      <c r="C75" s="568" t="s">
        <v>503</v>
      </c>
      <c r="D75" s="568" t="s">
        <v>649</v>
      </c>
      <c r="E75" s="568" t="s">
        <v>2414</v>
      </c>
      <c r="F75" s="568" t="s">
        <v>2457</v>
      </c>
      <c r="G75" s="568" t="s">
        <v>2458</v>
      </c>
      <c r="H75" s="585">
        <v>2</v>
      </c>
      <c r="I75" s="585">
        <v>3140</v>
      </c>
      <c r="J75" s="568"/>
      <c r="K75" s="568">
        <v>1570</v>
      </c>
      <c r="L75" s="585"/>
      <c r="M75" s="585"/>
      <c r="N75" s="568"/>
      <c r="O75" s="568"/>
      <c r="P75" s="585"/>
      <c r="Q75" s="585"/>
      <c r="R75" s="573"/>
      <c r="S75" s="586"/>
    </row>
    <row r="76" spans="1:19" ht="14.45" customHeight="1" x14ac:dyDescent="0.2">
      <c r="A76" s="567" t="s">
        <v>2396</v>
      </c>
      <c r="B76" s="568" t="s">
        <v>2397</v>
      </c>
      <c r="C76" s="568" t="s">
        <v>503</v>
      </c>
      <c r="D76" s="568" t="s">
        <v>649</v>
      </c>
      <c r="E76" s="568" t="s">
        <v>2414</v>
      </c>
      <c r="F76" s="568" t="s">
        <v>2465</v>
      </c>
      <c r="G76" s="568" t="s">
        <v>2466</v>
      </c>
      <c r="H76" s="585">
        <v>1</v>
      </c>
      <c r="I76" s="585">
        <v>374</v>
      </c>
      <c r="J76" s="568"/>
      <c r="K76" s="568">
        <v>374</v>
      </c>
      <c r="L76" s="585"/>
      <c r="M76" s="585"/>
      <c r="N76" s="568"/>
      <c r="O76" s="568"/>
      <c r="P76" s="585"/>
      <c r="Q76" s="585"/>
      <c r="R76" s="573"/>
      <c r="S76" s="586"/>
    </row>
    <row r="77" spans="1:19" ht="14.45" customHeight="1" x14ac:dyDescent="0.2">
      <c r="A77" s="567" t="s">
        <v>2396</v>
      </c>
      <c r="B77" s="568" t="s">
        <v>2397</v>
      </c>
      <c r="C77" s="568" t="s">
        <v>503</v>
      </c>
      <c r="D77" s="568" t="s">
        <v>649</v>
      </c>
      <c r="E77" s="568" t="s">
        <v>2414</v>
      </c>
      <c r="F77" s="568" t="s">
        <v>2467</v>
      </c>
      <c r="G77" s="568" t="s">
        <v>2468</v>
      </c>
      <c r="H77" s="585">
        <v>1155</v>
      </c>
      <c r="I77" s="585">
        <v>38500.01</v>
      </c>
      <c r="J77" s="568">
        <v>0.8690747178329572</v>
      </c>
      <c r="K77" s="568">
        <v>33.333341991341996</v>
      </c>
      <c r="L77" s="585">
        <v>1329</v>
      </c>
      <c r="M77" s="585">
        <v>44300</v>
      </c>
      <c r="N77" s="568">
        <v>1</v>
      </c>
      <c r="O77" s="568">
        <v>33.333333333333336</v>
      </c>
      <c r="P77" s="585">
        <v>874</v>
      </c>
      <c r="Q77" s="585">
        <v>34919.99</v>
      </c>
      <c r="R77" s="573">
        <v>0.78826162528216703</v>
      </c>
      <c r="S77" s="586">
        <v>39.954221967963385</v>
      </c>
    </row>
    <row r="78" spans="1:19" ht="14.45" customHeight="1" x14ac:dyDescent="0.2">
      <c r="A78" s="567" t="s">
        <v>2396</v>
      </c>
      <c r="B78" s="568" t="s">
        <v>2397</v>
      </c>
      <c r="C78" s="568" t="s">
        <v>503</v>
      </c>
      <c r="D78" s="568" t="s">
        <v>649</v>
      </c>
      <c r="E78" s="568" t="s">
        <v>2414</v>
      </c>
      <c r="F78" s="568" t="s">
        <v>2471</v>
      </c>
      <c r="G78" s="568" t="s">
        <v>2472</v>
      </c>
      <c r="H78" s="585"/>
      <c r="I78" s="585"/>
      <c r="J78" s="568"/>
      <c r="K78" s="568"/>
      <c r="L78" s="585"/>
      <c r="M78" s="585"/>
      <c r="N78" s="568"/>
      <c r="O78" s="568"/>
      <c r="P78" s="585">
        <v>2</v>
      </c>
      <c r="Q78" s="585">
        <v>76</v>
      </c>
      <c r="R78" s="573"/>
      <c r="S78" s="586">
        <v>38</v>
      </c>
    </row>
    <row r="79" spans="1:19" ht="14.45" customHeight="1" x14ac:dyDescent="0.2">
      <c r="A79" s="567" t="s">
        <v>2396</v>
      </c>
      <c r="B79" s="568" t="s">
        <v>2397</v>
      </c>
      <c r="C79" s="568" t="s">
        <v>503</v>
      </c>
      <c r="D79" s="568" t="s">
        <v>649</v>
      </c>
      <c r="E79" s="568" t="s">
        <v>2414</v>
      </c>
      <c r="F79" s="568" t="s">
        <v>2473</v>
      </c>
      <c r="G79" s="568" t="s">
        <v>2474</v>
      </c>
      <c r="H79" s="585">
        <v>6</v>
      </c>
      <c r="I79" s="585">
        <v>516</v>
      </c>
      <c r="J79" s="568">
        <v>0.9885057471264368</v>
      </c>
      <c r="K79" s="568">
        <v>86</v>
      </c>
      <c r="L79" s="585">
        <v>6</v>
      </c>
      <c r="M79" s="585">
        <v>522</v>
      </c>
      <c r="N79" s="568">
        <v>1</v>
      </c>
      <c r="O79" s="568">
        <v>87</v>
      </c>
      <c r="P79" s="585">
        <v>6</v>
      </c>
      <c r="Q79" s="585">
        <v>528</v>
      </c>
      <c r="R79" s="573">
        <v>1.0114942528735633</v>
      </c>
      <c r="S79" s="586">
        <v>88</v>
      </c>
    </row>
    <row r="80" spans="1:19" ht="14.45" customHeight="1" x14ac:dyDescent="0.2">
      <c r="A80" s="567" t="s">
        <v>2396</v>
      </c>
      <c r="B80" s="568" t="s">
        <v>2397</v>
      </c>
      <c r="C80" s="568" t="s">
        <v>503</v>
      </c>
      <c r="D80" s="568" t="s">
        <v>649</v>
      </c>
      <c r="E80" s="568" t="s">
        <v>2414</v>
      </c>
      <c r="F80" s="568" t="s">
        <v>2475</v>
      </c>
      <c r="G80" s="568" t="s">
        <v>2476</v>
      </c>
      <c r="H80" s="585"/>
      <c r="I80" s="585"/>
      <c r="J80" s="568"/>
      <c r="K80" s="568"/>
      <c r="L80" s="585">
        <v>22</v>
      </c>
      <c r="M80" s="585">
        <v>726</v>
      </c>
      <c r="N80" s="568">
        <v>1</v>
      </c>
      <c r="O80" s="568">
        <v>33</v>
      </c>
      <c r="P80" s="585">
        <v>42</v>
      </c>
      <c r="Q80" s="585">
        <v>1386</v>
      </c>
      <c r="R80" s="573">
        <v>1.9090909090909092</v>
      </c>
      <c r="S80" s="586">
        <v>33</v>
      </c>
    </row>
    <row r="81" spans="1:19" ht="14.45" customHeight="1" x14ac:dyDescent="0.2">
      <c r="A81" s="567" t="s">
        <v>2396</v>
      </c>
      <c r="B81" s="568" t="s">
        <v>2397</v>
      </c>
      <c r="C81" s="568" t="s">
        <v>503</v>
      </c>
      <c r="D81" s="568" t="s">
        <v>649</v>
      </c>
      <c r="E81" s="568" t="s">
        <v>2414</v>
      </c>
      <c r="F81" s="568" t="s">
        <v>2477</v>
      </c>
      <c r="G81" s="568" t="s">
        <v>2478</v>
      </c>
      <c r="H81" s="585">
        <v>57</v>
      </c>
      <c r="I81" s="585">
        <v>87153</v>
      </c>
      <c r="J81" s="568">
        <v>2.5824641460234679</v>
      </c>
      <c r="K81" s="568">
        <v>1529</v>
      </c>
      <c r="L81" s="585">
        <v>22</v>
      </c>
      <c r="M81" s="585">
        <v>33748</v>
      </c>
      <c r="N81" s="568">
        <v>1</v>
      </c>
      <c r="O81" s="568">
        <v>1534</v>
      </c>
      <c r="P81" s="585">
        <v>11</v>
      </c>
      <c r="Q81" s="585">
        <v>16907</v>
      </c>
      <c r="R81" s="573">
        <v>0.50097783572359844</v>
      </c>
      <c r="S81" s="586">
        <v>1537</v>
      </c>
    </row>
    <row r="82" spans="1:19" ht="14.45" customHeight="1" x14ac:dyDescent="0.2">
      <c r="A82" s="567" t="s">
        <v>2396</v>
      </c>
      <c r="B82" s="568" t="s">
        <v>2397</v>
      </c>
      <c r="C82" s="568" t="s">
        <v>503</v>
      </c>
      <c r="D82" s="568" t="s">
        <v>649</v>
      </c>
      <c r="E82" s="568" t="s">
        <v>2414</v>
      </c>
      <c r="F82" s="568" t="s">
        <v>2481</v>
      </c>
      <c r="G82" s="568" t="s">
        <v>2440</v>
      </c>
      <c r="H82" s="585">
        <v>1</v>
      </c>
      <c r="I82" s="585">
        <v>689</v>
      </c>
      <c r="J82" s="568"/>
      <c r="K82" s="568">
        <v>689</v>
      </c>
      <c r="L82" s="585"/>
      <c r="M82" s="585"/>
      <c r="N82" s="568"/>
      <c r="O82" s="568"/>
      <c r="P82" s="585"/>
      <c r="Q82" s="585"/>
      <c r="R82" s="573"/>
      <c r="S82" s="586"/>
    </row>
    <row r="83" spans="1:19" ht="14.45" customHeight="1" x14ac:dyDescent="0.2">
      <c r="A83" s="567" t="s">
        <v>2396</v>
      </c>
      <c r="B83" s="568" t="s">
        <v>2397</v>
      </c>
      <c r="C83" s="568" t="s">
        <v>503</v>
      </c>
      <c r="D83" s="568" t="s">
        <v>649</v>
      </c>
      <c r="E83" s="568" t="s">
        <v>2414</v>
      </c>
      <c r="F83" s="568" t="s">
        <v>2482</v>
      </c>
      <c r="G83" s="568" t="s">
        <v>2483</v>
      </c>
      <c r="H83" s="585">
        <v>1</v>
      </c>
      <c r="I83" s="585">
        <v>158</v>
      </c>
      <c r="J83" s="568"/>
      <c r="K83" s="568">
        <v>158</v>
      </c>
      <c r="L83" s="585"/>
      <c r="M83" s="585"/>
      <c r="N83" s="568"/>
      <c r="O83" s="568"/>
      <c r="P83" s="585"/>
      <c r="Q83" s="585"/>
      <c r="R83" s="573"/>
      <c r="S83" s="586"/>
    </row>
    <row r="84" spans="1:19" ht="14.45" customHeight="1" x14ac:dyDescent="0.2">
      <c r="A84" s="567" t="s">
        <v>2396</v>
      </c>
      <c r="B84" s="568" t="s">
        <v>2397</v>
      </c>
      <c r="C84" s="568" t="s">
        <v>503</v>
      </c>
      <c r="D84" s="568" t="s">
        <v>649</v>
      </c>
      <c r="E84" s="568" t="s">
        <v>2414</v>
      </c>
      <c r="F84" s="568" t="s">
        <v>2484</v>
      </c>
      <c r="G84" s="568" t="s">
        <v>2485</v>
      </c>
      <c r="H84" s="585"/>
      <c r="I84" s="585"/>
      <c r="J84" s="568"/>
      <c r="K84" s="568"/>
      <c r="L84" s="585">
        <v>1</v>
      </c>
      <c r="M84" s="585">
        <v>1541</v>
      </c>
      <c r="N84" s="568">
        <v>1</v>
      </c>
      <c r="O84" s="568">
        <v>1541</v>
      </c>
      <c r="P84" s="585"/>
      <c r="Q84" s="585"/>
      <c r="R84" s="573"/>
      <c r="S84" s="586"/>
    </row>
    <row r="85" spans="1:19" ht="14.45" customHeight="1" x14ac:dyDescent="0.2">
      <c r="A85" s="567" t="s">
        <v>2396</v>
      </c>
      <c r="B85" s="568" t="s">
        <v>2397</v>
      </c>
      <c r="C85" s="568" t="s">
        <v>503</v>
      </c>
      <c r="D85" s="568" t="s">
        <v>649</v>
      </c>
      <c r="E85" s="568" t="s">
        <v>2414</v>
      </c>
      <c r="F85" s="568" t="s">
        <v>2486</v>
      </c>
      <c r="G85" s="568" t="s">
        <v>2487</v>
      </c>
      <c r="H85" s="585"/>
      <c r="I85" s="585"/>
      <c r="J85" s="568"/>
      <c r="K85" s="568"/>
      <c r="L85" s="585"/>
      <c r="M85" s="585"/>
      <c r="N85" s="568"/>
      <c r="O85" s="568"/>
      <c r="P85" s="585">
        <v>1</v>
      </c>
      <c r="Q85" s="585">
        <v>62</v>
      </c>
      <c r="R85" s="573"/>
      <c r="S85" s="586">
        <v>62</v>
      </c>
    </row>
    <row r="86" spans="1:19" ht="14.45" customHeight="1" x14ac:dyDescent="0.2">
      <c r="A86" s="567" t="s">
        <v>2396</v>
      </c>
      <c r="B86" s="568" t="s">
        <v>2397</v>
      </c>
      <c r="C86" s="568" t="s">
        <v>503</v>
      </c>
      <c r="D86" s="568" t="s">
        <v>649</v>
      </c>
      <c r="E86" s="568" t="s">
        <v>2414</v>
      </c>
      <c r="F86" s="568" t="s">
        <v>2496</v>
      </c>
      <c r="G86" s="568" t="s">
        <v>2497</v>
      </c>
      <c r="H86" s="585"/>
      <c r="I86" s="585"/>
      <c r="J86" s="568"/>
      <c r="K86" s="568"/>
      <c r="L86" s="585"/>
      <c r="M86" s="585"/>
      <c r="N86" s="568"/>
      <c r="O86" s="568"/>
      <c r="P86" s="585">
        <v>1</v>
      </c>
      <c r="Q86" s="585">
        <v>62</v>
      </c>
      <c r="R86" s="573"/>
      <c r="S86" s="586">
        <v>62</v>
      </c>
    </row>
    <row r="87" spans="1:19" ht="14.45" customHeight="1" x14ac:dyDescent="0.2">
      <c r="A87" s="567" t="s">
        <v>2396</v>
      </c>
      <c r="B87" s="568" t="s">
        <v>2397</v>
      </c>
      <c r="C87" s="568" t="s">
        <v>503</v>
      </c>
      <c r="D87" s="568" t="s">
        <v>649</v>
      </c>
      <c r="E87" s="568" t="s">
        <v>2414</v>
      </c>
      <c r="F87" s="568" t="s">
        <v>2502</v>
      </c>
      <c r="G87" s="568" t="s">
        <v>2503</v>
      </c>
      <c r="H87" s="585"/>
      <c r="I87" s="585"/>
      <c r="J87" s="568"/>
      <c r="K87" s="568"/>
      <c r="L87" s="585"/>
      <c r="M87" s="585"/>
      <c r="N87" s="568"/>
      <c r="O87" s="568"/>
      <c r="P87" s="585">
        <v>2</v>
      </c>
      <c r="Q87" s="585">
        <v>754</v>
      </c>
      <c r="R87" s="573"/>
      <c r="S87" s="586">
        <v>377</v>
      </c>
    </row>
    <row r="88" spans="1:19" ht="14.45" customHeight="1" x14ac:dyDescent="0.2">
      <c r="A88" s="567" t="s">
        <v>2396</v>
      </c>
      <c r="B88" s="568" t="s">
        <v>2397</v>
      </c>
      <c r="C88" s="568" t="s">
        <v>503</v>
      </c>
      <c r="D88" s="568" t="s">
        <v>649</v>
      </c>
      <c r="E88" s="568" t="s">
        <v>2414</v>
      </c>
      <c r="F88" s="568" t="s">
        <v>2506</v>
      </c>
      <c r="G88" s="568" t="s">
        <v>2507</v>
      </c>
      <c r="H88" s="585">
        <v>12</v>
      </c>
      <c r="I88" s="585">
        <v>1632</v>
      </c>
      <c r="J88" s="568">
        <v>1.2</v>
      </c>
      <c r="K88" s="568">
        <v>136</v>
      </c>
      <c r="L88" s="585">
        <v>10</v>
      </c>
      <c r="M88" s="585">
        <v>1360</v>
      </c>
      <c r="N88" s="568">
        <v>1</v>
      </c>
      <c r="O88" s="568">
        <v>136</v>
      </c>
      <c r="P88" s="585">
        <v>7</v>
      </c>
      <c r="Q88" s="585">
        <v>959</v>
      </c>
      <c r="R88" s="573">
        <v>0.70514705882352946</v>
      </c>
      <c r="S88" s="586">
        <v>137</v>
      </c>
    </row>
    <row r="89" spans="1:19" ht="14.45" customHeight="1" x14ac:dyDescent="0.2">
      <c r="A89" s="567" t="s">
        <v>2396</v>
      </c>
      <c r="B89" s="568" t="s">
        <v>2397</v>
      </c>
      <c r="C89" s="568" t="s">
        <v>503</v>
      </c>
      <c r="D89" s="568" t="s">
        <v>649</v>
      </c>
      <c r="E89" s="568" t="s">
        <v>2414</v>
      </c>
      <c r="F89" s="568" t="s">
        <v>2510</v>
      </c>
      <c r="G89" s="568" t="s">
        <v>2511</v>
      </c>
      <c r="H89" s="585">
        <v>1</v>
      </c>
      <c r="I89" s="585">
        <v>506</v>
      </c>
      <c r="J89" s="568"/>
      <c r="K89" s="568">
        <v>506</v>
      </c>
      <c r="L89" s="585"/>
      <c r="M89" s="585"/>
      <c r="N89" s="568"/>
      <c r="O89" s="568"/>
      <c r="P89" s="585"/>
      <c r="Q89" s="585"/>
      <c r="R89" s="573"/>
      <c r="S89" s="586"/>
    </row>
    <row r="90" spans="1:19" ht="14.45" customHeight="1" x14ac:dyDescent="0.2">
      <c r="A90" s="567" t="s">
        <v>2396</v>
      </c>
      <c r="B90" s="568" t="s">
        <v>2397</v>
      </c>
      <c r="C90" s="568" t="s">
        <v>503</v>
      </c>
      <c r="D90" s="568" t="s">
        <v>649</v>
      </c>
      <c r="E90" s="568" t="s">
        <v>2414</v>
      </c>
      <c r="F90" s="568" t="s">
        <v>2516</v>
      </c>
      <c r="G90" s="568" t="s">
        <v>2517</v>
      </c>
      <c r="H90" s="585"/>
      <c r="I90" s="585"/>
      <c r="J90" s="568"/>
      <c r="K90" s="568"/>
      <c r="L90" s="585"/>
      <c r="M90" s="585"/>
      <c r="N90" s="568"/>
      <c r="O90" s="568"/>
      <c r="P90" s="585">
        <v>1</v>
      </c>
      <c r="Q90" s="585">
        <v>183</v>
      </c>
      <c r="R90" s="573"/>
      <c r="S90" s="586">
        <v>183</v>
      </c>
    </row>
    <row r="91" spans="1:19" ht="14.45" customHeight="1" x14ac:dyDescent="0.2">
      <c r="A91" s="567" t="s">
        <v>2396</v>
      </c>
      <c r="B91" s="568" t="s">
        <v>2397</v>
      </c>
      <c r="C91" s="568" t="s">
        <v>503</v>
      </c>
      <c r="D91" s="568" t="s">
        <v>649</v>
      </c>
      <c r="E91" s="568" t="s">
        <v>2414</v>
      </c>
      <c r="F91" s="568" t="s">
        <v>2518</v>
      </c>
      <c r="G91" s="568" t="s">
        <v>2519</v>
      </c>
      <c r="H91" s="585">
        <v>7</v>
      </c>
      <c r="I91" s="585">
        <v>3150</v>
      </c>
      <c r="J91" s="568">
        <v>1.164079822616408</v>
      </c>
      <c r="K91" s="568">
        <v>450</v>
      </c>
      <c r="L91" s="585">
        <v>6</v>
      </c>
      <c r="M91" s="585">
        <v>2706</v>
      </c>
      <c r="N91" s="568">
        <v>1</v>
      </c>
      <c r="O91" s="568">
        <v>451</v>
      </c>
      <c r="P91" s="585">
        <v>2</v>
      </c>
      <c r="Q91" s="585">
        <v>904</v>
      </c>
      <c r="R91" s="573">
        <v>0.33407243163340722</v>
      </c>
      <c r="S91" s="586">
        <v>452</v>
      </c>
    </row>
    <row r="92" spans="1:19" ht="14.45" customHeight="1" x14ac:dyDescent="0.2">
      <c r="A92" s="567" t="s">
        <v>2396</v>
      </c>
      <c r="B92" s="568" t="s">
        <v>2397</v>
      </c>
      <c r="C92" s="568" t="s">
        <v>503</v>
      </c>
      <c r="D92" s="568" t="s">
        <v>649</v>
      </c>
      <c r="E92" s="568" t="s">
        <v>2414</v>
      </c>
      <c r="F92" s="568" t="s">
        <v>2524</v>
      </c>
      <c r="G92" s="568" t="s">
        <v>2525</v>
      </c>
      <c r="H92" s="585">
        <v>1</v>
      </c>
      <c r="I92" s="585">
        <v>894</v>
      </c>
      <c r="J92" s="568"/>
      <c r="K92" s="568">
        <v>894</v>
      </c>
      <c r="L92" s="585"/>
      <c r="M92" s="585"/>
      <c r="N92" s="568"/>
      <c r="O92" s="568"/>
      <c r="P92" s="585"/>
      <c r="Q92" s="585"/>
      <c r="R92" s="573"/>
      <c r="S92" s="586"/>
    </row>
    <row r="93" spans="1:19" ht="14.45" customHeight="1" x14ac:dyDescent="0.2">
      <c r="A93" s="567" t="s">
        <v>2396</v>
      </c>
      <c r="B93" s="568" t="s">
        <v>2397</v>
      </c>
      <c r="C93" s="568" t="s">
        <v>503</v>
      </c>
      <c r="D93" s="568" t="s">
        <v>649</v>
      </c>
      <c r="E93" s="568" t="s">
        <v>2414</v>
      </c>
      <c r="F93" s="568" t="s">
        <v>2534</v>
      </c>
      <c r="G93" s="568" t="s">
        <v>2535</v>
      </c>
      <c r="H93" s="585">
        <v>2</v>
      </c>
      <c r="I93" s="585">
        <v>2848</v>
      </c>
      <c r="J93" s="568">
        <v>0.66433403312339634</v>
      </c>
      <c r="K93" s="568">
        <v>1424</v>
      </c>
      <c r="L93" s="585">
        <v>3</v>
      </c>
      <c r="M93" s="585">
        <v>4287</v>
      </c>
      <c r="N93" s="568">
        <v>1</v>
      </c>
      <c r="O93" s="568">
        <v>1429</v>
      </c>
      <c r="P93" s="585"/>
      <c r="Q93" s="585"/>
      <c r="R93" s="573"/>
      <c r="S93" s="586"/>
    </row>
    <row r="94" spans="1:19" ht="14.45" customHeight="1" x14ac:dyDescent="0.2">
      <c r="A94" s="567" t="s">
        <v>2396</v>
      </c>
      <c r="B94" s="568" t="s">
        <v>2397</v>
      </c>
      <c r="C94" s="568" t="s">
        <v>503</v>
      </c>
      <c r="D94" s="568" t="s">
        <v>649</v>
      </c>
      <c r="E94" s="568" t="s">
        <v>2414</v>
      </c>
      <c r="F94" s="568" t="s">
        <v>2536</v>
      </c>
      <c r="G94" s="568" t="s">
        <v>2537</v>
      </c>
      <c r="H94" s="585"/>
      <c r="I94" s="585"/>
      <c r="J94" s="568"/>
      <c r="K94" s="568"/>
      <c r="L94" s="585"/>
      <c r="M94" s="585"/>
      <c r="N94" s="568"/>
      <c r="O94" s="568"/>
      <c r="P94" s="585">
        <v>1</v>
      </c>
      <c r="Q94" s="585">
        <v>1214</v>
      </c>
      <c r="R94" s="573"/>
      <c r="S94" s="586">
        <v>1214</v>
      </c>
    </row>
    <row r="95" spans="1:19" ht="14.45" customHeight="1" x14ac:dyDescent="0.2">
      <c r="A95" s="567" t="s">
        <v>2396</v>
      </c>
      <c r="B95" s="568" t="s">
        <v>2397</v>
      </c>
      <c r="C95" s="568" t="s">
        <v>503</v>
      </c>
      <c r="D95" s="568" t="s">
        <v>649</v>
      </c>
      <c r="E95" s="568" t="s">
        <v>2414</v>
      </c>
      <c r="F95" s="568" t="s">
        <v>2540</v>
      </c>
      <c r="G95" s="568" t="s">
        <v>2541</v>
      </c>
      <c r="H95" s="585"/>
      <c r="I95" s="585"/>
      <c r="J95" s="568"/>
      <c r="K95" s="568"/>
      <c r="L95" s="585">
        <v>3</v>
      </c>
      <c r="M95" s="585">
        <v>756</v>
      </c>
      <c r="N95" s="568">
        <v>1</v>
      </c>
      <c r="O95" s="568">
        <v>252</v>
      </c>
      <c r="P95" s="585">
        <v>1</v>
      </c>
      <c r="Q95" s="585">
        <v>252</v>
      </c>
      <c r="R95" s="573">
        <v>0.33333333333333331</v>
      </c>
      <c r="S95" s="586">
        <v>252</v>
      </c>
    </row>
    <row r="96" spans="1:19" ht="14.45" customHeight="1" x14ac:dyDescent="0.2">
      <c r="A96" s="567" t="s">
        <v>2396</v>
      </c>
      <c r="B96" s="568" t="s">
        <v>2397</v>
      </c>
      <c r="C96" s="568" t="s">
        <v>503</v>
      </c>
      <c r="D96" s="568" t="s">
        <v>649</v>
      </c>
      <c r="E96" s="568" t="s">
        <v>2414</v>
      </c>
      <c r="F96" s="568" t="s">
        <v>2543</v>
      </c>
      <c r="G96" s="568" t="s">
        <v>2544</v>
      </c>
      <c r="H96" s="585">
        <v>1</v>
      </c>
      <c r="I96" s="585">
        <v>3358</v>
      </c>
      <c r="J96" s="568"/>
      <c r="K96" s="568">
        <v>3358</v>
      </c>
      <c r="L96" s="585"/>
      <c r="M96" s="585"/>
      <c r="N96" s="568"/>
      <c r="O96" s="568"/>
      <c r="P96" s="585">
        <v>1</v>
      </c>
      <c r="Q96" s="585">
        <v>3369</v>
      </c>
      <c r="R96" s="573"/>
      <c r="S96" s="586">
        <v>3369</v>
      </c>
    </row>
    <row r="97" spans="1:19" ht="14.45" customHeight="1" x14ac:dyDescent="0.2">
      <c r="A97" s="567" t="s">
        <v>2396</v>
      </c>
      <c r="B97" s="568" t="s">
        <v>2397</v>
      </c>
      <c r="C97" s="568" t="s">
        <v>503</v>
      </c>
      <c r="D97" s="568" t="s">
        <v>649</v>
      </c>
      <c r="E97" s="568" t="s">
        <v>2414</v>
      </c>
      <c r="F97" s="568" t="s">
        <v>2545</v>
      </c>
      <c r="G97" s="568" t="s">
        <v>2546</v>
      </c>
      <c r="H97" s="585"/>
      <c r="I97" s="585"/>
      <c r="J97" s="568"/>
      <c r="K97" s="568"/>
      <c r="L97" s="585"/>
      <c r="M97" s="585"/>
      <c r="N97" s="568"/>
      <c r="O97" s="568"/>
      <c r="P97" s="585">
        <v>1</v>
      </c>
      <c r="Q97" s="585">
        <v>747</v>
      </c>
      <c r="R97" s="573"/>
      <c r="S97" s="586">
        <v>747</v>
      </c>
    </row>
    <row r="98" spans="1:19" ht="14.45" customHeight="1" x14ac:dyDescent="0.2">
      <c r="A98" s="567" t="s">
        <v>2396</v>
      </c>
      <c r="B98" s="568" t="s">
        <v>2397</v>
      </c>
      <c r="C98" s="568" t="s">
        <v>503</v>
      </c>
      <c r="D98" s="568" t="s">
        <v>2393</v>
      </c>
      <c r="E98" s="568" t="s">
        <v>2414</v>
      </c>
      <c r="F98" s="568" t="s">
        <v>2421</v>
      </c>
      <c r="G98" s="568" t="s">
        <v>2422</v>
      </c>
      <c r="H98" s="585"/>
      <c r="I98" s="585"/>
      <c r="J98" s="568"/>
      <c r="K98" s="568"/>
      <c r="L98" s="585">
        <v>1</v>
      </c>
      <c r="M98" s="585">
        <v>84</v>
      </c>
      <c r="N98" s="568">
        <v>1</v>
      </c>
      <c r="O98" s="568">
        <v>84</v>
      </c>
      <c r="P98" s="585"/>
      <c r="Q98" s="585"/>
      <c r="R98" s="573"/>
      <c r="S98" s="586"/>
    </row>
    <row r="99" spans="1:19" ht="14.45" customHeight="1" x14ac:dyDescent="0.2">
      <c r="A99" s="567" t="s">
        <v>2396</v>
      </c>
      <c r="B99" s="568" t="s">
        <v>2397</v>
      </c>
      <c r="C99" s="568" t="s">
        <v>503</v>
      </c>
      <c r="D99" s="568" t="s">
        <v>2393</v>
      </c>
      <c r="E99" s="568" t="s">
        <v>2414</v>
      </c>
      <c r="F99" s="568" t="s">
        <v>2423</v>
      </c>
      <c r="G99" s="568" t="s">
        <v>2424</v>
      </c>
      <c r="H99" s="585">
        <v>7</v>
      </c>
      <c r="I99" s="585">
        <v>742</v>
      </c>
      <c r="J99" s="568">
        <v>6.9345794392523361</v>
      </c>
      <c r="K99" s="568">
        <v>106</v>
      </c>
      <c r="L99" s="585">
        <v>1</v>
      </c>
      <c r="M99" s="585">
        <v>107</v>
      </c>
      <c r="N99" s="568">
        <v>1</v>
      </c>
      <c r="O99" s="568">
        <v>107</v>
      </c>
      <c r="P99" s="585"/>
      <c r="Q99" s="585"/>
      <c r="R99" s="573"/>
      <c r="S99" s="586"/>
    </row>
    <row r="100" spans="1:19" ht="14.45" customHeight="1" x14ac:dyDescent="0.2">
      <c r="A100" s="567" t="s">
        <v>2396</v>
      </c>
      <c r="B100" s="568" t="s">
        <v>2397</v>
      </c>
      <c r="C100" s="568" t="s">
        <v>503</v>
      </c>
      <c r="D100" s="568" t="s">
        <v>2393</v>
      </c>
      <c r="E100" s="568" t="s">
        <v>2414</v>
      </c>
      <c r="F100" s="568" t="s">
        <v>2435</v>
      </c>
      <c r="G100" s="568" t="s">
        <v>2436</v>
      </c>
      <c r="H100" s="585">
        <v>3</v>
      </c>
      <c r="I100" s="585">
        <v>756</v>
      </c>
      <c r="J100" s="568">
        <v>0.99212598425196852</v>
      </c>
      <c r="K100" s="568">
        <v>252</v>
      </c>
      <c r="L100" s="585">
        <v>3</v>
      </c>
      <c r="M100" s="585">
        <v>762</v>
      </c>
      <c r="N100" s="568">
        <v>1</v>
      </c>
      <c r="O100" s="568">
        <v>254</v>
      </c>
      <c r="P100" s="585"/>
      <c r="Q100" s="585"/>
      <c r="R100" s="573"/>
      <c r="S100" s="586"/>
    </row>
    <row r="101" spans="1:19" ht="14.45" customHeight="1" x14ac:dyDescent="0.2">
      <c r="A101" s="567" t="s">
        <v>2396</v>
      </c>
      <c r="B101" s="568" t="s">
        <v>2397</v>
      </c>
      <c r="C101" s="568" t="s">
        <v>503</v>
      </c>
      <c r="D101" s="568" t="s">
        <v>2393</v>
      </c>
      <c r="E101" s="568" t="s">
        <v>2414</v>
      </c>
      <c r="F101" s="568" t="s">
        <v>2437</v>
      </c>
      <c r="G101" s="568" t="s">
        <v>2438</v>
      </c>
      <c r="H101" s="585">
        <v>10</v>
      </c>
      <c r="I101" s="585">
        <v>1270</v>
      </c>
      <c r="J101" s="568">
        <v>2.5198412698412698</v>
      </c>
      <c r="K101" s="568">
        <v>127</v>
      </c>
      <c r="L101" s="585">
        <v>4</v>
      </c>
      <c r="M101" s="585">
        <v>504</v>
      </c>
      <c r="N101" s="568">
        <v>1</v>
      </c>
      <c r="O101" s="568">
        <v>126</v>
      </c>
      <c r="P101" s="585"/>
      <c r="Q101" s="585"/>
      <c r="R101" s="573"/>
      <c r="S101" s="586"/>
    </row>
    <row r="102" spans="1:19" ht="14.45" customHeight="1" x14ac:dyDescent="0.2">
      <c r="A102" s="567" t="s">
        <v>2396</v>
      </c>
      <c r="B102" s="568" t="s">
        <v>2397</v>
      </c>
      <c r="C102" s="568" t="s">
        <v>503</v>
      </c>
      <c r="D102" s="568" t="s">
        <v>2393</v>
      </c>
      <c r="E102" s="568" t="s">
        <v>2414</v>
      </c>
      <c r="F102" s="568" t="s">
        <v>2467</v>
      </c>
      <c r="G102" s="568" t="s">
        <v>2468</v>
      </c>
      <c r="H102" s="585">
        <v>13</v>
      </c>
      <c r="I102" s="585">
        <v>433.33000000000004</v>
      </c>
      <c r="J102" s="568">
        <v>2.1666500000000002</v>
      </c>
      <c r="K102" s="568">
        <v>33.333076923076923</v>
      </c>
      <c r="L102" s="585">
        <v>6</v>
      </c>
      <c r="M102" s="585">
        <v>200</v>
      </c>
      <c r="N102" s="568">
        <v>1</v>
      </c>
      <c r="O102" s="568">
        <v>33.333333333333336</v>
      </c>
      <c r="P102" s="585"/>
      <c r="Q102" s="585"/>
      <c r="R102" s="573"/>
      <c r="S102" s="586"/>
    </row>
    <row r="103" spans="1:19" ht="14.45" customHeight="1" x14ac:dyDescent="0.2">
      <c r="A103" s="567" t="s">
        <v>2396</v>
      </c>
      <c r="B103" s="568" t="s">
        <v>2397</v>
      </c>
      <c r="C103" s="568" t="s">
        <v>503</v>
      </c>
      <c r="D103" s="568" t="s">
        <v>2393</v>
      </c>
      <c r="E103" s="568" t="s">
        <v>2414</v>
      </c>
      <c r="F103" s="568" t="s">
        <v>2508</v>
      </c>
      <c r="G103" s="568" t="s">
        <v>2509</v>
      </c>
      <c r="H103" s="585">
        <v>1</v>
      </c>
      <c r="I103" s="585">
        <v>391</v>
      </c>
      <c r="J103" s="568"/>
      <c r="K103" s="568">
        <v>391</v>
      </c>
      <c r="L103" s="585"/>
      <c r="M103" s="585"/>
      <c r="N103" s="568"/>
      <c r="O103" s="568"/>
      <c r="P103" s="585"/>
      <c r="Q103" s="585"/>
      <c r="R103" s="573"/>
      <c r="S103" s="586"/>
    </row>
    <row r="104" spans="1:19" ht="14.45" customHeight="1" x14ac:dyDescent="0.2">
      <c r="A104" s="567" t="s">
        <v>2396</v>
      </c>
      <c r="B104" s="568" t="s">
        <v>2397</v>
      </c>
      <c r="C104" s="568" t="s">
        <v>503</v>
      </c>
      <c r="D104" s="568" t="s">
        <v>650</v>
      </c>
      <c r="E104" s="568" t="s">
        <v>2398</v>
      </c>
      <c r="F104" s="568" t="s">
        <v>2401</v>
      </c>
      <c r="G104" s="568" t="s">
        <v>2402</v>
      </c>
      <c r="H104" s="585"/>
      <c r="I104" s="585"/>
      <c r="J104" s="568"/>
      <c r="K104" s="568"/>
      <c r="L104" s="585">
        <v>0.2</v>
      </c>
      <c r="M104" s="585">
        <v>13.94</v>
      </c>
      <c r="N104" s="568">
        <v>1</v>
      </c>
      <c r="O104" s="568">
        <v>69.699999999999989</v>
      </c>
      <c r="P104" s="585"/>
      <c r="Q104" s="585"/>
      <c r="R104" s="573"/>
      <c r="S104" s="586"/>
    </row>
    <row r="105" spans="1:19" ht="14.45" customHeight="1" x14ac:dyDescent="0.2">
      <c r="A105" s="567" t="s">
        <v>2396</v>
      </c>
      <c r="B105" s="568" t="s">
        <v>2397</v>
      </c>
      <c r="C105" s="568" t="s">
        <v>503</v>
      </c>
      <c r="D105" s="568" t="s">
        <v>650</v>
      </c>
      <c r="E105" s="568" t="s">
        <v>2398</v>
      </c>
      <c r="F105" s="568" t="s">
        <v>2404</v>
      </c>
      <c r="G105" s="568" t="s">
        <v>537</v>
      </c>
      <c r="H105" s="585"/>
      <c r="I105" s="585"/>
      <c r="J105" s="568"/>
      <c r="K105" s="568"/>
      <c r="L105" s="585">
        <v>1</v>
      </c>
      <c r="M105" s="585">
        <v>16.8</v>
      </c>
      <c r="N105" s="568">
        <v>1</v>
      </c>
      <c r="O105" s="568">
        <v>16.8</v>
      </c>
      <c r="P105" s="585"/>
      <c r="Q105" s="585"/>
      <c r="R105" s="573"/>
      <c r="S105" s="586"/>
    </row>
    <row r="106" spans="1:19" ht="14.45" customHeight="1" x14ac:dyDescent="0.2">
      <c r="A106" s="567" t="s">
        <v>2396</v>
      </c>
      <c r="B106" s="568" t="s">
        <v>2397</v>
      </c>
      <c r="C106" s="568" t="s">
        <v>503</v>
      </c>
      <c r="D106" s="568" t="s">
        <v>650</v>
      </c>
      <c r="E106" s="568" t="s">
        <v>2398</v>
      </c>
      <c r="F106" s="568" t="s">
        <v>2412</v>
      </c>
      <c r="G106" s="568" t="s">
        <v>586</v>
      </c>
      <c r="H106" s="585"/>
      <c r="I106" s="585"/>
      <c r="J106" s="568"/>
      <c r="K106" s="568"/>
      <c r="L106" s="585"/>
      <c r="M106" s="585"/>
      <c r="N106" s="568"/>
      <c r="O106" s="568"/>
      <c r="P106" s="585">
        <v>1</v>
      </c>
      <c r="Q106" s="585">
        <v>149.04</v>
      </c>
      <c r="R106" s="573"/>
      <c r="S106" s="586">
        <v>149.04</v>
      </c>
    </row>
    <row r="107" spans="1:19" ht="14.45" customHeight="1" x14ac:dyDescent="0.2">
      <c r="A107" s="567" t="s">
        <v>2396</v>
      </c>
      <c r="B107" s="568" t="s">
        <v>2397</v>
      </c>
      <c r="C107" s="568" t="s">
        <v>503</v>
      </c>
      <c r="D107" s="568" t="s">
        <v>650</v>
      </c>
      <c r="E107" s="568" t="s">
        <v>2414</v>
      </c>
      <c r="F107" s="568" t="s">
        <v>2421</v>
      </c>
      <c r="G107" s="568" t="s">
        <v>2422</v>
      </c>
      <c r="H107" s="585"/>
      <c r="I107" s="585"/>
      <c r="J107" s="568"/>
      <c r="K107" s="568"/>
      <c r="L107" s="585">
        <v>14</v>
      </c>
      <c r="M107" s="585">
        <v>1176</v>
      </c>
      <c r="N107" s="568">
        <v>1</v>
      </c>
      <c r="O107" s="568">
        <v>84</v>
      </c>
      <c r="P107" s="585">
        <v>3</v>
      </c>
      <c r="Q107" s="585">
        <v>255</v>
      </c>
      <c r="R107" s="573">
        <v>0.21683673469387754</v>
      </c>
      <c r="S107" s="586">
        <v>85</v>
      </c>
    </row>
    <row r="108" spans="1:19" ht="14.45" customHeight="1" x14ac:dyDescent="0.2">
      <c r="A108" s="567" t="s">
        <v>2396</v>
      </c>
      <c r="B108" s="568" t="s">
        <v>2397</v>
      </c>
      <c r="C108" s="568" t="s">
        <v>503</v>
      </c>
      <c r="D108" s="568" t="s">
        <v>650</v>
      </c>
      <c r="E108" s="568" t="s">
        <v>2414</v>
      </c>
      <c r="F108" s="568" t="s">
        <v>2423</v>
      </c>
      <c r="G108" s="568" t="s">
        <v>2424</v>
      </c>
      <c r="H108" s="585"/>
      <c r="I108" s="585"/>
      <c r="J108" s="568"/>
      <c r="K108" s="568"/>
      <c r="L108" s="585">
        <v>334</v>
      </c>
      <c r="M108" s="585">
        <v>35738</v>
      </c>
      <c r="N108" s="568">
        <v>1</v>
      </c>
      <c r="O108" s="568">
        <v>107</v>
      </c>
      <c r="P108" s="585">
        <v>502</v>
      </c>
      <c r="Q108" s="585">
        <v>54216</v>
      </c>
      <c r="R108" s="573">
        <v>1.5170406849851699</v>
      </c>
      <c r="S108" s="586">
        <v>108</v>
      </c>
    </row>
    <row r="109" spans="1:19" ht="14.45" customHeight="1" x14ac:dyDescent="0.2">
      <c r="A109" s="567" t="s">
        <v>2396</v>
      </c>
      <c r="B109" s="568" t="s">
        <v>2397</v>
      </c>
      <c r="C109" s="568" t="s">
        <v>503</v>
      </c>
      <c r="D109" s="568" t="s">
        <v>650</v>
      </c>
      <c r="E109" s="568" t="s">
        <v>2414</v>
      </c>
      <c r="F109" s="568" t="s">
        <v>2425</v>
      </c>
      <c r="G109" s="568" t="s">
        <v>2426</v>
      </c>
      <c r="H109" s="585"/>
      <c r="I109" s="585"/>
      <c r="J109" s="568"/>
      <c r="K109" s="568"/>
      <c r="L109" s="585">
        <v>2</v>
      </c>
      <c r="M109" s="585">
        <v>452</v>
      </c>
      <c r="N109" s="568">
        <v>1</v>
      </c>
      <c r="O109" s="568">
        <v>226</v>
      </c>
      <c r="P109" s="585"/>
      <c r="Q109" s="585"/>
      <c r="R109" s="573"/>
      <c r="S109" s="586"/>
    </row>
    <row r="110" spans="1:19" ht="14.45" customHeight="1" x14ac:dyDescent="0.2">
      <c r="A110" s="567" t="s">
        <v>2396</v>
      </c>
      <c r="B110" s="568" t="s">
        <v>2397</v>
      </c>
      <c r="C110" s="568" t="s">
        <v>503</v>
      </c>
      <c r="D110" s="568" t="s">
        <v>650</v>
      </c>
      <c r="E110" s="568" t="s">
        <v>2414</v>
      </c>
      <c r="F110" s="568" t="s">
        <v>2427</v>
      </c>
      <c r="G110" s="568" t="s">
        <v>2428</v>
      </c>
      <c r="H110" s="585"/>
      <c r="I110" s="585"/>
      <c r="J110" s="568"/>
      <c r="K110" s="568"/>
      <c r="L110" s="585">
        <v>12</v>
      </c>
      <c r="M110" s="585">
        <v>456</v>
      </c>
      <c r="N110" s="568">
        <v>1</v>
      </c>
      <c r="O110" s="568">
        <v>38</v>
      </c>
      <c r="P110" s="585">
        <v>7</v>
      </c>
      <c r="Q110" s="585">
        <v>266</v>
      </c>
      <c r="R110" s="573">
        <v>0.58333333333333337</v>
      </c>
      <c r="S110" s="586">
        <v>38</v>
      </c>
    </row>
    <row r="111" spans="1:19" ht="14.45" customHeight="1" x14ac:dyDescent="0.2">
      <c r="A111" s="567" t="s">
        <v>2396</v>
      </c>
      <c r="B111" s="568" t="s">
        <v>2397</v>
      </c>
      <c r="C111" s="568" t="s">
        <v>503</v>
      </c>
      <c r="D111" s="568" t="s">
        <v>650</v>
      </c>
      <c r="E111" s="568" t="s">
        <v>2414</v>
      </c>
      <c r="F111" s="568" t="s">
        <v>2429</v>
      </c>
      <c r="G111" s="568" t="s">
        <v>2430</v>
      </c>
      <c r="H111" s="585"/>
      <c r="I111" s="585"/>
      <c r="J111" s="568"/>
      <c r="K111" s="568"/>
      <c r="L111" s="585">
        <v>1</v>
      </c>
      <c r="M111" s="585">
        <v>5</v>
      </c>
      <c r="N111" s="568">
        <v>1</v>
      </c>
      <c r="O111" s="568">
        <v>5</v>
      </c>
      <c r="P111" s="585"/>
      <c r="Q111" s="585"/>
      <c r="R111" s="573"/>
      <c r="S111" s="586"/>
    </row>
    <row r="112" spans="1:19" ht="14.45" customHeight="1" x14ac:dyDescent="0.2">
      <c r="A112" s="567" t="s">
        <v>2396</v>
      </c>
      <c r="B112" s="568" t="s">
        <v>2397</v>
      </c>
      <c r="C112" s="568" t="s">
        <v>503</v>
      </c>
      <c r="D112" s="568" t="s">
        <v>650</v>
      </c>
      <c r="E112" s="568" t="s">
        <v>2414</v>
      </c>
      <c r="F112" s="568" t="s">
        <v>2431</v>
      </c>
      <c r="G112" s="568" t="s">
        <v>2432</v>
      </c>
      <c r="H112" s="585"/>
      <c r="I112" s="585"/>
      <c r="J112" s="568"/>
      <c r="K112" s="568"/>
      <c r="L112" s="585"/>
      <c r="M112" s="585"/>
      <c r="N112" s="568"/>
      <c r="O112" s="568"/>
      <c r="P112" s="585">
        <v>3</v>
      </c>
      <c r="Q112" s="585">
        <v>15</v>
      </c>
      <c r="R112" s="573"/>
      <c r="S112" s="586">
        <v>5</v>
      </c>
    </row>
    <row r="113" spans="1:19" ht="14.45" customHeight="1" x14ac:dyDescent="0.2">
      <c r="A113" s="567" t="s">
        <v>2396</v>
      </c>
      <c r="B113" s="568" t="s">
        <v>2397</v>
      </c>
      <c r="C113" s="568" t="s">
        <v>503</v>
      </c>
      <c r="D113" s="568" t="s">
        <v>650</v>
      </c>
      <c r="E113" s="568" t="s">
        <v>2414</v>
      </c>
      <c r="F113" s="568" t="s">
        <v>2435</v>
      </c>
      <c r="G113" s="568" t="s">
        <v>2436</v>
      </c>
      <c r="H113" s="585"/>
      <c r="I113" s="585"/>
      <c r="J113" s="568"/>
      <c r="K113" s="568"/>
      <c r="L113" s="585">
        <v>149</v>
      </c>
      <c r="M113" s="585">
        <v>37846</v>
      </c>
      <c r="N113" s="568">
        <v>1</v>
      </c>
      <c r="O113" s="568">
        <v>254</v>
      </c>
      <c r="P113" s="585">
        <v>236</v>
      </c>
      <c r="Q113" s="585">
        <v>60180</v>
      </c>
      <c r="R113" s="573">
        <v>1.5901284151561592</v>
      </c>
      <c r="S113" s="586">
        <v>255</v>
      </c>
    </row>
    <row r="114" spans="1:19" ht="14.45" customHeight="1" x14ac:dyDescent="0.2">
      <c r="A114" s="567" t="s">
        <v>2396</v>
      </c>
      <c r="B114" s="568" t="s">
        <v>2397</v>
      </c>
      <c r="C114" s="568" t="s">
        <v>503</v>
      </c>
      <c r="D114" s="568" t="s">
        <v>650</v>
      </c>
      <c r="E114" s="568" t="s">
        <v>2414</v>
      </c>
      <c r="F114" s="568" t="s">
        <v>2437</v>
      </c>
      <c r="G114" s="568" t="s">
        <v>2438</v>
      </c>
      <c r="H114" s="585"/>
      <c r="I114" s="585"/>
      <c r="J114" s="568"/>
      <c r="K114" s="568"/>
      <c r="L114" s="585">
        <v>430</v>
      </c>
      <c r="M114" s="585">
        <v>54180</v>
      </c>
      <c r="N114" s="568">
        <v>1</v>
      </c>
      <c r="O114" s="568">
        <v>126</v>
      </c>
      <c r="P114" s="585">
        <v>595</v>
      </c>
      <c r="Q114" s="585">
        <v>75565</v>
      </c>
      <c r="R114" s="573">
        <v>1.3947028423772609</v>
      </c>
      <c r="S114" s="586">
        <v>127</v>
      </c>
    </row>
    <row r="115" spans="1:19" ht="14.45" customHeight="1" x14ac:dyDescent="0.2">
      <c r="A115" s="567" t="s">
        <v>2396</v>
      </c>
      <c r="B115" s="568" t="s">
        <v>2397</v>
      </c>
      <c r="C115" s="568" t="s">
        <v>503</v>
      </c>
      <c r="D115" s="568" t="s">
        <v>650</v>
      </c>
      <c r="E115" s="568" t="s">
        <v>2414</v>
      </c>
      <c r="F115" s="568" t="s">
        <v>2441</v>
      </c>
      <c r="G115" s="568" t="s">
        <v>2442</v>
      </c>
      <c r="H115" s="585"/>
      <c r="I115" s="585"/>
      <c r="J115" s="568"/>
      <c r="K115" s="568"/>
      <c r="L115" s="585"/>
      <c r="M115" s="585"/>
      <c r="N115" s="568"/>
      <c r="O115" s="568"/>
      <c r="P115" s="585">
        <v>2</v>
      </c>
      <c r="Q115" s="585">
        <v>3122</v>
      </c>
      <c r="R115" s="573"/>
      <c r="S115" s="586">
        <v>1561</v>
      </c>
    </row>
    <row r="116" spans="1:19" ht="14.45" customHeight="1" x14ac:dyDescent="0.2">
      <c r="A116" s="567" t="s">
        <v>2396</v>
      </c>
      <c r="B116" s="568" t="s">
        <v>2397</v>
      </c>
      <c r="C116" s="568" t="s">
        <v>503</v>
      </c>
      <c r="D116" s="568" t="s">
        <v>650</v>
      </c>
      <c r="E116" s="568" t="s">
        <v>2414</v>
      </c>
      <c r="F116" s="568" t="s">
        <v>2445</v>
      </c>
      <c r="G116" s="568" t="s">
        <v>2446</v>
      </c>
      <c r="H116" s="585"/>
      <c r="I116" s="585"/>
      <c r="J116" s="568"/>
      <c r="K116" s="568"/>
      <c r="L116" s="585"/>
      <c r="M116" s="585"/>
      <c r="N116" s="568"/>
      <c r="O116" s="568"/>
      <c r="P116" s="585">
        <v>4</v>
      </c>
      <c r="Q116" s="585">
        <v>2752</v>
      </c>
      <c r="R116" s="573"/>
      <c r="S116" s="586">
        <v>688</v>
      </c>
    </row>
    <row r="117" spans="1:19" ht="14.45" customHeight="1" x14ac:dyDescent="0.2">
      <c r="A117" s="567" t="s">
        <v>2396</v>
      </c>
      <c r="B117" s="568" t="s">
        <v>2397</v>
      </c>
      <c r="C117" s="568" t="s">
        <v>503</v>
      </c>
      <c r="D117" s="568" t="s">
        <v>650</v>
      </c>
      <c r="E117" s="568" t="s">
        <v>2414</v>
      </c>
      <c r="F117" s="568" t="s">
        <v>2465</v>
      </c>
      <c r="G117" s="568" t="s">
        <v>2466</v>
      </c>
      <c r="H117" s="585"/>
      <c r="I117" s="585"/>
      <c r="J117" s="568"/>
      <c r="K117" s="568"/>
      <c r="L117" s="585">
        <v>3</v>
      </c>
      <c r="M117" s="585">
        <v>1128</v>
      </c>
      <c r="N117" s="568">
        <v>1</v>
      </c>
      <c r="O117" s="568">
        <v>376</v>
      </c>
      <c r="P117" s="585"/>
      <c r="Q117" s="585"/>
      <c r="R117" s="573"/>
      <c r="S117" s="586"/>
    </row>
    <row r="118" spans="1:19" ht="14.45" customHeight="1" x14ac:dyDescent="0.2">
      <c r="A118" s="567" t="s">
        <v>2396</v>
      </c>
      <c r="B118" s="568" t="s">
        <v>2397</v>
      </c>
      <c r="C118" s="568" t="s">
        <v>503</v>
      </c>
      <c r="D118" s="568" t="s">
        <v>650</v>
      </c>
      <c r="E118" s="568" t="s">
        <v>2414</v>
      </c>
      <c r="F118" s="568" t="s">
        <v>2467</v>
      </c>
      <c r="G118" s="568" t="s">
        <v>2468</v>
      </c>
      <c r="H118" s="585"/>
      <c r="I118" s="585"/>
      <c r="J118" s="568"/>
      <c r="K118" s="568"/>
      <c r="L118" s="585">
        <v>505</v>
      </c>
      <c r="M118" s="585">
        <v>16833.34</v>
      </c>
      <c r="N118" s="568">
        <v>1</v>
      </c>
      <c r="O118" s="568">
        <v>33.333346534653465</v>
      </c>
      <c r="P118" s="585">
        <v>730</v>
      </c>
      <c r="Q118" s="585">
        <v>29075.560000000005</v>
      </c>
      <c r="R118" s="573">
        <v>1.7272603060355227</v>
      </c>
      <c r="S118" s="586">
        <v>39.829534246575349</v>
      </c>
    </row>
    <row r="119" spans="1:19" ht="14.45" customHeight="1" x14ac:dyDescent="0.2">
      <c r="A119" s="567" t="s">
        <v>2396</v>
      </c>
      <c r="B119" s="568" t="s">
        <v>2397</v>
      </c>
      <c r="C119" s="568" t="s">
        <v>503</v>
      </c>
      <c r="D119" s="568" t="s">
        <v>650</v>
      </c>
      <c r="E119" s="568" t="s">
        <v>2414</v>
      </c>
      <c r="F119" s="568" t="s">
        <v>2469</v>
      </c>
      <c r="G119" s="568" t="s">
        <v>2470</v>
      </c>
      <c r="H119" s="585"/>
      <c r="I119" s="585"/>
      <c r="J119" s="568"/>
      <c r="K119" s="568"/>
      <c r="L119" s="585">
        <v>1</v>
      </c>
      <c r="M119" s="585">
        <v>116</v>
      </c>
      <c r="N119" s="568">
        <v>1</v>
      </c>
      <c r="O119" s="568">
        <v>116</v>
      </c>
      <c r="P119" s="585"/>
      <c r="Q119" s="585"/>
      <c r="R119" s="573"/>
      <c r="S119" s="586"/>
    </row>
    <row r="120" spans="1:19" ht="14.45" customHeight="1" x14ac:dyDescent="0.2">
      <c r="A120" s="567" t="s">
        <v>2396</v>
      </c>
      <c r="B120" s="568" t="s">
        <v>2397</v>
      </c>
      <c r="C120" s="568" t="s">
        <v>503</v>
      </c>
      <c r="D120" s="568" t="s">
        <v>650</v>
      </c>
      <c r="E120" s="568" t="s">
        <v>2414</v>
      </c>
      <c r="F120" s="568" t="s">
        <v>2473</v>
      </c>
      <c r="G120" s="568" t="s">
        <v>2474</v>
      </c>
      <c r="H120" s="585"/>
      <c r="I120" s="585"/>
      <c r="J120" s="568"/>
      <c r="K120" s="568"/>
      <c r="L120" s="585">
        <v>5</v>
      </c>
      <c r="M120" s="585">
        <v>435</v>
      </c>
      <c r="N120" s="568">
        <v>1</v>
      </c>
      <c r="O120" s="568">
        <v>87</v>
      </c>
      <c r="P120" s="585">
        <v>7</v>
      </c>
      <c r="Q120" s="585">
        <v>616</v>
      </c>
      <c r="R120" s="573">
        <v>1.4160919540229886</v>
      </c>
      <c r="S120" s="586">
        <v>88</v>
      </c>
    </row>
    <row r="121" spans="1:19" ht="14.45" customHeight="1" x14ac:dyDescent="0.2">
      <c r="A121" s="567" t="s">
        <v>2396</v>
      </c>
      <c r="B121" s="568" t="s">
        <v>2397</v>
      </c>
      <c r="C121" s="568" t="s">
        <v>503</v>
      </c>
      <c r="D121" s="568" t="s">
        <v>650</v>
      </c>
      <c r="E121" s="568" t="s">
        <v>2414</v>
      </c>
      <c r="F121" s="568" t="s">
        <v>2475</v>
      </c>
      <c r="G121" s="568" t="s">
        <v>2476</v>
      </c>
      <c r="H121" s="585"/>
      <c r="I121" s="585"/>
      <c r="J121" s="568"/>
      <c r="K121" s="568"/>
      <c r="L121" s="585">
        <v>3</v>
      </c>
      <c r="M121" s="585">
        <v>99</v>
      </c>
      <c r="N121" s="568">
        <v>1</v>
      </c>
      <c r="O121" s="568">
        <v>33</v>
      </c>
      <c r="P121" s="585">
        <v>11</v>
      </c>
      <c r="Q121" s="585">
        <v>363</v>
      </c>
      <c r="R121" s="573">
        <v>3.6666666666666665</v>
      </c>
      <c r="S121" s="586">
        <v>33</v>
      </c>
    </row>
    <row r="122" spans="1:19" ht="14.45" customHeight="1" x14ac:dyDescent="0.2">
      <c r="A122" s="567" t="s">
        <v>2396</v>
      </c>
      <c r="B122" s="568" t="s">
        <v>2397</v>
      </c>
      <c r="C122" s="568" t="s">
        <v>503</v>
      </c>
      <c r="D122" s="568" t="s">
        <v>650</v>
      </c>
      <c r="E122" s="568" t="s">
        <v>2414</v>
      </c>
      <c r="F122" s="568" t="s">
        <v>2477</v>
      </c>
      <c r="G122" s="568" t="s">
        <v>2478</v>
      </c>
      <c r="H122" s="585"/>
      <c r="I122" s="585"/>
      <c r="J122" s="568"/>
      <c r="K122" s="568"/>
      <c r="L122" s="585">
        <v>28</v>
      </c>
      <c r="M122" s="585">
        <v>42952</v>
      </c>
      <c r="N122" s="568">
        <v>1</v>
      </c>
      <c r="O122" s="568">
        <v>1534</v>
      </c>
      <c r="P122" s="585">
        <v>35</v>
      </c>
      <c r="Q122" s="585">
        <v>53795</v>
      </c>
      <c r="R122" s="573">
        <v>1.2524445893089962</v>
      </c>
      <c r="S122" s="586">
        <v>1537</v>
      </c>
    </row>
    <row r="123" spans="1:19" ht="14.45" customHeight="1" x14ac:dyDescent="0.2">
      <c r="A123" s="567" t="s">
        <v>2396</v>
      </c>
      <c r="B123" s="568" t="s">
        <v>2397</v>
      </c>
      <c r="C123" s="568" t="s">
        <v>503</v>
      </c>
      <c r="D123" s="568" t="s">
        <v>650</v>
      </c>
      <c r="E123" s="568" t="s">
        <v>2414</v>
      </c>
      <c r="F123" s="568" t="s">
        <v>2479</v>
      </c>
      <c r="G123" s="568" t="s">
        <v>2480</v>
      </c>
      <c r="H123" s="585"/>
      <c r="I123" s="585"/>
      <c r="J123" s="568"/>
      <c r="K123" s="568"/>
      <c r="L123" s="585">
        <v>1</v>
      </c>
      <c r="M123" s="585">
        <v>75</v>
      </c>
      <c r="N123" s="568">
        <v>1</v>
      </c>
      <c r="O123" s="568">
        <v>75</v>
      </c>
      <c r="P123" s="585"/>
      <c r="Q123" s="585"/>
      <c r="R123" s="573"/>
      <c r="S123" s="586"/>
    </row>
    <row r="124" spans="1:19" ht="14.45" customHeight="1" x14ac:dyDescent="0.2">
      <c r="A124" s="567" t="s">
        <v>2396</v>
      </c>
      <c r="B124" s="568" t="s">
        <v>2397</v>
      </c>
      <c r="C124" s="568" t="s">
        <v>503</v>
      </c>
      <c r="D124" s="568" t="s">
        <v>650</v>
      </c>
      <c r="E124" s="568" t="s">
        <v>2414</v>
      </c>
      <c r="F124" s="568" t="s">
        <v>2482</v>
      </c>
      <c r="G124" s="568" t="s">
        <v>2483</v>
      </c>
      <c r="H124" s="585"/>
      <c r="I124" s="585"/>
      <c r="J124" s="568"/>
      <c r="K124" s="568"/>
      <c r="L124" s="585"/>
      <c r="M124" s="585"/>
      <c r="N124" s="568"/>
      <c r="O124" s="568"/>
      <c r="P124" s="585">
        <v>1</v>
      </c>
      <c r="Q124" s="585">
        <v>159</v>
      </c>
      <c r="R124" s="573"/>
      <c r="S124" s="586">
        <v>159</v>
      </c>
    </row>
    <row r="125" spans="1:19" ht="14.45" customHeight="1" x14ac:dyDescent="0.2">
      <c r="A125" s="567" t="s">
        <v>2396</v>
      </c>
      <c r="B125" s="568" t="s">
        <v>2397</v>
      </c>
      <c r="C125" s="568" t="s">
        <v>503</v>
      </c>
      <c r="D125" s="568" t="s">
        <v>650</v>
      </c>
      <c r="E125" s="568" t="s">
        <v>2414</v>
      </c>
      <c r="F125" s="568" t="s">
        <v>2486</v>
      </c>
      <c r="G125" s="568" t="s">
        <v>2487</v>
      </c>
      <c r="H125" s="585"/>
      <c r="I125" s="585"/>
      <c r="J125" s="568"/>
      <c r="K125" s="568"/>
      <c r="L125" s="585">
        <v>1</v>
      </c>
      <c r="M125" s="585">
        <v>61</v>
      </c>
      <c r="N125" s="568">
        <v>1</v>
      </c>
      <c r="O125" s="568">
        <v>61</v>
      </c>
      <c r="P125" s="585"/>
      <c r="Q125" s="585"/>
      <c r="R125" s="573"/>
      <c r="S125" s="586"/>
    </row>
    <row r="126" spans="1:19" ht="14.45" customHeight="1" x14ac:dyDescent="0.2">
      <c r="A126" s="567" t="s">
        <v>2396</v>
      </c>
      <c r="B126" s="568" t="s">
        <v>2397</v>
      </c>
      <c r="C126" s="568" t="s">
        <v>503</v>
      </c>
      <c r="D126" s="568" t="s">
        <v>650</v>
      </c>
      <c r="E126" s="568" t="s">
        <v>2414</v>
      </c>
      <c r="F126" s="568" t="s">
        <v>2492</v>
      </c>
      <c r="G126" s="568" t="s">
        <v>2493</v>
      </c>
      <c r="H126" s="585"/>
      <c r="I126" s="585"/>
      <c r="J126" s="568"/>
      <c r="K126" s="568"/>
      <c r="L126" s="585"/>
      <c r="M126" s="585"/>
      <c r="N126" s="568"/>
      <c r="O126" s="568"/>
      <c r="P126" s="585">
        <v>1</v>
      </c>
      <c r="Q126" s="585">
        <v>1072</v>
      </c>
      <c r="R126" s="573"/>
      <c r="S126" s="586">
        <v>1072</v>
      </c>
    </row>
    <row r="127" spans="1:19" ht="14.45" customHeight="1" x14ac:dyDescent="0.2">
      <c r="A127" s="567" t="s">
        <v>2396</v>
      </c>
      <c r="B127" s="568" t="s">
        <v>2397</v>
      </c>
      <c r="C127" s="568" t="s">
        <v>503</v>
      </c>
      <c r="D127" s="568" t="s">
        <v>650</v>
      </c>
      <c r="E127" s="568" t="s">
        <v>2414</v>
      </c>
      <c r="F127" s="568" t="s">
        <v>2494</v>
      </c>
      <c r="G127" s="568" t="s">
        <v>2495</v>
      </c>
      <c r="H127" s="585"/>
      <c r="I127" s="585"/>
      <c r="J127" s="568"/>
      <c r="K127" s="568"/>
      <c r="L127" s="585">
        <v>1</v>
      </c>
      <c r="M127" s="585">
        <v>125</v>
      </c>
      <c r="N127" s="568">
        <v>1</v>
      </c>
      <c r="O127" s="568">
        <v>125</v>
      </c>
      <c r="P127" s="585">
        <v>4</v>
      </c>
      <c r="Q127" s="585">
        <v>504</v>
      </c>
      <c r="R127" s="573">
        <v>4.032</v>
      </c>
      <c r="S127" s="586">
        <v>126</v>
      </c>
    </row>
    <row r="128" spans="1:19" ht="14.45" customHeight="1" x14ac:dyDescent="0.2">
      <c r="A128" s="567" t="s">
        <v>2396</v>
      </c>
      <c r="B128" s="568" t="s">
        <v>2397</v>
      </c>
      <c r="C128" s="568" t="s">
        <v>503</v>
      </c>
      <c r="D128" s="568" t="s">
        <v>650</v>
      </c>
      <c r="E128" s="568" t="s">
        <v>2414</v>
      </c>
      <c r="F128" s="568" t="s">
        <v>2496</v>
      </c>
      <c r="G128" s="568" t="s">
        <v>2497</v>
      </c>
      <c r="H128" s="585"/>
      <c r="I128" s="585"/>
      <c r="J128" s="568"/>
      <c r="K128" s="568"/>
      <c r="L128" s="585">
        <v>3</v>
      </c>
      <c r="M128" s="585">
        <v>183</v>
      </c>
      <c r="N128" s="568">
        <v>1</v>
      </c>
      <c r="O128" s="568">
        <v>61</v>
      </c>
      <c r="P128" s="585">
        <v>5</v>
      </c>
      <c r="Q128" s="585">
        <v>310</v>
      </c>
      <c r="R128" s="573">
        <v>1.6939890710382515</v>
      </c>
      <c r="S128" s="586">
        <v>62</v>
      </c>
    </row>
    <row r="129" spans="1:19" ht="14.45" customHeight="1" x14ac:dyDescent="0.2">
      <c r="A129" s="567" t="s">
        <v>2396</v>
      </c>
      <c r="B129" s="568" t="s">
        <v>2397</v>
      </c>
      <c r="C129" s="568" t="s">
        <v>503</v>
      </c>
      <c r="D129" s="568" t="s">
        <v>650</v>
      </c>
      <c r="E129" s="568" t="s">
        <v>2414</v>
      </c>
      <c r="F129" s="568" t="s">
        <v>2498</v>
      </c>
      <c r="G129" s="568" t="s">
        <v>2499</v>
      </c>
      <c r="H129" s="585"/>
      <c r="I129" s="585"/>
      <c r="J129" s="568"/>
      <c r="K129" s="568"/>
      <c r="L129" s="585"/>
      <c r="M129" s="585"/>
      <c r="N129" s="568"/>
      <c r="O129" s="568"/>
      <c r="P129" s="585">
        <v>1</v>
      </c>
      <c r="Q129" s="585">
        <v>725</v>
      </c>
      <c r="R129" s="573"/>
      <c r="S129" s="586">
        <v>725</v>
      </c>
    </row>
    <row r="130" spans="1:19" ht="14.45" customHeight="1" x14ac:dyDescent="0.2">
      <c r="A130" s="567" t="s">
        <v>2396</v>
      </c>
      <c r="B130" s="568" t="s">
        <v>2397</v>
      </c>
      <c r="C130" s="568" t="s">
        <v>503</v>
      </c>
      <c r="D130" s="568" t="s">
        <v>650</v>
      </c>
      <c r="E130" s="568" t="s">
        <v>2414</v>
      </c>
      <c r="F130" s="568" t="s">
        <v>2502</v>
      </c>
      <c r="G130" s="568" t="s">
        <v>2503</v>
      </c>
      <c r="H130" s="585"/>
      <c r="I130" s="585"/>
      <c r="J130" s="568"/>
      <c r="K130" s="568"/>
      <c r="L130" s="585">
        <v>6</v>
      </c>
      <c r="M130" s="585">
        <v>2256</v>
      </c>
      <c r="N130" s="568">
        <v>1</v>
      </c>
      <c r="O130" s="568">
        <v>376</v>
      </c>
      <c r="P130" s="585">
        <v>3</v>
      </c>
      <c r="Q130" s="585">
        <v>1131</v>
      </c>
      <c r="R130" s="573">
        <v>0.50132978723404253</v>
      </c>
      <c r="S130" s="586">
        <v>377</v>
      </c>
    </row>
    <row r="131" spans="1:19" ht="14.45" customHeight="1" x14ac:dyDescent="0.2">
      <c r="A131" s="567" t="s">
        <v>2396</v>
      </c>
      <c r="B131" s="568" t="s">
        <v>2397</v>
      </c>
      <c r="C131" s="568" t="s">
        <v>503</v>
      </c>
      <c r="D131" s="568" t="s">
        <v>650</v>
      </c>
      <c r="E131" s="568" t="s">
        <v>2414</v>
      </c>
      <c r="F131" s="568" t="s">
        <v>2508</v>
      </c>
      <c r="G131" s="568" t="s">
        <v>2509</v>
      </c>
      <c r="H131" s="585"/>
      <c r="I131" s="585"/>
      <c r="J131" s="568"/>
      <c r="K131" s="568"/>
      <c r="L131" s="585">
        <v>3</v>
      </c>
      <c r="M131" s="585">
        <v>1179</v>
      </c>
      <c r="N131" s="568">
        <v>1</v>
      </c>
      <c r="O131" s="568">
        <v>393</v>
      </c>
      <c r="P131" s="585">
        <v>2</v>
      </c>
      <c r="Q131" s="585">
        <v>792</v>
      </c>
      <c r="R131" s="573">
        <v>0.6717557251908397</v>
      </c>
      <c r="S131" s="586">
        <v>396</v>
      </c>
    </row>
    <row r="132" spans="1:19" ht="14.45" customHeight="1" x14ac:dyDescent="0.2">
      <c r="A132" s="567" t="s">
        <v>2396</v>
      </c>
      <c r="B132" s="568" t="s">
        <v>2397</v>
      </c>
      <c r="C132" s="568" t="s">
        <v>503</v>
      </c>
      <c r="D132" s="568" t="s">
        <v>650</v>
      </c>
      <c r="E132" s="568" t="s">
        <v>2414</v>
      </c>
      <c r="F132" s="568" t="s">
        <v>2516</v>
      </c>
      <c r="G132" s="568" t="s">
        <v>2517</v>
      </c>
      <c r="H132" s="585"/>
      <c r="I132" s="585"/>
      <c r="J132" s="568"/>
      <c r="K132" s="568"/>
      <c r="L132" s="585">
        <v>2</v>
      </c>
      <c r="M132" s="585">
        <v>364</v>
      </c>
      <c r="N132" s="568">
        <v>1</v>
      </c>
      <c r="O132" s="568">
        <v>182</v>
      </c>
      <c r="P132" s="585"/>
      <c r="Q132" s="585"/>
      <c r="R132" s="573"/>
      <c r="S132" s="586"/>
    </row>
    <row r="133" spans="1:19" ht="14.45" customHeight="1" x14ac:dyDescent="0.2">
      <c r="A133" s="567" t="s">
        <v>2396</v>
      </c>
      <c r="B133" s="568" t="s">
        <v>2397</v>
      </c>
      <c r="C133" s="568" t="s">
        <v>503</v>
      </c>
      <c r="D133" s="568" t="s">
        <v>650</v>
      </c>
      <c r="E133" s="568" t="s">
        <v>2414</v>
      </c>
      <c r="F133" s="568" t="s">
        <v>2518</v>
      </c>
      <c r="G133" s="568" t="s">
        <v>2519</v>
      </c>
      <c r="H133" s="585"/>
      <c r="I133" s="585"/>
      <c r="J133" s="568"/>
      <c r="K133" s="568"/>
      <c r="L133" s="585">
        <v>2</v>
      </c>
      <c r="M133" s="585">
        <v>902</v>
      </c>
      <c r="N133" s="568">
        <v>1</v>
      </c>
      <c r="O133" s="568">
        <v>451</v>
      </c>
      <c r="P133" s="585"/>
      <c r="Q133" s="585"/>
      <c r="R133" s="573"/>
      <c r="S133" s="586"/>
    </row>
    <row r="134" spans="1:19" ht="14.45" customHeight="1" x14ac:dyDescent="0.2">
      <c r="A134" s="567" t="s">
        <v>2396</v>
      </c>
      <c r="B134" s="568" t="s">
        <v>2397</v>
      </c>
      <c r="C134" s="568" t="s">
        <v>503</v>
      </c>
      <c r="D134" s="568" t="s">
        <v>650</v>
      </c>
      <c r="E134" s="568" t="s">
        <v>2414</v>
      </c>
      <c r="F134" s="568" t="s">
        <v>2532</v>
      </c>
      <c r="G134" s="568" t="s">
        <v>2533</v>
      </c>
      <c r="H134" s="585"/>
      <c r="I134" s="585"/>
      <c r="J134" s="568"/>
      <c r="K134" s="568"/>
      <c r="L134" s="585"/>
      <c r="M134" s="585"/>
      <c r="N134" s="568"/>
      <c r="O134" s="568"/>
      <c r="P134" s="585">
        <v>1</v>
      </c>
      <c r="Q134" s="585">
        <v>849</v>
      </c>
      <c r="R134" s="573"/>
      <c r="S134" s="586">
        <v>849</v>
      </c>
    </row>
    <row r="135" spans="1:19" ht="14.45" customHeight="1" x14ac:dyDescent="0.2">
      <c r="A135" s="567" t="s">
        <v>2396</v>
      </c>
      <c r="B135" s="568" t="s">
        <v>2397</v>
      </c>
      <c r="C135" s="568" t="s">
        <v>503</v>
      </c>
      <c r="D135" s="568" t="s">
        <v>650</v>
      </c>
      <c r="E135" s="568" t="s">
        <v>2414</v>
      </c>
      <c r="F135" s="568" t="s">
        <v>2534</v>
      </c>
      <c r="G135" s="568" t="s">
        <v>2535</v>
      </c>
      <c r="H135" s="585"/>
      <c r="I135" s="585"/>
      <c r="J135" s="568"/>
      <c r="K135" s="568"/>
      <c r="L135" s="585">
        <v>2</v>
      </c>
      <c r="M135" s="585">
        <v>2858</v>
      </c>
      <c r="N135" s="568">
        <v>1</v>
      </c>
      <c r="O135" s="568">
        <v>1429</v>
      </c>
      <c r="P135" s="585"/>
      <c r="Q135" s="585"/>
      <c r="R135" s="573"/>
      <c r="S135" s="586"/>
    </row>
    <row r="136" spans="1:19" ht="14.45" customHeight="1" x14ac:dyDescent="0.2">
      <c r="A136" s="567" t="s">
        <v>2396</v>
      </c>
      <c r="B136" s="568" t="s">
        <v>2397</v>
      </c>
      <c r="C136" s="568" t="s">
        <v>503</v>
      </c>
      <c r="D136" s="568" t="s">
        <v>650</v>
      </c>
      <c r="E136" s="568" t="s">
        <v>2414</v>
      </c>
      <c r="F136" s="568" t="s">
        <v>2540</v>
      </c>
      <c r="G136" s="568" t="s">
        <v>2541</v>
      </c>
      <c r="H136" s="585"/>
      <c r="I136" s="585"/>
      <c r="J136" s="568"/>
      <c r="K136" s="568"/>
      <c r="L136" s="585">
        <v>3</v>
      </c>
      <c r="M136" s="585">
        <v>756</v>
      </c>
      <c r="N136" s="568">
        <v>1</v>
      </c>
      <c r="O136" s="568">
        <v>252</v>
      </c>
      <c r="P136" s="585"/>
      <c r="Q136" s="585"/>
      <c r="R136" s="573"/>
      <c r="S136" s="586"/>
    </row>
    <row r="137" spans="1:19" ht="14.45" customHeight="1" x14ac:dyDescent="0.2">
      <c r="A137" s="567" t="s">
        <v>2396</v>
      </c>
      <c r="B137" s="568" t="s">
        <v>2397</v>
      </c>
      <c r="C137" s="568" t="s">
        <v>503</v>
      </c>
      <c r="D137" s="568" t="s">
        <v>650</v>
      </c>
      <c r="E137" s="568" t="s">
        <v>2414</v>
      </c>
      <c r="F137" s="568" t="s">
        <v>2543</v>
      </c>
      <c r="G137" s="568" t="s">
        <v>2544</v>
      </c>
      <c r="H137" s="585"/>
      <c r="I137" s="585"/>
      <c r="J137" s="568"/>
      <c r="K137" s="568"/>
      <c r="L137" s="585"/>
      <c r="M137" s="585"/>
      <c r="N137" s="568"/>
      <c r="O137" s="568"/>
      <c r="P137" s="585">
        <v>1</v>
      </c>
      <c r="Q137" s="585">
        <v>3369</v>
      </c>
      <c r="R137" s="573"/>
      <c r="S137" s="586">
        <v>3369</v>
      </c>
    </row>
    <row r="138" spans="1:19" ht="14.45" customHeight="1" x14ac:dyDescent="0.2">
      <c r="A138" s="567" t="s">
        <v>2396</v>
      </c>
      <c r="B138" s="568" t="s">
        <v>2397</v>
      </c>
      <c r="C138" s="568" t="s">
        <v>503</v>
      </c>
      <c r="D138" s="568" t="s">
        <v>2394</v>
      </c>
      <c r="E138" s="568" t="s">
        <v>2398</v>
      </c>
      <c r="F138" s="568" t="s">
        <v>2401</v>
      </c>
      <c r="G138" s="568" t="s">
        <v>2402</v>
      </c>
      <c r="H138" s="585">
        <v>0.30000000000000004</v>
      </c>
      <c r="I138" s="585">
        <v>20.91</v>
      </c>
      <c r="J138" s="568">
        <v>1.5</v>
      </c>
      <c r="K138" s="568">
        <v>69.699999999999989</v>
      </c>
      <c r="L138" s="585">
        <v>0.2</v>
      </c>
      <c r="M138" s="585">
        <v>13.94</v>
      </c>
      <c r="N138" s="568">
        <v>1</v>
      </c>
      <c r="O138" s="568">
        <v>69.699999999999989</v>
      </c>
      <c r="P138" s="585"/>
      <c r="Q138" s="585"/>
      <c r="R138" s="573"/>
      <c r="S138" s="586"/>
    </row>
    <row r="139" spans="1:19" ht="14.45" customHeight="1" x14ac:dyDescent="0.2">
      <c r="A139" s="567" t="s">
        <v>2396</v>
      </c>
      <c r="B139" s="568" t="s">
        <v>2397</v>
      </c>
      <c r="C139" s="568" t="s">
        <v>503</v>
      </c>
      <c r="D139" s="568" t="s">
        <v>2394</v>
      </c>
      <c r="E139" s="568" t="s">
        <v>2398</v>
      </c>
      <c r="F139" s="568" t="s">
        <v>2403</v>
      </c>
      <c r="G139" s="568" t="s">
        <v>573</v>
      </c>
      <c r="H139" s="585"/>
      <c r="I139" s="585"/>
      <c r="J139" s="568"/>
      <c r="K139" s="568"/>
      <c r="L139" s="585">
        <v>0.2</v>
      </c>
      <c r="M139" s="585">
        <v>57.02</v>
      </c>
      <c r="N139" s="568">
        <v>1</v>
      </c>
      <c r="O139" s="568">
        <v>285.10000000000002</v>
      </c>
      <c r="P139" s="585">
        <v>0.2</v>
      </c>
      <c r="Q139" s="585">
        <v>73.540000000000006</v>
      </c>
      <c r="R139" s="573">
        <v>1.2897229042441249</v>
      </c>
      <c r="S139" s="586">
        <v>367.7</v>
      </c>
    </row>
    <row r="140" spans="1:19" ht="14.45" customHeight="1" x14ac:dyDescent="0.2">
      <c r="A140" s="567" t="s">
        <v>2396</v>
      </c>
      <c r="B140" s="568" t="s">
        <v>2397</v>
      </c>
      <c r="C140" s="568" t="s">
        <v>503</v>
      </c>
      <c r="D140" s="568" t="s">
        <v>2394</v>
      </c>
      <c r="E140" s="568" t="s">
        <v>2414</v>
      </c>
      <c r="F140" s="568" t="s">
        <v>2417</v>
      </c>
      <c r="G140" s="568" t="s">
        <v>2418</v>
      </c>
      <c r="H140" s="585">
        <v>2</v>
      </c>
      <c r="I140" s="585">
        <v>156</v>
      </c>
      <c r="J140" s="568">
        <v>7.0524412296564198E-2</v>
      </c>
      <c r="K140" s="568">
        <v>78</v>
      </c>
      <c r="L140" s="585">
        <v>28</v>
      </c>
      <c r="M140" s="585">
        <v>2212</v>
      </c>
      <c r="N140" s="568">
        <v>1</v>
      </c>
      <c r="O140" s="568">
        <v>79</v>
      </c>
      <c r="P140" s="585">
        <v>19</v>
      </c>
      <c r="Q140" s="585">
        <v>1520</v>
      </c>
      <c r="R140" s="573">
        <v>0.68716094032549724</v>
      </c>
      <c r="S140" s="586">
        <v>80</v>
      </c>
    </row>
    <row r="141" spans="1:19" ht="14.45" customHeight="1" x14ac:dyDescent="0.2">
      <c r="A141" s="567" t="s">
        <v>2396</v>
      </c>
      <c r="B141" s="568" t="s">
        <v>2397</v>
      </c>
      <c r="C141" s="568" t="s">
        <v>503</v>
      </c>
      <c r="D141" s="568" t="s">
        <v>2394</v>
      </c>
      <c r="E141" s="568" t="s">
        <v>2414</v>
      </c>
      <c r="F141" s="568" t="s">
        <v>2421</v>
      </c>
      <c r="G141" s="568" t="s">
        <v>2422</v>
      </c>
      <c r="H141" s="585"/>
      <c r="I141" s="585"/>
      <c r="J141" s="568"/>
      <c r="K141" s="568"/>
      <c r="L141" s="585"/>
      <c r="M141" s="585"/>
      <c r="N141" s="568"/>
      <c r="O141" s="568"/>
      <c r="P141" s="585">
        <v>2</v>
      </c>
      <c r="Q141" s="585">
        <v>170</v>
      </c>
      <c r="R141" s="573"/>
      <c r="S141" s="586">
        <v>85</v>
      </c>
    </row>
    <row r="142" spans="1:19" ht="14.45" customHeight="1" x14ac:dyDescent="0.2">
      <c r="A142" s="567" t="s">
        <v>2396</v>
      </c>
      <c r="B142" s="568" t="s">
        <v>2397</v>
      </c>
      <c r="C142" s="568" t="s">
        <v>503</v>
      </c>
      <c r="D142" s="568" t="s">
        <v>2394</v>
      </c>
      <c r="E142" s="568" t="s">
        <v>2414</v>
      </c>
      <c r="F142" s="568" t="s">
        <v>2423</v>
      </c>
      <c r="G142" s="568" t="s">
        <v>2424</v>
      </c>
      <c r="H142" s="585">
        <v>178</v>
      </c>
      <c r="I142" s="585">
        <v>18868</v>
      </c>
      <c r="J142" s="568">
        <v>1.0818187030560174</v>
      </c>
      <c r="K142" s="568">
        <v>106</v>
      </c>
      <c r="L142" s="585">
        <v>163</v>
      </c>
      <c r="M142" s="585">
        <v>17441</v>
      </c>
      <c r="N142" s="568">
        <v>1</v>
      </c>
      <c r="O142" s="568">
        <v>107</v>
      </c>
      <c r="P142" s="585">
        <v>122</v>
      </c>
      <c r="Q142" s="585">
        <v>13176</v>
      </c>
      <c r="R142" s="573">
        <v>0.75546126942262481</v>
      </c>
      <c r="S142" s="586">
        <v>108</v>
      </c>
    </row>
    <row r="143" spans="1:19" ht="14.45" customHeight="1" x14ac:dyDescent="0.2">
      <c r="A143" s="567" t="s">
        <v>2396</v>
      </c>
      <c r="B143" s="568" t="s">
        <v>2397</v>
      </c>
      <c r="C143" s="568" t="s">
        <v>503</v>
      </c>
      <c r="D143" s="568" t="s">
        <v>2394</v>
      </c>
      <c r="E143" s="568" t="s">
        <v>2414</v>
      </c>
      <c r="F143" s="568" t="s">
        <v>2427</v>
      </c>
      <c r="G143" s="568" t="s">
        <v>2428</v>
      </c>
      <c r="H143" s="585">
        <v>1</v>
      </c>
      <c r="I143" s="585">
        <v>37</v>
      </c>
      <c r="J143" s="568">
        <v>0.48684210526315791</v>
      </c>
      <c r="K143" s="568">
        <v>37</v>
      </c>
      <c r="L143" s="585">
        <v>2</v>
      </c>
      <c r="M143" s="585">
        <v>76</v>
      </c>
      <c r="N143" s="568">
        <v>1</v>
      </c>
      <c r="O143" s="568">
        <v>38</v>
      </c>
      <c r="P143" s="585">
        <v>5</v>
      </c>
      <c r="Q143" s="585">
        <v>190</v>
      </c>
      <c r="R143" s="573">
        <v>2.5</v>
      </c>
      <c r="S143" s="586">
        <v>38</v>
      </c>
    </row>
    <row r="144" spans="1:19" ht="14.45" customHeight="1" x14ac:dyDescent="0.2">
      <c r="A144" s="567" t="s">
        <v>2396</v>
      </c>
      <c r="B144" s="568" t="s">
        <v>2397</v>
      </c>
      <c r="C144" s="568" t="s">
        <v>503</v>
      </c>
      <c r="D144" s="568" t="s">
        <v>2394</v>
      </c>
      <c r="E144" s="568" t="s">
        <v>2414</v>
      </c>
      <c r="F144" s="568" t="s">
        <v>2435</v>
      </c>
      <c r="G144" s="568" t="s">
        <v>2436</v>
      </c>
      <c r="H144" s="585">
        <v>85</v>
      </c>
      <c r="I144" s="585">
        <v>21420</v>
      </c>
      <c r="J144" s="568">
        <v>0.77367622625153509</v>
      </c>
      <c r="K144" s="568">
        <v>252</v>
      </c>
      <c r="L144" s="585">
        <v>109</v>
      </c>
      <c r="M144" s="585">
        <v>27686</v>
      </c>
      <c r="N144" s="568">
        <v>1</v>
      </c>
      <c r="O144" s="568">
        <v>254</v>
      </c>
      <c r="P144" s="585">
        <v>54</v>
      </c>
      <c r="Q144" s="585">
        <v>13770</v>
      </c>
      <c r="R144" s="573">
        <v>0.49736328830455828</v>
      </c>
      <c r="S144" s="586">
        <v>255</v>
      </c>
    </row>
    <row r="145" spans="1:19" ht="14.45" customHeight="1" x14ac:dyDescent="0.2">
      <c r="A145" s="567" t="s">
        <v>2396</v>
      </c>
      <c r="B145" s="568" t="s">
        <v>2397</v>
      </c>
      <c r="C145" s="568" t="s">
        <v>503</v>
      </c>
      <c r="D145" s="568" t="s">
        <v>2394</v>
      </c>
      <c r="E145" s="568" t="s">
        <v>2414</v>
      </c>
      <c r="F145" s="568" t="s">
        <v>2437</v>
      </c>
      <c r="G145" s="568" t="s">
        <v>2438</v>
      </c>
      <c r="H145" s="585">
        <v>257</v>
      </c>
      <c r="I145" s="585">
        <v>32561</v>
      </c>
      <c r="J145" s="568">
        <v>0.75341292979776942</v>
      </c>
      <c r="K145" s="568">
        <v>126.6964980544747</v>
      </c>
      <c r="L145" s="585">
        <v>343</v>
      </c>
      <c r="M145" s="585">
        <v>43218</v>
      </c>
      <c r="N145" s="568">
        <v>1</v>
      </c>
      <c r="O145" s="568">
        <v>126</v>
      </c>
      <c r="P145" s="585">
        <v>214</v>
      </c>
      <c r="Q145" s="585">
        <v>27178</v>
      </c>
      <c r="R145" s="573">
        <v>0.62885834605951219</v>
      </c>
      <c r="S145" s="586">
        <v>127</v>
      </c>
    </row>
    <row r="146" spans="1:19" ht="14.45" customHeight="1" x14ac:dyDescent="0.2">
      <c r="A146" s="567" t="s">
        <v>2396</v>
      </c>
      <c r="B146" s="568" t="s">
        <v>2397</v>
      </c>
      <c r="C146" s="568" t="s">
        <v>503</v>
      </c>
      <c r="D146" s="568" t="s">
        <v>2394</v>
      </c>
      <c r="E146" s="568" t="s">
        <v>2414</v>
      </c>
      <c r="F146" s="568" t="s">
        <v>2443</v>
      </c>
      <c r="G146" s="568" t="s">
        <v>2444</v>
      </c>
      <c r="H146" s="585">
        <v>1</v>
      </c>
      <c r="I146" s="585">
        <v>502</v>
      </c>
      <c r="J146" s="568"/>
      <c r="K146" s="568">
        <v>502</v>
      </c>
      <c r="L146" s="585"/>
      <c r="M146" s="585"/>
      <c r="N146" s="568"/>
      <c r="O146" s="568"/>
      <c r="P146" s="585"/>
      <c r="Q146" s="585"/>
      <c r="R146" s="573"/>
      <c r="S146" s="586"/>
    </row>
    <row r="147" spans="1:19" ht="14.45" customHeight="1" x14ac:dyDescent="0.2">
      <c r="A147" s="567" t="s">
        <v>2396</v>
      </c>
      <c r="B147" s="568" t="s">
        <v>2397</v>
      </c>
      <c r="C147" s="568" t="s">
        <v>503</v>
      </c>
      <c r="D147" s="568" t="s">
        <v>2394</v>
      </c>
      <c r="E147" s="568" t="s">
        <v>2414</v>
      </c>
      <c r="F147" s="568" t="s">
        <v>2451</v>
      </c>
      <c r="G147" s="568" t="s">
        <v>2452</v>
      </c>
      <c r="H147" s="585">
        <v>1</v>
      </c>
      <c r="I147" s="585">
        <v>1278</v>
      </c>
      <c r="J147" s="568"/>
      <c r="K147" s="568">
        <v>1278</v>
      </c>
      <c r="L147" s="585"/>
      <c r="M147" s="585"/>
      <c r="N147" s="568"/>
      <c r="O147" s="568"/>
      <c r="P147" s="585"/>
      <c r="Q147" s="585"/>
      <c r="R147" s="573"/>
      <c r="S147" s="586"/>
    </row>
    <row r="148" spans="1:19" ht="14.45" customHeight="1" x14ac:dyDescent="0.2">
      <c r="A148" s="567" t="s">
        <v>2396</v>
      </c>
      <c r="B148" s="568" t="s">
        <v>2397</v>
      </c>
      <c r="C148" s="568" t="s">
        <v>503</v>
      </c>
      <c r="D148" s="568" t="s">
        <v>2394</v>
      </c>
      <c r="E148" s="568" t="s">
        <v>2414</v>
      </c>
      <c r="F148" s="568" t="s">
        <v>2455</v>
      </c>
      <c r="G148" s="568" t="s">
        <v>2456</v>
      </c>
      <c r="H148" s="585"/>
      <c r="I148" s="585"/>
      <c r="J148" s="568"/>
      <c r="K148" s="568"/>
      <c r="L148" s="585">
        <v>1</v>
      </c>
      <c r="M148" s="585">
        <v>1406</v>
      </c>
      <c r="N148" s="568">
        <v>1</v>
      </c>
      <c r="O148" s="568">
        <v>1406</v>
      </c>
      <c r="P148" s="585"/>
      <c r="Q148" s="585"/>
      <c r="R148" s="573"/>
      <c r="S148" s="586"/>
    </row>
    <row r="149" spans="1:19" ht="14.45" customHeight="1" x14ac:dyDescent="0.2">
      <c r="A149" s="567" t="s">
        <v>2396</v>
      </c>
      <c r="B149" s="568" t="s">
        <v>2397</v>
      </c>
      <c r="C149" s="568" t="s">
        <v>503</v>
      </c>
      <c r="D149" s="568" t="s">
        <v>2394</v>
      </c>
      <c r="E149" s="568" t="s">
        <v>2414</v>
      </c>
      <c r="F149" s="568" t="s">
        <v>2463</v>
      </c>
      <c r="G149" s="568" t="s">
        <v>2464</v>
      </c>
      <c r="H149" s="585"/>
      <c r="I149" s="585"/>
      <c r="J149" s="568"/>
      <c r="K149" s="568"/>
      <c r="L149" s="585">
        <v>1</v>
      </c>
      <c r="M149" s="585">
        <v>0</v>
      </c>
      <c r="N149" s="568"/>
      <c r="O149" s="568">
        <v>0</v>
      </c>
      <c r="P149" s="585"/>
      <c r="Q149" s="585"/>
      <c r="R149" s="573"/>
      <c r="S149" s="586"/>
    </row>
    <row r="150" spans="1:19" ht="14.45" customHeight="1" x14ac:dyDescent="0.2">
      <c r="A150" s="567" t="s">
        <v>2396</v>
      </c>
      <c r="B150" s="568" t="s">
        <v>2397</v>
      </c>
      <c r="C150" s="568" t="s">
        <v>503</v>
      </c>
      <c r="D150" s="568" t="s">
        <v>2394</v>
      </c>
      <c r="E150" s="568" t="s">
        <v>2414</v>
      </c>
      <c r="F150" s="568" t="s">
        <v>2467</v>
      </c>
      <c r="G150" s="568" t="s">
        <v>2468</v>
      </c>
      <c r="H150" s="585">
        <v>232</v>
      </c>
      <c r="I150" s="585">
        <v>7733.33</v>
      </c>
      <c r="J150" s="568">
        <v>0.61866639999999995</v>
      </c>
      <c r="K150" s="568">
        <v>33.333318965517243</v>
      </c>
      <c r="L150" s="585">
        <v>375</v>
      </c>
      <c r="M150" s="585">
        <v>12500</v>
      </c>
      <c r="N150" s="568">
        <v>1</v>
      </c>
      <c r="O150" s="568">
        <v>33.333333333333336</v>
      </c>
      <c r="P150" s="585">
        <v>240</v>
      </c>
      <c r="Q150" s="585">
        <v>9686.6799999999985</v>
      </c>
      <c r="R150" s="573">
        <v>0.77493439999999991</v>
      </c>
      <c r="S150" s="586">
        <v>40.361166666666662</v>
      </c>
    </row>
    <row r="151" spans="1:19" ht="14.45" customHeight="1" x14ac:dyDescent="0.2">
      <c r="A151" s="567" t="s">
        <v>2396</v>
      </c>
      <c r="B151" s="568" t="s">
        <v>2397</v>
      </c>
      <c r="C151" s="568" t="s">
        <v>503</v>
      </c>
      <c r="D151" s="568" t="s">
        <v>2394</v>
      </c>
      <c r="E151" s="568" t="s">
        <v>2414</v>
      </c>
      <c r="F151" s="568" t="s">
        <v>2473</v>
      </c>
      <c r="G151" s="568" t="s">
        <v>2474</v>
      </c>
      <c r="H151" s="585">
        <v>3</v>
      </c>
      <c r="I151" s="585">
        <v>258</v>
      </c>
      <c r="J151" s="568">
        <v>0.9885057471264368</v>
      </c>
      <c r="K151" s="568">
        <v>86</v>
      </c>
      <c r="L151" s="585">
        <v>3</v>
      </c>
      <c r="M151" s="585">
        <v>261</v>
      </c>
      <c r="N151" s="568">
        <v>1</v>
      </c>
      <c r="O151" s="568">
        <v>87</v>
      </c>
      <c r="P151" s="585">
        <v>1</v>
      </c>
      <c r="Q151" s="585">
        <v>88</v>
      </c>
      <c r="R151" s="573">
        <v>0.33716475095785442</v>
      </c>
      <c r="S151" s="586">
        <v>88</v>
      </c>
    </row>
    <row r="152" spans="1:19" ht="14.45" customHeight="1" x14ac:dyDescent="0.2">
      <c r="A152" s="567" t="s">
        <v>2396</v>
      </c>
      <c r="B152" s="568" t="s">
        <v>2397</v>
      </c>
      <c r="C152" s="568" t="s">
        <v>503</v>
      </c>
      <c r="D152" s="568" t="s">
        <v>2394</v>
      </c>
      <c r="E152" s="568" t="s">
        <v>2414</v>
      </c>
      <c r="F152" s="568" t="s">
        <v>2475</v>
      </c>
      <c r="G152" s="568" t="s">
        <v>2476</v>
      </c>
      <c r="H152" s="585">
        <v>3</v>
      </c>
      <c r="I152" s="585">
        <v>96</v>
      </c>
      <c r="J152" s="568">
        <v>0.72727272727272729</v>
      </c>
      <c r="K152" s="568">
        <v>32</v>
      </c>
      <c r="L152" s="585">
        <v>4</v>
      </c>
      <c r="M152" s="585">
        <v>132</v>
      </c>
      <c r="N152" s="568">
        <v>1</v>
      </c>
      <c r="O152" s="568">
        <v>33</v>
      </c>
      <c r="P152" s="585"/>
      <c r="Q152" s="585"/>
      <c r="R152" s="573"/>
      <c r="S152" s="586"/>
    </row>
    <row r="153" spans="1:19" ht="14.45" customHeight="1" x14ac:dyDescent="0.2">
      <c r="A153" s="567" t="s">
        <v>2396</v>
      </c>
      <c r="B153" s="568" t="s">
        <v>2397</v>
      </c>
      <c r="C153" s="568" t="s">
        <v>503</v>
      </c>
      <c r="D153" s="568" t="s">
        <v>2394</v>
      </c>
      <c r="E153" s="568" t="s">
        <v>2414</v>
      </c>
      <c r="F153" s="568" t="s">
        <v>2477</v>
      </c>
      <c r="G153" s="568" t="s">
        <v>2478</v>
      </c>
      <c r="H153" s="585">
        <v>22</v>
      </c>
      <c r="I153" s="585">
        <v>33638</v>
      </c>
      <c r="J153" s="568">
        <v>1.5663065747811511</v>
      </c>
      <c r="K153" s="568">
        <v>1529</v>
      </c>
      <c r="L153" s="585">
        <v>14</v>
      </c>
      <c r="M153" s="585">
        <v>21476</v>
      </c>
      <c r="N153" s="568">
        <v>1</v>
      </c>
      <c r="O153" s="568">
        <v>1534</v>
      </c>
      <c r="P153" s="585">
        <v>10</v>
      </c>
      <c r="Q153" s="585">
        <v>15370</v>
      </c>
      <c r="R153" s="573">
        <v>0.71568262246228342</v>
      </c>
      <c r="S153" s="586">
        <v>1537</v>
      </c>
    </row>
    <row r="154" spans="1:19" ht="14.45" customHeight="1" x14ac:dyDescent="0.2">
      <c r="A154" s="567" t="s">
        <v>2396</v>
      </c>
      <c r="B154" s="568" t="s">
        <v>2397</v>
      </c>
      <c r="C154" s="568" t="s">
        <v>503</v>
      </c>
      <c r="D154" s="568" t="s">
        <v>2394</v>
      </c>
      <c r="E154" s="568" t="s">
        <v>2414</v>
      </c>
      <c r="F154" s="568" t="s">
        <v>2496</v>
      </c>
      <c r="G154" s="568" t="s">
        <v>2497</v>
      </c>
      <c r="H154" s="585">
        <v>1</v>
      </c>
      <c r="I154" s="585">
        <v>59</v>
      </c>
      <c r="J154" s="568"/>
      <c r="K154" s="568">
        <v>59</v>
      </c>
      <c r="L154" s="585"/>
      <c r="M154" s="585"/>
      <c r="N154" s="568"/>
      <c r="O154" s="568"/>
      <c r="P154" s="585"/>
      <c r="Q154" s="585"/>
      <c r="R154" s="573"/>
      <c r="S154" s="586"/>
    </row>
    <row r="155" spans="1:19" ht="14.45" customHeight="1" x14ac:dyDescent="0.2">
      <c r="A155" s="567" t="s">
        <v>2396</v>
      </c>
      <c r="B155" s="568" t="s">
        <v>2397</v>
      </c>
      <c r="C155" s="568" t="s">
        <v>503</v>
      </c>
      <c r="D155" s="568" t="s">
        <v>2394</v>
      </c>
      <c r="E155" s="568" t="s">
        <v>2414</v>
      </c>
      <c r="F155" s="568" t="s">
        <v>2502</v>
      </c>
      <c r="G155" s="568" t="s">
        <v>2503</v>
      </c>
      <c r="H155" s="585">
        <v>1</v>
      </c>
      <c r="I155" s="585">
        <v>375</v>
      </c>
      <c r="J155" s="568">
        <v>0.12466755319148937</v>
      </c>
      <c r="K155" s="568">
        <v>375</v>
      </c>
      <c r="L155" s="585">
        <v>8</v>
      </c>
      <c r="M155" s="585">
        <v>3008</v>
      </c>
      <c r="N155" s="568">
        <v>1</v>
      </c>
      <c r="O155" s="568">
        <v>376</v>
      </c>
      <c r="P155" s="585">
        <v>2</v>
      </c>
      <c r="Q155" s="585">
        <v>754</v>
      </c>
      <c r="R155" s="573">
        <v>0.25066489361702127</v>
      </c>
      <c r="S155" s="586">
        <v>377</v>
      </c>
    </row>
    <row r="156" spans="1:19" ht="14.45" customHeight="1" x14ac:dyDescent="0.2">
      <c r="A156" s="567" t="s">
        <v>2396</v>
      </c>
      <c r="B156" s="568" t="s">
        <v>2397</v>
      </c>
      <c r="C156" s="568" t="s">
        <v>503</v>
      </c>
      <c r="D156" s="568" t="s">
        <v>2394</v>
      </c>
      <c r="E156" s="568" t="s">
        <v>2414</v>
      </c>
      <c r="F156" s="568" t="s">
        <v>2504</v>
      </c>
      <c r="G156" s="568" t="s">
        <v>2505</v>
      </c>
      <c r="H156" s="585">
        <v>1</v>
      </c>
      <c r="I156" s="585">
        <v>985</v>
      </c>
      <c r="J156" s="568"/>
      <c r="K156" s="568">
        <v>985</v>
      </c>
      <c r="L156" s="585"/>
      <c r="M156" s="585"/>
      <c r="N156" s="568"/>
      <c r="O156" s="568"/>
      <c r="P156" s="585"/>
      <c r="Q156" s="585"/>
      <c r="R156" s="573"/>
      <c r="S156" s="586"/>
    </row>
    <row r="157" spans="1:19" ht="14.45" customHeight="1" x14ac:dyDescent="0.2">
      <c r="A157" s="567" t="s">
        <v>2396</v>
      </c>
      <c r="B157" s="568" t="s">
        <v>2397</v>
      </c>
      <c r="C157" s="568" t="s">
        <v>503</v>
      </c>
      <c r="D157" s="568" t="s">
        <v>2394</v>
      </c>
      <c r="E157" s="568" t="s">
        <v>2414</v>
      </c>
      <c r="F157" s="568" t="s">
        <v>2508</v>
      </c>
      <c r="G157" s="568" t="s">
        <v>2509</v>
      </c>
      <c r="H157" s="585">
        <v>10</v>
      </c>
      <c r="I157" s="585">
        <v>3910</v>
      </c>
      <c r="J157" s="568">
        <v>2.4872773536895676</v>
      </c>
      <c r="K157" s="568">
        <v>391</v>
      </c>
      <c r="L157" s="585">
        <v>4</v>
      </c>
      <c r="M157" s="585">
        <v>1572</v>
      </c>
      <c r="N157" s="568">
        <v>1</v>
      </c>
      <c r="O157" s="568">
        <v>393</v>
      </c>
      <c r="P157" s="585">
        <v>1</v>
      </c>
      <c r="Q157" s="585">
        <v>396</v>
      </c>
      <c r="R157" s="573">
        <v>0.25190839694656486</v>
      </c>
      <c r="S157" s="586">
        <v>396</v>
      </c>
    </row>
    <row r="158" spans="1:19" ht="14.45" customHeight="1" x14ac:dyDescent="0.2">
      <c r="A158" s="567" t="s">
        <v>2396</v>
      </c>
      <c r="B158" s="568" t="s">
        <v>2397</v>
      </c>
      <c r="C158" s="568" t="s">
        <v>503</v>
      </c>
      <c r="D158" s="568" t="s">
        <v>2394</v>
      </c>
      <c r="E158" s="568" t="s">
        <v>2414</v>
      </c>
      <c r="F158" s="568" t="s">
        <v>2510</v>
      </c>
      <c r="G158" s="568" t="s">
        <v>2511</v>
      </c>
      <c r="H158" s="585">
        <v>1</v>
      </c>
      <c r="I158" s="585">
        <v>506</v>
      </c>
      <c r="J158" s="568"/>
      <c r="K158" s="568">
        <v>506</v>
      </c>
      <c r="L158" s="585"/>
      <c r="M158" s="585"/>
      <c r="N158" s="568"/>
      <c r="O158" s="568"/>
      <c r="P158" s="585"/>
      <c r="Q158" s="585"/>
      <c r="R158" s="573"/>
      <c r="S158" s="586"/>
    </row>
    <row r="159" spans="1:19" ht="14.45" customHeight="1" x14ac:dyDescent="0.2">
      <c r="A159" s="567" t="s">
        <v>2396</v>
      </c>
      <c r="B159" s="568" t="s">
        <v>2397</v>
      </c>
      <c r="C159" s="568" t="s">
        <v>503</v>
      </c>
      <c r="D159" s="568" t="s">
        <v>2394</v>
      </c>
      <c r="E159" s="568" t="s">
        <v>2414</v>
      </c>
      <c r="F159" s="568" t="s">
        <v>2516</v>
      </c>
      <c r="G159" s="568" t="s">
        <v>2517</v>
      </c>
      <c r="H159" s="585">
        <v>1</v>
      </c>
      <c r="I159" s="585">
        <v>181</v>
      </c>
      <c r="J159" s="568"/>
      <c r="K159" s="568">
        <v>181</v>
      </c>
      <c r="L159" s="585"/>
      <c r="M159" s="585"/>
      <c r="N159" s="568"/>
      <c r="O159" s="568"/>
      <c r="P159" s="585"/>
      <c r="Q159" s="585"/>
      <c r="R159" s="573"/>
      <c r="S159" s="586"/>
    </row>
    <row r="160" spans="1:19" ht="14.45" customHeight="1" x14ac:dyDescent="0.2">
      <c r="A160" s="567" t="s">
        <v>2396</v>
      </c>
      <c r="B160" s="568" t="s">
        <v>2397</v>
      </c>
      <c r="C160" s="568" t="s">
        <v>503</v>
      </c>
      <c r="D160" s="568" t="s">
        <v>2394</v>
      </c>
      <c r="E160" s="568" t="s">
        <v>2414</v>
      </c>
      <c r="F160" s="568" t="s">
        <v>2518</v>
      </c>
      <c r="G160" s="568" t="s">
        <v>2519</v>
      </c>
      <c r="H160" s="585"/>
      <c r="I160" s="585"/>
      <c r="J160" s="568"/>
      <c r="K160" s="568"/>
      <c r="L160" s="585">
        <v>2</v>
      </c>
      <c r="M160" s="585">
        <v>902</v>
      </c>
      <c r="N160" s="568">
        <v>1</v>
      </c>
      <c r="O160" s="568">
        <v>451</v>
      </c>
      <c r="P160" s="585"/>
      <c r="Q160" s="585"/>
      <c r="R160" s="573"/>
      <c r="S160" s="586"/>
    </row>
    <row r="161" spans="1:19" ht="14.45" customHeight="1" x14ac:dyDescent="0.2">
      <c r="A161" s="567" t="s">
        <v>2396</v>
      </c>
      <c r="B161" s="568" t="s">
        <v>2397</v>
      </c>
      <c r="C161" s="568" t="s">
        <v>503</v>
      </c>
      <c r="D161" s="568" t="s">
        <v>2394</v>
      </c>
      <c r="E161" s="568" t="s">
        <v>2414</v>
      </c>
      <c r="F161" s="568" t="s">
        <v>2520</v>
      </c>
      <c r="G161" s="568" t="s">
        <v>2521</v>
      </c>
      <c r="H161" s="585">
        <v>3</v>
      </c>
      <c r="I161" s="585">
        <v>933</v>
      </c>
      <c r="J161" s="568"/>
      <c r="K161" s="568">
        <v>311</v>
      </c>
      <c r="L161" s="585"/>
      <c r="M161" s="585"/>
      <c r="N161" s="568"/>
      <c r="O161" s="568"/>
      <c r="P161" s="585"/>
      <c r="Q161" s="585"/>
      <c r="R161" s="573"/>
      <c r="S161" s="586"/>
    </row>
    <row r="162" spans="1:19" ht="14.45" customHeight="1" x14ac:dyDescent="0.2">
      <c r="A162" s="567" t="s">
        <v>2396</v>
      </c>
      <c r="B162" s="568" t="s">
        <v>2397</v>
      </c>
      <c r="C162" s="568" t="s">
        <v>503</v>
      </c>
      <c r="D162" s="568" t="s">
        <v>2394</v>
      </c>
      <c r="E162" s="568" t="s">
        <v>2414</v>
      </c>
      <c r="F162" s="568" t="s">
        <v>2528</v>
      </c>
      <c r="G162" s="568" t="s">
        <v>2529</v>
      </c>
      <c r="H162" s="585"/>
      <c r="I162" s="585"/>
      <c r="J162" s="568"/>
      <c r="K162" s="568"/>
      <c r="L162" s="585"/>
      <c r="M162" s="585"/>
      <c r="N162" s="568"/>
      <c r="O162" s="568"/>
      <c r="P162" s="585">
        <v>1</v>
      </c>
      <c r="Q162" s="585">
        <v>340</v>
      </c>
      <c r="R162" s="573"/>
      <c r="S162" s="586">
        <v>340</v>
      </c>
    </row>
    <row r="163" spans="1:19" ht="14.45" customHeight="1" x14ac:dyDescent="0.2">
      <c r="A163" s="567" t="s">
        <v>2396</v>
      </c>
      <c r="B163" s="568" t="s">
        <v>2397</v>
      </c>
      <c r="C163" s="568" t="s">
        <v>503</v>
      </c>
      <c r="D163" s="568" t="s">
        <v>2394</v>
      </c>
      <c r="E163" s="568" t="s">
        <v>2414</v>
      </c>
      <c r="F163" s="568" t="s">
        <v>2532</v>
      </c>
      <c r="G163" s="568" t="s">
        <v>2533</v>
      </c>
      <c r="H163" s="585">
        <v>1</v>
      </c>
      <c r="I163" s="585">
        <v>841</v>
      </c>
      <c r="J163" s="568"/>
      <c r="K163" s="568">
        <v>841</v>
      </c>
      <c r="L163" s="585"/>
      <c r="M163" s="585"/>
      <c r="N163" s="568"/>
      <c r="O163" s="568"/>
      <c r="P163" s="585"/>
      <c r="Q163" s="585"/>
      <c r="R163" s="573"/>
      <c r="S163" s="586"/>
    </row>
    <row r="164" spans="1:19" ht="14.45" customHeight="1" x14ac:dyDescent="0.2">
      <c r="A164" s="567" t="s">
        <v>2396</v>
      </c>
      <c r="B164" s="568" t="s">
        <v>2397</v>
      </c>
      <c r="C164" s="568" t="s">
        <v>503</v>
      </c>
      <c r="D164" s="568" t="s">
        <v>2394</v>
      </c>
      <c r="E164" s="568" t="s">
        <v>2414</v>
      </c>
      <c r="F164" s="568" t="s">
        <v>2534</v>
      </c>
      <c r="G164" s="568" t="s">
        <v>2535</v>
      </c>
      <c r="H164" s="585">
        <v>1</v>
      </c>
      <c r="I164" s="585">
        <v>1424</v>
      </c>
      <c r="J164" s="568"/>
      <c r="K164" s="568">
        <v>1424</v>
      </c>
      <c r="L164" s="585"/>
      <c r="M164" s="585"/>
      <c r="N164" s="568"/>
      <c r="O164" s="568"/>
      <c r="P164" s="585"/>
      <c r="Q164" s="585"/>
      <c r="R164" s="573"/>
      <c r="S164" s="586"/>
    </row>
    <row r="165" spans="1:19" ht="14.45" customHeight="1" x14ac:dyDescent="0.2">
      <c r="A165" s="567" t="s">
        <v>2396</v>
      </c>
      <c r="B165" s="568" t="s">
        <v>2397</v>
      </c>
      <c r="C165" s="568" t="s">
        <v>503</v>
      </c>
      <c r="D165" s="568" t="s">
        <v>652</v>
      </c>
      <c r="E165" s="568" t="s">
        <v>2414</v>
      </c>
      <c r="F165" s="568" t="s">
        <v>2423</v>
      </c>
      <c r="G165" s="568" t="s">
        <v>2424</v>
      </c>
      <c r="H165" s="585">
        <v>155</v>
      </c>
      <c r="I165" s="585">
        <v>16430</v>
      </c>
      <c r="J165" s="568">
        <v>1.0102065912444662</v>
      </c>
      <c r="K165" s="568">
        <v>106</v>
      </c>
      <c r="L165" s="585">
        <v>152</v>
      </c>
      <c r="M165" s="585">
        <v>16264</v>
      </c>
      <c r="N165" s="568">
        <v>1</v>
      </c>
      <c r="O165" s="568">
        <v>107</v>
      </c>
      <c r="P165" s="585">
        <v>143</v>
      </c>
      <c r="Q165" s="585">
        <v>15444</v>
      </c>
      <c r="R165" s="573">
        <v>0.94958189867191345</v>
      </c>
      <c r="S165" s="586">
        <v>108</v>
      </c>
    </row>
    <row r="166" spans="1:19" ht="14.45" customHeight="1" x14ac:dyDescent="0.2">
      <c r="A166" s="567" t="s">
        <v>2396</v>
      </c>
      <c r="B166" s="568" t="s">
        <v>2397</v>
      </c>
      <c r="C166" s="568" t="s">
        <v>503</v>
      </c>
      <c r="D166" s="568" t="s">
        <v>652</v>
      </c>
      <c r="E166" s="568" t="s">
        <v>2414</v>
      </c>
      <c r="F166" s="568" t="s">
        <v>2427</v>
      </c>
      <c r="G166" s="568" t="s">
        <v>2428</v>
      </c>
      <c r="H166" s="585">
        <v>40</v>
      </c>
      <c r="I166" s="585">
        <v>1480</v>
      </c>
      <c r="J166" s="568">
        <v>2.5964912280701755</v>
      </c>
      <c r="K166" s="568">
        <v>37</v>
      </c>
      <c r="L166" s="585">
        <v>15</v>
      </c>
      <c r="M166" s="585">
        <v>570</v>
      </c>
      <c r="N166" s="568">
        <v>1</v>
      </c>
      <c r="O166" s="568">
        <v>38</v>
      </c>
      <c r="P166" s="585">
        <v>23</v>
      </c>
      <c r="Q166" s="585">
        <v>874</v>
      </c>
      <c r="R166" s="573">
        <v>1.5333333333333334</v>
      </c>
      <c r="S166" s="586">
        <v>38</v>
      </c>
    </row>
    <row r="167" spans="1:19" ht="14.45" customHeight="1" x14ac:dyDescent="0.2">
      <c r="A167" s="567" t="s">
        <v>2396</v>
      </c>
      <c r="B167" s="568" t="s">
        <v>2397</v>
      </c>
      <c r="C167" s="568" t="s">
        <v>503</v>
      </c>
      <c r="D167" s="568" t="s">
        <v>652</v>
      </c>
      <c r="E167" s="568" t="s">
        <v>2414</v>
      </c>
      <c r="F167" s="568" t="s">
        <v>2433</v>
      </c>
      <c r="G167" s="568" t="s">
        <v>2434</v>
      </c>
      <c r="H167" s="585">
        <v>1</v>
      </c>
      <c r="I167" s="585">
        <v>666</v>
      </c>
      <c r="J167" s="568"/>
      <c r="K167" s="568">
        <v>666</v>
      </c>
      <c r="L167" s="585"/>
      <c r="M167" s="585"/>
      <c r="N167" s="568"/>
      <c r="O167" s="568"/>
      <c r="P167" s="585"/>
      <c r="Q167" s="585"/>
      <c r="R167" s="573"/>
      <c r="S167" s="586"/>
    </row>
    <row r="168" spans="1:19" ht="14.45" customHeight="1" x14ac:dyDescent="0.2">
      <c r="A168" s="567" t="s">
        <v>2396</v>
      </c>
      <c r="B168" s="568" t="s">
        <v>2397</v>
      </c>
      <c r="C168" s="568" t="s">
        <v>503</v>
      </c>
      <c r="D168" s="568" t="s">
        <v>652</v>
      </c>
      <c r="E168" s="568" t="s">
        <v>2414</v>
      </c>
      <c r="F168" s="568" t="s">
        <v>2435</v>
      </c>
      <c r="G168" s="568" t="s">
        <v>2436</v>
      </c>
      <c r="H168" s="585">
        <v>170</v>
      </c>
      <c r="I168" s="585">
        <v>42840</v>
      </c>
      <c r="J168" s="568">
        <v>1.1631821884333424</v>
      </c>
      <c r="K168" s="568">
        <v>252</v>
      </c>
      <c r="L168" s="585">
        <v>145</v>
      </c>
      <c r="M168" s="585">
        <v>36830</v>
      </c>
      <c r="N168" s="568">
        <v>1</v>
      </c>
      <c r="O168" s="568">
        <v>254</v>
      </c>
      <c r="P168" s="585">
        <v>130</v>
      </c>
      <c r="Q168" s="585">
        <v>33150</v>
      </c>
      <c r="R168" s="573">
        <v>0.90008145533532447</v>
      </c>
      <c r="S168" s="586">
        <v>255</v>
      </c>
    </row>
    <row r="169" spans="1:19" ht="14.45" customHeight="1" x14ac:dyDescent="0.2">
      <c r="A169" s="567" t="s">
        <v>2396</v>
      </c>
      <c r="B169" s="568" t="s">
        <v>2397</v>
      </c>
      <c r="C169" s="568" t="s">
        <v>503</v>
      </c>
      <c r="D169" s="568" t="s">
        <v>652</v>
      </c>
      <c r="E169" s="568" t="s">
        <v>2414</v>
      </c>
      <c r="F169" s="568" t="s">
        <v>2437</v>
      </c>
      <c r="G169" s="568" t="s">
        <v>2438</v>
      </c>
      <c r="H169" s="585">
        <v>873</v>
      </c>
      <c r="I169" s="585">
        <v>110608</v>
      </c>
      <c r="J169" s="568">
        <v>1.2594566281797273</v>
      </c>
      <c r="K169" s="568">
        <v>126.6987399770905</v>
      </c>
      <c r="L169" s="585">
        <v>697</v>
      </c>
      <c r="M169" s="585">
        <v>87822</v>
      </c>
      <c r="N169" s="568">
        <v>1</v>
      </c>
      <c r="O169" s="568">
        <v>126</v>
      </c>
      <c r="P169" s="585">
        <v>547</v>
      </c>
      <c r="Q169" s="585">
        <v>69469</v>
      </c>
      <c r="R169" s="573">
        <v>0.7910204732299424</v>
      </c>
      <c r="S169" s="586">
        <v>127</v>
      </c>
    </row>
    <row r="170" spans="1:19" ht="14.45" customHeight="1" x14ac:dyDescent="0.2">
      <c r="A170" s="567" t="s">
        <v>2396</v>
      </c>
      <c r="B170" s="568" t="s">
        <v>2397</v>
      </c>
      <c r="C170" s="568" t="s">
        <v>503</v>
      </c>
      <c r="D170" s="568" t="s">
        <v>652</v>
      </c>
      <c r="E170" s="568" t="s">
        <v>2414</v>
      </c>
      <c r="F170" s="568" t="s">
        <v>2439</v>
      </c>
      <c r="G170" s="568" t="s">
        <v>2440</v>
      </c>
      <c r="H170" s="585">
        <v>1</v>
      </c>
      <c r="I170" s="585">
        <v>542</v>
      </c>
      <c r="J170" s="568"/>
      <c r="K170" s="568">
        <v>542</v>
      </c>
      <c r="L170" s="585"/>
      <c r="M170" s="585"/>
      <c r="N170" s="568"/>
      <c r="O170" s="568"/>
      <c r="P170" s="585"/>
      <c r="Q170" s="585"/>
      <c r="R170" s="573"/>
      <c r="S170" s="586"/>
    </row>
    <row r="171" spans="1:19" ht="14.45" customHeight="1" x14ac:dyDescent="0.2">
      <c r="A171" s="567" t="s">
        <v>2396</v>
      </c>
      <c r="B171" s="568" t="s">
        <v>2397</v>
      </c>
      <c r="C171" s="568" t="s">
        <v>503</v>
      </c>
      <c r="D171" s="568" t="s">
        <v>652</v>
      </c>
      <c r="E171" s="568" t="s">
        <v>2414</v>
      </c>
      <c r="F171" s="568" t="s">
        <v>2443</v>
      </c>
      <c r="G171" s="568" t="s">
        <v>2444</v>
      </c>
      <c r="H171" s="585">
        <v>5</v>
      </c>
      <c r="I171" s="585">
        <v>2510</v>
      </c>
      <c r="J171" s="568"/>
      <c r="K171" s="568">
        <v>502</v>
      </c>
      <c r="L171" s="585"/>
      <c r="M171" s="585"/>
      <c r="N171" s="568"/>
      <c r="O171" s="568"/>
      <c r="P171" s="585">
        <v>7</v>
      </c>
      <c r="Q171" s="585">
        <v>3549</v>
      </c>
      <c r="R171" s="573"/>
      <c r="S171" s="586">
        <v>507</v>
      </c>
    </row>
    <row r="172" spans="1:19" ht="14.45" customHeight="1" x14ac:dyDescent="0.2">
      <c r="A172" s="567" t="s">
        <v>2396</v>
      </c>
      <c r="B172" s="568" t="s">
        <v>2397</v>
      </c>
      <c r="C172" s="568" t="s">
        <v>503</v>
      </c>
      <c r="D172" s="568" t="s">
        <v>652</v>
      </c>
      <c r="E172" s="568" t="s">
        <v>2414</v>
      </c>
      <c r="F172" s="568" t="s">
        <v>2447</v>
      </c>
      <c r="G172" s="568" t="s">
        <v>2448</v>
      </c>
      <c r="H172" s="585"/>
      <c r="I172" s="585"/>
      <c r="J172" s="568"/>
      <c r="K172" s="568"/>
      <c r="L172" s="585"/>
      <c r="M172" s="585"/>
      <c r="N172" s="568"/>
      <c r="O172" s="568"/>
      <c r="P172" s="585">
        <v>6</v>
      </c>
      <c r="Q172" s="585">
        <v>6270</v>
      </c>
      <c r="R172" s="573"/>
      <c r="S172" s="586">
        <v>1045</v>
      </c>
    </row>
    <row r="173" spans="1:19" ht="14.45" customHeight="1" x14ac:dyDescent="0.2">
      <c r="A173" s="567" t="s">
        <v>2396</v>
      </c>
      <c r="B173" s="568" t="s">
        <v>2397</v>
      </c>
      <c r="C173" s="568" t="s">
        <v>503</v>
      </c>
      <c r="D173" s="568" t="s">
        <v>652</v>
      </c>
      <c r="E173" s="568" t="s">
        <v>2414</v>
      </c>
      <c r="F173" s="568" t="s">
        <v>2467</v>
      </c>
      <c r="G173" s="568" t="s">
        <v>2468</v>
      </c>
      <c r="H173" s="585">
        <v>683</v>
      </c>
      <c r="I173" s="585">
        <v>22766.68</v>
      </c>
      <c r="J173" s="568">
        <v>0.93051812935720313</v>
      </c>
      <c r="K173" s="568">
        <v>33.333352855051245</v>
      </c>
      <c r="L173" s="585">
        <v>734</v>
      </c>
      <c r="M173" s="585">
        <v>24466.67</v>
      </c>
      <c r="N173" s="568">
        <v>1</v>
      </c>
      <c r="O173" s="568">
        <v>33.333337874659399</v>
      </c>
      <c r="P173" s="585">
        <v>604</v>
      </c>
      <c r="Q173" s="585">
        <v>23592.21</v>
      </c>
      <c r="R173" s="573">
        <v>0.9642591329347231</v>
      </c>
      <c r="S173" s="586">
        <v>39.059950331125826</v>
      </c>
    </row>
    <row r="174" spans="1:19" ht="14.45" customHeight="1" x14ac:dyDescent="0.2">
      <c r="A174" s="567" t="s">
        <v>2396</v>
      </c>
      <c r="B174" s="568" t="s">
        <v>2397</v>
      </c>
      <c r="C174" s="568" t="s">
        <v>503</v>
      </c>
      <c r="D174" s="568" t="s">
        <v>652</v>
      </c>
      <c r="E174" s="568" t="s">
        <v>2414</v>
      </c>
      <c r="F174" s="568" t="s">
        <v>2469</v>
      </c>
      <c r="G174" s="568" t="s">
        <v>2470</v>
      </c>
      <c r="H174" s="585">
        <v>33</v>
      </c>
      <c r="I174" s="585">
        <v>3821</v>
      </c>
      <c r="J174" s="568">
        <v>1.9376267748478702</v>
      </c>
      <c r="K174" s="568">
        <v>115.78787878787878</v>
      </c>
      <c r="L174" s="585">
        <v>17</v>
      </c>
      <c r="M174" s="585">
        <v>1972</v>
      </c>
      <c r="N174" s="568">
        <v>1</v>
      </c>
      <c r="O174" s="568">
        <v>116</v>
      </c>
      <c r="P174" s="585">
        <v>13</v>
      </c>
      <c r="Q174" s="585">
        <v>1521</v>
      </c>
      <c r="R174" s="573">
        <v>0.77129817444219062</v>
      </c>
      <c r="S174" s="586">
        <v>117</v>
      </c>
    </row>
    <row r="175" spans="1:19" ht="14.45" customHeight="1" x14ac:dyDescent="0.2">
      <c r="A175" s="567" t="s">
        <v>2396</v>
      </c>
      <c r="B175" s="568" t="s">
        <v>2397</v>
      </c>
      <c r="C175" s="568" t="s">
        <v>503</v>
      </c>
      <c r="D175" s="568" t="s">
        <v>652</v>
      </c>
      <c r="E175" s="568" t="s">
        <v>2414</v>
      </c>
      <c r="F175" s="568" t="s">
        <v>2473</v>
      </c>
      <c r="G175" s="568" t="s">
        <v>2474</v>
      </c>
      <c r="H175" s="585">
        <v>5</v>
      </c>
      <c r="I175" s="585">
        <v>430</v>
      </c>
      <c r="J175" s="568"/>
      <c r="K175" s="568">
        <v>86</v>
      </c>
      <c r="L175" s="585"/>
      <c r="M175" s="585"/>
      <c r="N175" s="568"/>
      <c r="O175" s="568"/>
      <c r="P175" s="585">
        <v>5</v>
      </c>
      <c r="Q175" s="585">
        <v>440</v>
      </c>
      <c r="R175" s="573"/>
      <c r="S175" s="586">
        <v>88</v>
      </c>
    </row>
    <row r="176" spans="1:19" ht="14.45" customHeight="1" x14ac:dyDescent="0.2">
      <c r="A176" s="567" t="s">
        <v>2396</v>
      </c>
      <c r="B176" s="568" t="s">
        <v>2397</v>
      </c>
      <c r="C176" s="568" t="s">
        <v>503</v>
      </c>
      <c r="D176" s="568" t="s">
        <v>652</v>
      </c>
      <c r="E176" s="568" t="s">
        <v>2414</v>
      </c>
      <c r="F176" s="568" t="s">
        <v>2475</v>
      </c>
      <c r="G176" s="568" t="s">
        <v>2476</v>
      </c>
      <c r="H176" s="585">
        <v>19</v>
      </c>
      <c r="I176" s="585">
        <v>608</v>
      </c>
      <c r="J176" s="568">
        <v>0.28344988344988348</v>
      </c>
      <c r="K176" s="568">
        <v>32</v>
      </c>
      <c r="L176" s="585">
        <v>65</v>
      </c>
      <c r="M176" s="585">
        <v>2145</v>
      </c>
      <c r="N176" s="568">
        <v>1</v>
      </c>
      <c r="O176" s="568">
        <v>33</v>
      </c>
      <c r="P176" s="585">
        <v>43</v>
      </c>
      <c r="Q176" s="585">
        <v>1419</v>
      </c>
      <c r="R176" s="573">
        <v>0.66153846153846152</v>
      </c>
      <c r="S176" s="586">
        <v>33</v>
      </c>
    </row>
    <row r="177" spans="1:19" ht="14.45" customHeight="1" x14ac:dyDescent="0.2">
      <c r="A177" s="567" t="s">
        <v>2396</v>
      </c>
      <c r="B177" s="568" t="s">
        <v>2397</v>
      </c>
      <c r="C177" s="568" t="s">
        <v>503</v>
      </c>
      <c r="D177" s="568" t="s">
        <v>652</v>
      </c>
      <c r="E177" s="568" t="s">
        <v>2414</v>
      </c>
      <c r="F177" s="568" t="s">
        <v>2477</v>
      </c>
      <c r="G177" s="568" t="s">
        <v>2478</v>
      </c>
      <c r="H177" s="585">
        <v>16</v>
      </c>
      <c r="I177" s="585">
        <v>24464</v>
      </c>
      <c r="J177" s="568">
        <v>3.9869621903520209</v>
      </c>
      <c r="K177" s="568">
        <v>1529</v>
      </c>
      <c r="L177" s="585">
        <v>4</v>
      </c>
      <c r="M177" s="585">
        <v>6136</v>
      </c>
      <c r="N177" s="568">
        <v>1</v>
      </c>
      <c r="O177" s="568">
        <v>1534</v>
      </c>
      <c r="P177" s="585">
        <v>7</v>
      </c>
      <c r="Q177" s="585">
        <v>10759</v>
      </c>
      <c r="R177" s="573">
        <v>1.7534224250325945</v>
      </c>
      <c r="S177" s="586">
        <v>1537</v>
      </c>
    </row>
    <row r="178" spans="1:19" ht="14.45" customHeight="1" x14ac:dyDescent="0.2">
      <c r="A178" s="567" t="s">
        <v>2396</v>
      </c>
      <c r="B178" s="568" t="s">
        <v>2397</v>
      </c>
      <c r="C178" s="568" t="s">
        <v>503</v>
      </c>
      <c r="D178" s="568" t="s">
        <v>652</v>
      </c>
      <c r="E178" s="568" t="s">
        <v>2414</v>
      </c>
      <c r="F178" s="568" t="s">
        <v>2484</v>
      </c>
      <c r="G178" s="568" t="s">
        <v>2485</v>
      </c>
      <c r="H178" s="585"/>
      <c r="I178" s="585"/>
      <c r="J178" s="568"/>
      <c r="K178" s="568"/>
      <c r="L178" s="585">
        <v>1</v>
      </c>
      <c r="M178" s="585">
        <v>1541</v>
      </c>
      <c r="N178" s="568">
        <v>1</v>
      </c>
      <c r="O178" s="568">
        <v>1541</v>
      </c>
      <c r="P178" s="585"/>
      <c r="Q178" s="585"/>
      <c r="R178" s="573"/>
      <c r="S178" s="586"/>
    </row>
    <row r="179" spans="1:19" ht="14.45" customHeight="1" x14ac:dyDescent="0.2">
      <c r="A179" s="567" t="s">
        <v>2396</v>
      </c>
      <c r="B179" s="568" t="s">
        <v>2397</v>
      </c>
      <c r="C179" s="568" t="s">
        <v>503</v>
      </c>
      <c r="D179" s="568" t="s">
        <v>652</v>
      </c>
      <c r="E179" s="568" t="s">
        <v>2414</v>
      </c>
      <c r="F179" s="568" t="s">
        <v>2496</v>
      </c>
      <c r="G179" s="568" t="s">
        <v>2497</v>
      </c>
      <c r="H179" s="585"/>
      <c r="I179" s="585"/>
      <c r="J179" s="568"/>
      <c r="K179" s="568"/>
      <c r="L179" s="585"/>
      <c r="M179" s="585"/>
      <c r="N179" s="568"/>
      <c r="O179" s="568"/>
      <c r="P179" s="585">
        <v>2</v>
      </c>
      <c r="Q179" s="585">
        <v>124</v>
      </c>
      <c r="R179" s="573"/>
      <c r="S179" s="586">
        <v>62</v>
      </c>
    </row>
    <row r="180" spans="1:19" ht="14.45" customHeight="1" x14ac:dyDescent="0.2">
      <c r="A180" s="567" t="s">
        <v>2396</v>
      </c>
      <c r="B180" s="568" t="s">
        <v>2397</v>
      </c>
      <c r="C180" s="568" t="s">
        <v>503</v>
      </c>
      <c r="D180" s="568" t="s">
        <v>652</v>
      </c>
      <c r="E180" s="568" t="s">
        <v>2414</v>
      </c>
      <c r="F180" s="568" t="s">
        <v>2543</v>
      </c>
      <c r="G180" s="568" t="s">
        <v>2544</v>
      </c>
      <c r="H180" s="585"/>
      <c r="I180" s="585"/>
      <c r="J180" s="568"/>
      <c r="K180" s="568"/>
      <c r="L180" s="585">
        <v>2</v>
      </c>
      <c r="M180" s="585">
        <v>6728</v>
      </c>
      <c r="N180" s="568">
        <v>1</v>
      </c>
      <c r="O180" s="568">
        <v>3364</v>
      </c>
      <c r="P180" s="585"/>
      <c r="Q180" s="585"/>
      <c r="R180" s="573"/>
      <c r="S180" s="586"/>
    </row>
    <row r="181" spans="1:19" ht="14.45" customHeight="1" x14ac:dyDescent="0.2">
      <c r="A181" s="567" t="s">
        <v>2396</v>
      </c>
      <c r="B181" s="568" t="s">
        <v>2397</v>
      </c>
      <c r="C181" s="568" t="s">
        <v>503</v>
      </c>
      <c r="D181" s="568" t="s">
        <v>653</v>
      </c>
      <c r="E181" s="568" t="s">
        <v>2398</v>
      </c>
      <c r="F181" s="568" t="s">
        <v>2399</v>
      </c>
      <c r="G181" s="568" t="s">
        <v>2400</v>
      </c>
      <c r="H181" s="585"/>
      <c r="I181" s="585"/>
      <c r="J181" s="568"/>
      <c r="K181" s="568"/>
      <c r="L181" s="585"/>
      <c r="M181" s="585"/>
      <c r="N181" s="568"/>
      <c r="O181" s="568"/>
      <c r="P181" s="585">
        <v>0.4</v>
      </c>
      <c r="Q181" s="585">
        <v>29</v>
      </c>
      <c r="R181" s="573"/>
      <c r="S181" s="586">
        <v>72.5</v>
      </c>
    </row>
    <row r="182" spans="1:19" ht="14.45" customHeight="1" x14ac:dyDescent="0.2">
      <c r="A182" s="567" t="s">
        <v>2396</v>
      </c>
      <c r="B182" s="568" t="s">
        <v>2397</v>
      </c>
      <c r="C182" s="568" t="s">
        <v>503</v>
      </c>
      <c r="D182" s="568" t="s">
        <v>653</v>
      </c>
      <c r="E182" s="568" t="s">
        <v>2398</v>
      </c>
      <c r="F182" s="568" t="s">
        <v>2401</v>
      </c>
      <c r="G182" s="568" t="s">
        <v>2402</v>
      </c>
      <c r="H182" s="585">
        <v>0.1</v>
      </c>
      <c r="I182" s="585">
        <v>6.97</v>
      </c>
      <c r="J182" s="568">
        <v>0.25</v>
      </c>
      <c r="K182" s="568">
        <v>69.699999999999989</v>
      </c>
      <c r="L182" s="585">
        <v>0.4</v>
      </c>
      <c r="M182" s="585">
        <v>27.88</v>
      </c>
      <c r="N182" s="568">
        <v>1</v>
      </c>
      <c r="O182" s="568">
        <v>69.699999999999989</v>
      </c>
      <c r="P182" s="585">
        <v>0.30000000000000004</v>
      </c>
      <c r="Q182" s="585">
        <v>20.91</v>
      </c>
      <c r="R182" s="573">
        <v>0.75</v>
      </c>
      <c r="S182" s="586">
        <v>69.699999999999989</v>
      </c>
    </row>
    <row r="183" spans="1:19" ht="14.45" customHeight="1" x14ac:dyDescent="0.2">
      <c r="A183" s="567" t="s">
        <v>2396</v>
      </c>
      <c r="B183" s="568" t="s">
        <v>2397</v>
      </c>
      <c r="C183" s="568" t="s">
        <v>503</v>
      </c>
      <c r="D183" s="568" t="s">
        <v>653</v>
      </c>
      <c r="E183" s="568" t="s">
        <v>2398</v>
      </c>
      <c r="F183" s="568" t="s">
        <v>2403</v>
      </c>
      <c r="G183" s="568" t="s">
        <v>573</v>
      </c>
      <c r="H183" s="585"/>
      <c r="I183" s="585"/>
      <c r="J183" s="568"/>
      <c r="K183" s="568"/>
      <c r="L183" s="585"/>
      <c r="M183" s="585"/>
      <c r="N183" s="568"/>
      <c r="O183" s="568"/>
      <c r="P183" s="585">
        <v>0.2</v>
      </c>
      <c r="Q183" s="585">
        <v>73.540000000000006</v>
      </c>
      <c r="R183" s="573"/>
      <c r="S183" s="586">
        <v>367.7</v>
      </c>
    </row>
    <row r="184" spans="1:19" ht="14.45" customHeight="1" x14ac:dyDescent="0.2">
      <c r="A184" s="567" t="s">
        <v>2396</v>
      </c>
      <c r="B184" s="568" t="s">
        <v>2397</v>
      </c>
      <c r="C184" s="568" t="s">
        <v>503</v>
      </c>
      <c r="D184" s="568" t="s">
        <v>653</v>
      </c>
      <c r="E184" s="568" t="s">
        <v>2398</v>
      </c>
      <c r="F184" s="568" t="s">
        <v>2405</v>
      </c>
      <c r="G184" s="568" t="s">
        <v>2406</v>
      </c>
      <c r="H184" s="585"/>
      <c r="I184" s="585"/>
      <c r="J184" s="568"/>
      <c r="K184" s="568"/>
      <c r="L184" s="585"/>
      <c r="M184" s="585"/>
      <c r="N184" s="568"/>
      <c r="O184" s="568"/>
      <c r="P184" s="585">
        <v>0.1</v>
      </c>
      <c r="Q184" s="585">
        <v>18.34</v>
      </c>
      <c r="R184" s="573"/>
      <c r="S184" s="586">
        <v>183.39999999999998</v>
      </c>
    </row>
    <row r="185" spans="1:19" ht="14.45" customHeight="1" x14ac:dyDescent="0.2">
      <c r="A185" s="567" t="s">
        <v>2396</v>
      </c>
      <c r="B185" s="568" t="s">
        <v>2397</v>
      </c>
      <c r="C185" s="568" t="s">
        <v>503</v>
      </c>
      <c r="D185" s="568" t="s">
        <v>653</v>
      </c>
      <c r="E185" s="568" t="s">
        <v>2414</v>
      </c>
      <c r="F185" s="568" t="s">
        <v>2421</v>
      </c>
      <c r="G185" s="568" t="s">
        <v>2422</v>
      </c>
      <c r="H185" s="585">
        <v>36</v>
      </c>
      <c r="I185" s="585">
        <v>2988</v>
      </c>
      <c r="J185" s="568">
        <v>0.14004499437570303</v>
      </c>
      <c r="K185" s="568">
        <v>83</v>
      </c>
      <c r="L185" s="585">
        <v>254</v>
      </c>
      <c r="M185" s="585">
        <v>21336</v>
      </c>
      <c r="N185" s="568">
        <v>1</v>
      </c>
      <c r="O185" s="568">
        <v>84</v>
      </c>
      <c r="P185" s="585">
        <v>341</v>
      </c>
      <c r="Q185" s="585">
        <v>28985</v>
      </c>
      <c r="R185" s="573">
        <v>1.3585020622422197</v>
      </c>
      <c r="S185" s="586">
        <v>85</v>
      </c>
    </row>
    <row r="186" spans="1:19" ht="14.45" customHeight="1" x14ac:dyDescent="0.2">
      <c r="A186" s="567" t="s">
        <v>2396</v>
      </c>
      <c r="B186" s="568" t="s">
        <v>2397</v>
      </c>
      <c r="C186" s="568" t="s">
        <v>503</v>
      </c>
      <c r="D186" s="568" t="s">
        <v>653</v>
      </c>
      <c r="E186" s="568" t="s">
        <v>2414</v>
      </c>
      <c r="F186" s="568" t="s">
        <v>2423</v>
      </c>
      <c r="G186" s="568" t="s">
        <v>2424</v>
      </c>
      <c r="H186" s="585">
        <v>132</v>
      </c>
      <c r="I186" s="585">
        <v>13992</v>
      </c>
      <c r="J186" s="568">
        <v>0.47208070447720907</v>
      </c>
      <c r="K186" s="568">
        <v>106</v>
      </c>
      <c r="L186" s="585">
        <v>277</v>
      </c>
      <c r="M186" s="585">
        <v>29639</v>
      </c>
      <c r="N186" s="568">
        <v>1</v>
      </c>
      <c r="O186" s="568">
        <v>107</v>
      </c>
      <c r="P186" s="585">
        <v>196</v>
      </c>
      <c r="Q186" s="585">
        <v>21168</v>
      </c>
      <c r="R186" s="573">
        <v>0.71419413610445692</v>
      </c>
      <c r="S186" s="586">
        <v>108</v>
      </c>
    </row>
    <row r="187" spans="1:19" ht="14.45" customHeight="1" x14ac:dyDescent="0.2">
      <c r="A187" s="567" t="s">
        <v>2396</v>
      </c>
      <c r="B187" s="568" t="s">
        <v>2397</v>
      </c>
      <c r="C187" s="568" t="s">
        <v>503</v>
      </c>
      <c r="D187" s="568" t="s">
        <v>653</v>
      </c>
      <c r="E187" s="568" t="s">
        <v>2414</v>
      </c>
      <c r="F187" s="568" t="s">
        <v>2427</v>
      </c>
      <c r="G187" s="568" t="s">
        <v>2428</v>
      </c>
      <c r="H187" s="585">
        <v>5</v>
      </c>
      <c r="I187" s="585">
        <v>185</v>
      </c>
      <c r="J187" s="568">
        <v>0.16787658802177857</v>
      </c>
      <c r="K187" s="568">
        <v>37</v>
      </c>
      <c r="L187" s="585">
        <v>29</v>
      </c>
      <c r="M187" s="585">
        <v>1102</v>
      </c>
      <c r="N187" s="568">
        <v>1</v>
      </c>
      <c r="O187" s="568">
        <v>38</v>
      </c>
      <c r="P187" s="585">
        <v>50</v>
      </c>
      <c r="Q187" s="585">
        <v>1900</v>
      </c>
      <c r="R187" s="573">
        <v>1.7241379310344827</v>
      </c>
      <c r="S187" s="586">
        <v>38</v>
      </c>
    </row>
    <row r="188" spans="1:19" ht="14.45" customHeight="1" x14ac:dyDescent="0.2">
      <c r="A188" s="567" t="s">
        <v>2396</v>
      </c>
      <c r="B188" s="568" t="s">
        <v>2397</v>
      </c>
      <c r="C188" s="568" t="s">
        <v>503</v>
      </c>
      <c r="D188" s="568" t="s">
        <v>653</v>
      </c>
      <c r="E188" s="568" t="s">
        <v>2414</v>
      </c>
      <c r="F188" s="568" t="s">
        <v>2435</v>
      </c>
      <c r="G188" s="568" t="s">
        <v>2436</v>
      </c>
      <c r="H188" s="585">
        <v>49</v>
      </c>
      <c r="I188" s="585">
        <v>12348</v>
      </c>
      <c r="J188" s="568">
        <v>0.29463135289906944</v>
      </c>
      <c r="K188" s="568">
        <v>252</v>
      </c>
      <c r="L188" s="585">
        <v>165</v>
      </c>
      <c r="M188" s="585">
        <v>41910</v>
      </c>
      <c r="N188" s="568">
        <v>1</v>
      </c>
      <c r="O188" s="568">
        <v>254</v>
      </c>
      <c r="P188" s="585">
        <v>152</v>
      </c>
      <c r="Q188" s="585">
        <v>38760</v>
      </c>
      <c r="R188" s="573">
        <v>0.92483894058697214</v>
      </c>
      <c r="S188" s="586">
        <v>255</v>
      </c>
    </row>
    <row r="189" spans="1:19" ht="14.45" customHeight="1" x14ac:dyDescent="0.2">
      <c r="A189" s="567" t="s">
        <v>2396</v>
      </c>
      <c r="B189" s="568" t="s">
        <v>2397</v>
      </c>
      <c r="C189" s="568" t="s">
        <v>503</v>
      </c>
      <c r="D189" s="568" t="s">
        <v>653</v>
      </c>
      <c r="E189" s="568" t="s">
        <v>2414</v>
      </c>
      <c r="F189" s="568" t="s">
        <v>2437</v>
      </c>
      <c r="G189" s="568" t="s">
        <v>2438</v>
      </c>
      <c r="H189" s="585">
        <v>230</v>
      </c>
      <c r="I189" s="585">
        <v>28980</v>
      </c>
      <c r="J189" s="568">
        <v>0.30263157894736842</v>
      </c>
      <c r="K189" s="568">
        <v>126</v>
      </c>
      <c r="L189" s="585">
        <v>760</v>
      </c>
      <c r="M189" s="585">
        <v>95760</v>
      </c>
      <c r="N189" s="568">
        <v>1</v>
      </c>
      <c r="O189" s="568">
        <v>126</v>
      </c>
      <c r="P189" s="585">
        <v>789</v>
      </c>
      <c r="Q189" s="585">
        <v>100203</v>
      </c>
      <c r="R189" s="573">
        <v>1.0463972431077695</v>
      </c>
      <c r="S189" s="586">
        <v>127</v>
      </c>
    </row>
    <row r="190" spans="1:19" ht="14.45" customHeight="1" x14ac:dyDescent="0.2">
      <c r="A190" s="567" t="s">
        <v>2396</v>
      </c>
      <c r="B190" s="568" t="s">
        <v>2397</v>
      </c>
      <c r="C190" s="568" t="s">
        <v>503</v>
      </c>
      <c r="D190" s="568" t="s">
        <v>653</v>
      </c>
      <c r="E190" s="568" t="s">
        <v>2414</v>
      </c>
      <c r="F190" s="568" t="s">
        <v>2439</v>
      </c>
      <c r="G190" s="568" t="s">
        <v>2440</v>
      </c>
      <c r="H190" s="585"/>
      <c r="I190" s="585"/>
      <c r="J190" s="568"/>
      <c r="K190" s="568"/>
      <c r="L190" s="585">
        <v>2</v>
      </c>
      <c r="M190" s="585">
        <v>1088</v>
      </c>
      <c r="N190" s="568">
        <v>1</v>
      </c>
      <c r="O190" s="568">
        <v>544</v>
      </c>
      <c r="P190" s="585">
        <v>1</v>
      </c>
      <c r="Q190" s="585">
        <v>547</v>
      </c>
      <c r="R190" s="573">
        <v>0.50275735294117652</v>
      </c>
      <c r="S190" s="586">
        <v>547</v>
      </c>
    </row>
    <row r="191" spans="1:19" ht="14.45" customHeight="1" x14ac:dyDescent="0.2">
      <c r="A191" s="567" t="s">
        <v>2396</v>
      </c>
      <c r="B191" s="568" t="s">
        <v>2397</v>
      </c>
      <c r="C191" s="568" t="s">
        <v>503</v>
      </c>
      <c r="D191" s="568" t="s">
        <v>653</v>
      </c>
      <c r="E191" s="568" t="s">
        <v>2414</v>
      </c>
      <c r="F191" s="568" t="s">
        <v>2443</v>
      </c>
      <c r="G191" s="568" t="s">
        <v>2444</v>
      </c>
      <c r="H191" s="585">
        <v>1</v>
      </c>
      <c r="I191" s="585">
        <v>502</v>
      </c>
      <c r="J191" s="568"/>
      <c r="K191" s="568">
        <v>502</v>
      </c>
      <c r="L191" s="585"/>
      <c r="M191" s="585"/>
      <c r="N191" s="568"/>
      <c r="O191" s="568"/>
      <c r="P191" s="585">
        <v>3</v>
      </c>
      <c r="Q191" s="585">
        <v>1521</v>
      </c>
      <c r="R191" s="573"/>
      <c r="S191" s="586">
        <v>507</v>
      </c>
    </row>
    <row r="192" spans="1:19" ht="14.45" customHeight="1" x14ac:dyDescent="0.2">
      <c r="A192" s="567" t="s">
        <v>2396</v>
      </c>
      <c r="B192" s="568" t="s">
        <v>2397</v>
      </c>
      <c r="C192" s="568" t="s">
        <v>503</v>
      </c>
      <c r="D192" s="568" t="s">
        <v>653</v>
      </c>
      <c r="E192" s="568" t="s">
        <v>2414</v>
      </c>
      <c r="F192" s="568" t="s">
        <v>2445</v>
      </c>
      <c r="G192" s="568" t="s">
        <v>2446</v>
      </c>
      <c r="H192" s="585"/>
      <c r="I192" s="585"/>
      <c r="J192" s="568"/>
      <c r="K192" s="568"/>
      <c r="L192" s="585"/>
      <c r="M192" s="585"/>
      <c r="N192" s="568"/>
      <c r="O192" s="568"/>
      <c r="P192" s="585">
        <v>1</v>
      </c>
      <c r="Q192" s="585">
        <v>688</v>
      </c>
      <c r="R192" s="573"/>
      <c r="S192" s="586">
        <v>688</v>
      </c>
    </row>
    <row r="193" spans="1:19" ht="14.45" customHeight="1" x14ac:dyDescent="0.2">
      <c r="A193" s="567" t="s">
        <v>2396</v>
      </c>
      <c r="B193" s="568" t="s">
        <v>2397</v>
      </c>
      <c r="C193" s="568" t="s">
        <v>503</v>
      </c>
      <c r="D193" s="568" t="s">
        <v>653</v>
      </c>
      <c r="E193" s="568" t="s">
        <v>2414</v>
      </c>
      <c r="F193" s="568" t="s">
        <v>2447</v>
      </c>
      <c r="G193" s="568" t="s">
        <v>2448</v>
      </c>
      <c r="H193" s="585"/>
      <c r="I193" s="585"/>
      <c r="J193" s="568"/>
      <c r="K193" s="568"/>
      <c r="L193" s="585">
        <v>1</v>
      </c>
      <c r="M193" s="585">
        <v>1040</v>
      </c>
      <c r="N193" s="568">
        <v>1</v>
      </c>
      <c r="O193" s="568">
        <v>1040</v>
      </c>
      <c r="P193" s="585"/>
      <c r="Q193" s="585"/>
      <c r="R193" s="573"/>
      <c r="S193" s="586"/>
    </row>
    <row r="194" spans="1:19" ht="14.45" customHeight="1" x14ac:dyDescent="0.2">
      <c r="A194" s="567" t="s">
        <v>2396</v>
      </c>
      <c r="B194" s="568" t="s">
        <v>2397</v>
      </c>
      <c r="C194" s="568" t="s">
        <v>503</v>
      </c>
      <c r="D194" s="568" t="s">
        <v>653</v>
      </c>
      <c r="E194" s="568" t="s">
        <v>2414</v>
      </c>
      <c r="F194" s="568" t="s">
        <v>2467</v>
      </c>
      <c r="G194" s="568" t="s">
        <v>2468</v>
      </c>
      <c r="H194" s="585">
        <v>225</v>
      </c>
      <c r="I194" s="585">
        <v>7500</v>
      </c>
      <c r="J194" s="568">
        <v>0.27573539549095416</v>
      </c>
      <c r="K194" s="568">
        <v>33.333333333333336</v>
      </c>
      <c r="L194" s="585">
        <v>816</v>
      </c>
      <c r="M194" s="585">
        <v>27199.990000000005</v>
      </c>
      <c r="N194" s="568">
        <v>1</v>
      </c>
      <c r="O194" s="568">
        <v>33.333321078431382</v>
      </c>
      <c r="P194" s="585">
        <v>835</v>
      </c>
      <c r="Q194" s="585">
        <v>32392.22</v>
      </c>
      <c r="R194" s="573">
        <v>1.1908908790039994</v>
      </c>
      <c r="S194" s="586">
        <v>38.793077844311377</v>
      </c>
    </row>
    <row r="195" spans="1:19" ht="14.45" customHeight="1" x14ac:dyDescent="0.2">
      <c r="A195" s="567" t="s">
        <v>2396</v>
      </c>
      <c r="B195" s="568" t="s">
        <v>2397</v>
      </c>
      <c r="C195" s="568" t="s">
        <v>503</v>
      </c>
      <c r="D195" s="568" t="s">
        <v>653</v>
      </c>
      <c r="E195" s="568" t="s">
        <v>2414</v>
      </c>
      <c r="F195" s="568" t="s">
        <v>2469</v>
      </c>
      <c r="G195" s="568" t="s">
        <v>2470</v>
      </c>
      <c r="H195" s="585"/>
      <c r="I195" s="585"/>
      <c r="J195" s="568"/>
      <c r="K195" s="568"/>
      <c r="L195" s="585">
        <v>10</v>
      </c>
      <c r="M195" s="585">
        <v>1160</v>
      </c>
      <c r="N195" s="568">
        <v>1</v>
      </c>
      <c r="O195" s="568">
        <v>116</v>
      </c>
      <c r="P195" s="585">
        <v>19</v>
      </c>
      <c r="Q195" s="585">
        <v>2223</v>
      </c>
      <c r="R195" s="573">
        <v>1.9163793103448277</v>
      </c>
      <c r="S195" s="586">
        <v>117</v>
      </c>
    </row>
    <row r="196" spans="1:19" ht="14.45" customHeight="1" x14ac:dyDescent="0.2">
      <c r="A196" s="567" t="s">
        <v>2396</v>
      </c>
      <c r="B196" s="568" t="s">
        <v>2397</v>
      </c>
      <c r="C196" s="568" t="s">
        <v>503</v>
      </c>
      <c r="D196" s="568" t="s">
        <v>653</v>
      </c>
      <c r="E196" s="568" t="s">
        <v>2414</v>
      </c>
      <c r="F196" s="568" t="s">
        <v>2471</v>
      </c>
      <c r="G196" s="568" t="s">
        <v>2472</v>
      </c>
      <c r="H196" s="585"/>
      <c r="I196" s="585"/>
      <c r="J196" s="568"/>
      <c r="K196" s="568"/>
      <c r="L196" s="585">
        <v>7</v>
      </c>
      <c r="M196" s="585">
        <v>266</v>
      </c>
      <c r="N196" s="568">
        <v>1</v>
      </c>
      <c r="O196" s="568">
        <v>38</v>
      </c>
      <c r="P196" s="585">
        <v>8</v>
      </c>
      <c r="Q196" s="585">
        <v>304</v>
      </c>
      <c r="R196" s="573">
        <v>1.1428571428571428</v>
      </c>
      <c r="S196" s="586">
        <v>38</v>
      </c>
    </row>
    <row r="197" spans="1:19" ht="14.45" customHeight="1" x14ac:dyDescent="0.2">
      <c r="A197" s="567" t="s">
        <v>2396</v>
      </c>
      <c r="B197" s="568" t="s">
        <v>2397</v>
      </c>
      <c r="C197" s="568" t="s">
        <v>503</v>
      </c>
      <c r="D197" s="568" t="s">
        <v>653</v>
      </c>
      <c r="E197" s="568" t="s">
        <v>2414</v>
      </c>
      <c r="F197" s="568" t="s">
        <v>2473</v>
      </c>
      <c r="G197" s="568" t="s">
        <v>2474</v>
      </c>
      <c r="H197" s="585">
        <v>1</v>
      </c>
      <c r="I197" s="585">
        <v>86</v>
      </c>
      <c r="J197" s="568">
        <v>0.14121510673234811</v>
      </c>
      <c r="K197" s="568">
        <v>86</v>
      </c>
      <c r="L197" s="585">
        <v>7</v>
      </c>
      <c r="M197" s="585">
        <v>609</v>
      </c>
      <c r="N197" s="568">
        <v>1</v>
      </c>
      <c r="O197" s="568">
        <v>87</v>
      </c>
      <c r="P197" s="585">
        <v>8</v>
      </c>
      <c r="Q197" s="585">
        <v>704</v>
      </c>
      <c r="R197" s="573">
        <v>1.1559934318555007</v>
      </c>
      <c r="S197" s="586">
        <v>88</v>
      </c>
    </row>
    <row r="198" spans="1:19" ht="14.45" customHeight="1" x14ac:dyDescent="0.2">
      <c r="A198" s="567" t="s">
        <v>2396</v>
      </c>
      <c r="B198" s="568" t="s">
        <v>2397</v>
      </c>
      <c r="C198" s="568" t="s">
        <v>503</v>
      </c>
      <c r="D198" s="568" t="s">
        <v>653</v>
      </c>
      <c r="E198" s="568" t="s">
        <v>2414</v>
      </c>
      <c r="F198" s="568" t="s">
        <v>2475</v>
      </c>
      <c r="G198" s="568" t="s">
        <v>2476</v>
      </c>
      <c r="H198" s="585">
        <v>1</v>
      </c>
      <c r="I198" s="585">
        <v>32</v>
      </c>
      <c r="J198" s="568">
        <v>3.343782654127482E-2</v>
      </c>
      <c r="K198" s="568">
        <v>32</v>
      </c>
      <c r="L198" s="585">
        <v>29</v>
      </c>
      <c r="M198" s="585">
        <v>957</v>
      </c>
      <c r="N198" s="568">
        <v>1</v>
      </c>
      <c r="O198" s="568">
        <v>33</v>
      </c>
      <c r="P198" s="585">
        <v>39</v>
      </c>
      <c r="Q198" s="585">
        <v>1287</v>
      </c>
      <c r="R198" s="573">
        <v>1.3448275862068966</v>
      </c>
      <c r="S198" s="586">
        <v>33</v>
      </c>
    </row>
    <row r="199" spans="1:19" ht="14.45" customHeight="1" x14ac:dyDescent="0.2">
      <c r="A199" s="567" t="s">
        <v>2396</v>
      </c>
      <c r="B199" s="568" t="s">
        <v>2397</v>
      </c>
      <c r="C199" s="568" t="s">
        <v>503</v>
      </c>
      <c r="D199" s="568" t="s">
        <v>653</v>
      </c>
      <c r="E199" s="568" t="s">
        <v>2414</v>
      </c>
      <c r="F199" s="568" t="s">
        <v>2477</v>
      </c>
      <c r="G199" s="568" t="s">
        <v>2478</v>
      </c>
      <c r="H199" s="585">
        <v>13</v>
      </c>
      <c r="I199" s="585">
        <v>19877</v>
      </c>
      <c r="J199" s="568">
        <v>0.23995605775266793</v>
      </c>
      <c r="K199" s="568">
        <v>1529</v>
      </c>
      <c r="L199" s="585">
        <v>54</v>
      </c>
      <c r="M199" s="585">
        <v>82836</v>
      </c>
      <c r="N199" s="568">
        <v>1</v>
      </c>
      <c r="O199" s="568">
        <v>1534</v>
      </c>
      <c r="P199" s="585">
        <v>68</v>
      </c>
      <c r="Q199" s="585">
        <v>104516</v>
      </c>
      <c r="R199" s="573">
        <v>1.2617219566372109</v>
      </c>
      <c r="S199" s="586">
        <v>1537</v>
      </c>
    </row>
    <row r="200" spans="1:19" ht="14.45" customHeight="1" x14ac:dyDescent="0.2">
      <c r="A200" s="567" t="s">
        <v>2396</v>
      </c>
      <c r="B200" s="568" t="s">
        <v>2397</v>
      </c>
      <c r="C200" s="568" t="s">
        <v>503</v>
      </c>
      <c r="D200" s="568" t="s">
        <v>653</v>
      </c>
      <c r="E200" s="568" t="s">
        <v>2414</v>
      </c>
      <c r="F200" s="568" t="s">
        <v>2479</v>
      </c>
      <c r="G200" s="568" t="s">
        <v>2480</v>
      </c>
      <c r="H200" s="585"/>
      <c r="I200" s="585"/>
      <c r="J200" s="568"/>
      <c r="K200" s="568"/>
      <c r="L200" s="585">
        <v>6</v>
      </c>
      <c r="M200" s="585">
        <v>450</v>
      </c>
      <c r="N200" s="568">
        <v>1</v>
      </c>
      <c r="O200" s="568">
        <v>75</v>
      </c>
      <c r="P200" s="585">
        <v>14</v>
      </c>
      <c r="Q200" s="585">
        <v>1064</v>
      </c>
      <c r="R200" s="573">
        <v>2.3644444444444446</v>
      </c>
      <c r="S200" s="586">
        <v>76</v>
      </c>
    </row>
    <row r="201" spans="1:19" ht="14.45" customHeight="1" x14ac:dyDescent="0.2">
      <c r="A201" s="567" t="s">
        <v>2396</v>
      </c>
      <c r="B201" s="568" t="s">
        <v>2397</v>
      </c>
      <c r="C201" s="568" t="s">
        <v>503</v>
      </c>
      <c r="D201" s="568" t="s">
        <v>653</v>
      </c>
      <c r="E201" s="568" t="s">
        <v>2414</v>
      </c>
      <c r="F201" s="568" t="s">
        <v>2482</v>
      </c>
      <c r="G201" s="568" t="s">
        <v>2483</v>
      </c>
      <c r="H201" s="585"/>
      <c r="I201" s="585"/>
      <c r="J201" s="568"/>
      <c r="K201" s="568"/>
      <c r="L201" s="585">
        <v>1</v>
      </c>
      <c r="M201" s="585">
        <v>158</v>
      </c>
      <c r="N201" s="568">
        <v>1</v>
      </c>
      <c r="O201" s="568">
        <v>158</v>
      </c>
      <c r="P201" s="585">
        <v>1</v>
      </c>
      <c r="Q201" s="585">
        <v>159</v>
      </c>
      <c r="R201" s="573">
        <v>1.0063291139240507</v>
      </c>
      <c r="S201" s="586">
        <v>159</v>
      </c>
    </row>
    <row r="202" spans="1:19" ht="14.45" customHeight="1" x14ac:dyDescent="0.2">
      <c r="A202" s="567" t="s">
        <v>2396</v>
      </c>
      <c r="B202" s="568" t="s">
        <v>2397</v>
      </c>
      <c r="C202" s="568" t="s">
        <v>503</v>
      </c>
      <c r="D202" s="568" t="s">
        <v>653</v>
      </c>
      <c r="E202" s="568" t="s">
        <v>2414</v>
      </c>
      <c r="F202" s="568" t="s">
        <v>2484</v>
      </c>
      <c r="G202" s="568" t="s">
        <v>2485</v>
      </c>
      <c r="H202" s="585"/>
      <c r="I202" s="585"/>
      <c r="J202" s="568"/>
      <c r="K202" s="568"/>
      <c r="L202" s="585">
        <v>5</v>
      </c>
      <c r="M202" s="585">
        <v>7705</v>
      </c>
      <c r="N202" s="568">
        <v>1</v>
      </c>
      <c r="O202" s="568">
        <v>1541</v>
      </c>
      <c r="P202" s="585">
        <v>3</v>
      </c>
      <c r="Q202" s="585">
        <v>4632</v>
      </c>
      <c r="R202" s="573">
        <v>0.60116807268007788</v>
      </c>
      <c r="S202" s="586">
        <v>1544</v>
      </c>
    </row>
    <row r="203" spans="1:19" ht="14.45" customHeight="1" x14ac:dyDescent="0.2">
      <c r="A203" s="567" t="s">
        <v>2396</v>
      </c>
      <c r="B203" s="568" t="s">
        <v>2397</v>
      </c>
      <c r="C203" s="568" t="s">
        <v>503</v>
      </c>
      <c r="D203" s="568" t="s">
        <v>653</v>
      </c>
      <c r="E203" s="568" t="s">
        <v>2414</v>
      </c>
      <c r="F203" s="568" t="s">
        <v>2492</v>
      </c>
      <c r="G203" s="568" t="s">
        <v>2493</v>
      </c>
      <c r="H203" s="585"/>
      <c r="I203" s="585"/>
      <c r="J203" s="568"/>
      <c r="K203" s="568"/>
      <c r="L203" s="585"/>
      <c r="M203" s="585"/>
      <c r="N203" s="568"/>
      <c r="O203" s="568"/>
      <c r="P203" s="585">
        <v>1</v>
      </c>
      <c r="Q203" s="585">
        <v>1072</v>
      </c>
      <c r="R203" s="573"/>
      <c r="S203" s="586">
        <v>1072</v>
      </c>
    </row>
    <row r="204" spans="1:19" ht="14.45" customHeight="1" x14ac:dyDescent="0.2">
      <c r="A204" s="567" t="s">
        <v>2396</v>
      </c>
      <c r="B204" s="568" t="s">
        <v>2397</v>
      </c>
      <c r="C204" s="568" t="s">
        <v>503</v>
      </c>
      <c r="D204" s="568" t="s">
        <v>653</v>
      </c>
      <c r="E204" s="568" t="s">
        <v>2414</v>
      </c>
      <c r="F204" s="568" t="s">
        <v>2494</v>
      </c>
      <c r="G204" s="568" t="s">
        <v>2495</v>
      </c>
      <c r="H204" s="585">
        <v>2</v>
      </c>
      <c r="I204" s="585">
        <v>248</v>
      </c>
      <c r="J204" s="568">
        <v>0.33066666666666666</v>
      </c>
      <c r="K204" s="568">
        <v>124</v>
      </c>
      <c r="L204" s="585">
        <v>6</v>
      </c>
      <c r="M204" s="585">
        <v>750</v>
      </c>
      <c r="N204" s="568">
        <v>1</v>
      </c>
      <c r="O204" s="568">
        <v>125</v>
      </c>
      <c r="P204" s="585"/>
      <c r="Q204" s="585"/>
      <c r="R204" s="573"/>
      <c r="S204" s="586"/>
    </row>
    <row r="205" spans="1:19" ht="14.45" customHeight="1" x14ac:dyDescent="0.2">
      <c r="A205" s="567" t="s">
        <v>2396</v>
      </c>
      <c r="B205" s="568" t="s">
        <v>2397</v>
      </c>
      <c r="C205" s="568" t="s">
        <v>503</v>
      </c>
      <c r="D205" s="568" t="s">
        <v>653</v>
      </c>
      <c r="E205" s="568" t="s">
        <v>2414</v>
      </c>
      <c r="F205" s="568" t="s">
        <v>2496</v>
      </c>
      <c r="G205" s="568" t="s">
        <v>2497</v>
      </c>
      <c r="H205" s="585">
        <v>9</v>
      </c>
      <c r="I205" s="585">
        <v>540</v>
      </c>
      <c r="J205" s="568">
        <v>0.55327868852459017</v>
      </c>
      <c r="K205" s="568">
        <v>60</v>
      </c>
      <c r="L205" s="585">
        <v>16</v>
      </c>
      <c r="M205" s="585">
        <v>976</v>
      </c>
      <c r="N205" s="568">
        <v>1</v>
      </c>
      <c r="O205" s="568">
        <v>61</v>
      </c>
      <c r="P205" s="585">
        <v>12</v>
      </c>
      <c r="Q205" s="585">
        <v>744</v>
      </c>
      <c r="R205" s="573">
        <v>0.76229508196721307</v>
      </c>
      <c r="S205" s="586">
        <v>62</v>
      </c>
    </row>
    <row r="206" spans="1:19" ht="14.45" customHeight="1" x14ac:dyDescent="0.2">
      <c r="A206" s="567" t="s">
        <v>2396</v>
      </c>
      <c r="B206" s="568" t="s">
        <v>2397</v>
      </c>
      <c r="C206" s="568" t="s">
        <v>503</v>
      </c>
      <c r="D206" s="568" t="s">
        <v>653</v>
      </c>
      <c r="E206" s="568" t="s">
        <v>2414</v>
      </c>
      <c r="F206" s="568" t="s">
        <v>2502</v>
      </c>
      <c r="G206" s="568" t="s">
        <v>2503</v>
      </c>
      <c r="H206" s="585">
        <v>2</v>
      </c>
      <c r="I206" s="585">
        <v>750</v>
      </c>
      <c r="J206" s="568">
        <v>0.66489361702127658</v>
      </c>
      <c r="K206" s="568">
        <v>375</v>
      </c>
      <c r="L206" s="585">
        <v>3</v>
      </c>
      <c r="M206" s="585">
        <v>1128</v>
      </c>
      <c r="N206" s="568">
        <v>1</v>
      </c>
      <c r="O206" s="568">
        <v>376</v>
      </c>
      <c r="P206" s="585">
        <v>1</v>
      </c>
      <c r="Q206" s="585">
        <v>377</v>
      </c>
      <c r="R206" s="573">
        <v>0.33421985815602839</v>
      </c>
      <c r="S206" s="586">
        <v>377</v>
      </c>
    </row>
    <row r="207" spans="1:19" ht="14.45" customHeight="1" x14ac:dyDescent="0.2">
      <c r="A207" s="567" t="s">
        <v>2396</v>
      </c>
      <c r="B207" s="568" t="s">
        <v>2397</v>
      </c>
      <c r="C207" s="568" t="s">
        <v>503</v>
      </c>
      <c r="D207" s="568" t="s">
        <v>653</v>
      </c>
      <c r="E207" s="568" t="s">
        <v>2414</v>
      </c>
      <c r="F207" s="568" t="s">
        <v>2506</v>
      </c>
      <c r="G207" s="568" t="s">
        <v>2507</v>
      </c>
      <c r="H207" s="585">
        <v>1</v>
      </c>
      <c r="I207" s="585">
        <v>136</v>
      </c>
      <c r="J207" s="568">
        <v>0.25</v>
      </c>
      <c r="K207" s="568">
        <v>136</v>
      </c>
      <c r="L207" s="585">
        <v>4</v>
      </c>
      <c r="M207" s="585">
        <v>544</v>
      </c>
      <c r="N207" s="568">
        <v>1</v>
      </c>
      <c r="O207" s="568">
        <v>136</v>
      </c>
      <c r="P207" s="585">
        <v>6</v>
      </c>
      <c r="Q207" s="585">
        <v>822</v>
      </c>
      <c r="R207" s="573">
        <v>1.5110294117647058</v>
      </c>
      <c r="S207" s="586">
        <v>137</v>
      </c>
    </row>
    <row r="208" spans="1:19" ht="14.45" customHeight="1" x14ac:dyDescent="0.2">
      <c r="A208" s="567" t="s">
        <v>2396</v>
      </c>
      <c r="B208" s="568" t="s">
        <v>2397</v>
      </c>
      <c r="C208" s="568" t="s">
        <v>503</v>
      </c>
      <c r="D208" s="568" t="s">
        <v>653</v>
      </c>
      <c r="E208" s="568" t="s">
        <v>2414</v>
      </c>
      <c r="F208" s="568" t="s">
        <v>2508</v>
      </c>
      <c r="G208" s="568" t="s">
        <v>2509</v>
      </c>
      <c r="H208" s="585">
        <v>1</v>
      </c>
      <c r="I208" s="585">
        <v>391</v>
      </c>
      <c r="J208" s="568">
        <v>4.7376711498848902E-2</v>
      </c>
      <c r="K208" s="568">
        <v>391</v>
      </c>
      <c r="L208" s="585">
        <v>21</v>
      </c>
      <c r="M208" s="585">
        <v>8253</v>
      </c>
      <c r="N208" s="568">
        <v>1</v>
      </c>
      <c r="O208" s="568">
        <v>393</v>
      </c>
      <c r="P208" s="585">
        <v>14</v>
      </c>
      <c r="Q208" s="585">
        <v>5544</v>
      </c>
      <c r="R208" s="573">
        <v>0.6717557251908397</v>
      </c>
      <c r="S208" s="586">
        <v>396</v>
      </c>
    </row>
    <row r="209" spans="1:19" ht="14.45" customHeight="1" x14ac:dyDescent="0.2">
      <c r="A209" s="567" t="s">
        <v>2396</v>
      </c>
      <c r="B209" s="568" t="s">
        <v>2397</v>
      </c>
      <c r="C209" s="568" t="s">
        <v>503</v>
      </c>
      <c r="D209" s="568" t="s">
        <v>653</v>
      </c>
      <c r="E209" s="568" t="s">
        <v>2414</v>
      </c>
      <c r="F209" s="568" t="s">
        <v>2512</v>
      </c>
      <c r="G209" s="568" t="s">
        <v>2513</v>
      </c>
      <c r="H209" s="585"/>
      <c r="I209" s="585"/>
      <c r="J209" s="568"/>
      <c r="K209" s="568"/>
      <c r="L209" s="585"/>
      <c r="M209" s="585"/>
      <c r="N209" s="568"/>
      <c r="O209" s="568"/>
      <c r="P209" s="585">
        <v>1</v>
      </c>
      <c r="Q209" s="585">
        <v>38</v>
      </c>
      <c r="R209" s="573"/>
      <c r="S209" s="586">
        <v>38</v>
      </c>
    </row>
    <row r="210" spans="1:19" ht="14.45" customHeight="1" x14ac:dyDescent="0.2">
      <c r="A210" s="567" t="s">
        <v>2396</v>
      </c>
      <c r="B210" s="568" t="s">
        <v>2397</v>
      </c>
      <c r="C210" s="568" t="s">
        <v>503</v>
      </c>
      <c r="D210" s="568" t="s">
        <v>653</v>
      </c>
      <c r="E210" s="568" t="s">
        <v>2414</v>
      </c>
      <c r="F210" s="568" t="s">
        <v>2516</v>
      </c>
      <c r="G210" s="568" t="s">
        <v>2517</v>
      </c>
      <c r="H210" s="585"/>
      <c r="I210" s="585"/>
      <c r="J210" s="568"/>
      <c r="K210" s="568"/>
      <c r="L210" s="585">
        <v>1</v>
      </c>
      <c r="M210" s="585">
        <v>182</v>
      </c>
      <c r="N210" s="568">
        <v>1</v>
      </c>
      <c r="O210" s="568">
        <v>182</v>
      </c>
      <c r="P210" s="585">
        <v>1</v>
      </c>
      <c r="Q210" s="585">
        <v>183</v>
      </c>
      <c r="R210" s="573">
        <v>1.0054945054945055</v>
      </c>
      <c r="S210" s="586">
        <v>183</v>
      </c>
    </row>
    <row r="211" spans="1:19" ht="14.45" customHeight="1" x14ac:dyDescent="0.2">
      <c r="A211" s="567" t="s">
        <v>2396</v>
      </c>
      <c r="B211" s="568" t="s">
        <v>2397</v>
      </c>
      <c r="C211" s="568" t="s">
        <v>503</v>
      </c>
      <c r="D211" s="568" t="s">
        <v>653</v>
      </c>
      <c r="E211" s="568" t="s">
        <v>2414</v>
      </c>
      <c r="F211" s="568" t="s">
        <v>2518</v>
      </c>
      <c r="G211" s="568" t="s">
        <v>2519</v>
      </c>
      <c r="H211" s="585">
        <v>10</v>
      </c>
      <c r="I211" s="585">
        <v>4500</v>
      </c>
      <c r="J211" s="568">
        <v>0.47513462147608487</v>
      </c>
      <c r="K211" s="568">
        <v>450</v>
      </c>
      <c r="L211" s="585">
        <v>21</v>
      </c>
      <c r="M211" s="585">
        <v>9471</v>
      </c>
      <c r="N211" s="568">
        <v>1</v>
      </c>
      <c r="O211" s="568">
        <v>451</v>
      </c>
      <c r="P211" s="585">
        <v>17</v>
      </c>
      <c r="Q211" s="585">
        <v>7684</v>
      </c>
      <c r="R211" s="573">
        <v>0.81131876253827473</v>
      </c>
      <c r="S211" s="586">
        <v>452</v>
      </c>
    </row>
    <row r="212" spans="1:19" ht="14.45" customHeight="1" x14ac:dyDescent="0.2">
      <c r="A212" s="567" t="s">
        <v>2396</v>
      </c>
      <c r="B212" s="568" t="s">
        <v>2397</v>
      </c>
      <c r="C212" s="568" t="s">
        <v>503</v>
      </c>
      <c r="D212" s="568" t="s">
        <v>653</v>
      </c>
      <c r="E212" s="568" t="s">
        <v>2414</v>
      </c>
      <c r="F212" s="568" t="s">
        <v>2534</v>
      </c>
      <c r="G212" s="568" t="s">
        <v>2535</v>
      </c>
      <c r="H212" s="585"/>
      <c r="I212" s="585"/>
      <c r="J212" s="568"/>
      <c r="K212" s="568"/>
      <c r="L212" s="585">
        <v>13</v>
      </c>
      <c r="M212" s="585">
        <v>18577</v>
      </c>
      <c r="N212" s="568">
        <v>1</v>
      </c>
      <c r="O212" s="568">
        <v>1429</v>
      </c>
      <c r="P212" s="585">
        <v>3</v>
      </c>
      <c r="Q212" s="585">
        <v>4299</v>
      </c>
      <c r="R212" s="573">
        <v>0.23141519082736717</v>
      </c>
      <c r="S212" s="586">
        <v>1433</v>
      </c>
    </row>
    <row r="213" spans="1:19" ht="14.45" customHeight="1" x14ac:dyDescent="0.2">
      <c r="A213" s="567" t="s">
        <v>2396</v>
      </c>
      <c r="B213" s="568" t="s">
        <v>2397</v>
      </c>
      <c r="C213" s="568" t="s">
        <v>503</v>
      </c>
      <c r="D213" s="568" t="s">
        <v>653</v>
      </c>
      <c r="E213" s="568" t="s">
        <v>2414</v>
      </c>
      <c r="F213" s="568" t="s">
        <v>2540</v>
      </c>
      <c r="G213" s="568" t="s">
        <v>2541</v>
      </c>
      <c r="H213" s="585">
        <v>1</v>
      </c>
      <c r="I213" s="585">
        <v>251</v>
      </c>
      <c r="J213" s="568">
        <v>4.3305728088336784E-2</v>
      </c>
      <c r="K213" s="568">
        <v>251</v>
      </c>
      <c r="L213" s="585">
        <v>23</v>
      </c>
      <c r="M213" s="585">
        <v>5796</v>
      </c>
      <c r="N213" s="568">
        <v>1</v>
      </c>
      <c r="O213" s="568">
        <v>252</v>
      </c>
      <c r="P213" s="585">
        <v>14</v>
      </c>
      <c r="Q213" s="585">
        <v>3528</v>
      </c>
      <c r="R213" s="573">
        <v>0.60869565217391308</v>
      </c>
      <c r="S213" s="586">
        <v>252</v>
      </c>
    </row>
    <row r="214" spans="1:19" ht="14.45" customHeight="1" x14ac:dyDescent="0.2">
      <c r="A214" s="567" t="s">
        <v>2396</v>
      </c>
      <c r="B214" s="568" t="s">
        <v>2397</v>
      </c>
      <c r="C214" s="568" t="s">
        <v>503</v>
      </c>
      <c r="D214" s="568" t="s">
        <v>653</v>
      </c>
      <c r="E214" s="568" t="s">
        <v>2414</v>
      </c>
      <c r="F214" s="568" t="s">
        <v>2543</v>
      </c>
      <c r="G214" s="568" t="s">
        <v>2544</v>
      </c>
      <c r="H214" s="585">
        <v>2</v>
      </c>
      <c r="I214" s="585">
        <v>6716</v>
      </c>
      <c r="J214" s="568">
        <v>0.99821640903686093</v>
      </c>
      <c r="K214" s="568">
        <v>3358</v>
      </c>
      <c r="L214" s="585">
        <v>2</v>
      </c>
      <c r="M214" s="585">
        <v>6728</v>
      </c>
      <c r="N214" s="568">
        <v>1</v>
      </c>
      <c r="O214" s="568">
        <v>3364</v>
      </c>
      <c r="P214" s="585">
        <v>3</v>
      </c>
      <c r="Q214" s="585">
        <v>10107</v>
      </c>
      <c r="R214" s="573">
        <v>1.5022294887039238</v>
      </c>
      <c r="S214" s="586">
        <v>3369</v>
      </c>
    </row>
    <row r="215" spans="1:19" ht="14.45" customHeight="1" x14ac:dyDescent="0.2">
      <c r="A215" s="567" t="s">
        <v>2396</v>
      </c>
      <c r="B215" s="568" t="s">
        <v>2397</v>
      </c>
      <c r="C215" s="568" t="s">
        <v>503</v>
      </c>
      <c r="D215" s="568" t="s">
        <v>654</v>
      </c>
      <c r="E215" s="568" t="s">
        <v>2398</v>
      </c>
      <c r="F215" s="568" t="s">
        <v>2399</v>
      </c>
      <c r="G215" s="568" t="s">
        <v>2400</v>
      </c>
      <c r="H215" s="585"/>
      <c r="I215" s="585"/>
      <c r="J215" s="568"/>
      <c r="K215" s="568"/>
      <c r="L215" s="585"/>
      <c r="M215" s="585"/>
      <c r="N215" s="568"/>
      <c r="O215" s="568"/>
      <c r="P215" s="585">
        <v>0.2</v>
      </c>
      <c r="Q215" s="585">
        <v>14.51</v>
      </c>
      <c r="R215" s="573"/>
      <c r="S215" s="586">
        <v>72.55</v>
      </c>
    </row>
    <row r="216" spans="1:19" ht="14.45" customHeight="1" x14ac:dyDescent="0.2">
      <c r="A216" s="567" t="s">
        <v>2396</v>
      </c>
      <c r="B216" s="568" t="s">
        <v>2397</v>
      </c>
      <c r="C216" s="568" t="s">
        <v>503</v>
      </c>
      <c r="D216" s="568" t="s">
        <v>654</v>
      </c>
      <c r="E216" s="568" t="s">
        <v>2398</v>
      </c>
      <c r="F216" s="568" t="s">
        <v>2401</v>
      </c>
      <c r="G216" s="568" t="s">
        <v>2402</v>
      </c>
      <c r="H216" s="585">
        <v>0.3</v>
      </c>
      <c r="I216" s="585">
        <v>20.91</v>
      </c>
      <c r="J216" s="568">
        <v>0.75</v>
      </c>
      <c r="K216" s="568">
        <v>69.7</v>
      </c>
      <c r="L216" s="585">
        <v>0.4</v>
      </c>
      <c r="M216" s="585">
        <v>27.88</v>
      </c>
      <c r="N216" s="568">
        <v>1</v>
      </c>
      <c r="O216" s="568">
        <v>69.699999999999989</v>
      </c>
      <c r="P216" s="585">
        <v>0.30000000000000004</v>
      </c>
      <c r="Q216" s="585">
        <v>20.91</v>
      </c>
      <c r="R216" s="573">
        <v>0.75</v>
      </c>
      <c r="S216" s="586">
        <v>69.699999999999989</v>
      </c>
    </row>
    <row r="217" spans="1:19" ht="14.45" customHeight="1" x14ac:dyDescent="0.2">
      <c r="A217" s="567" t="s">
        <v>2396</v>
      </c>
      <c r="B217" s="568" t="s">
        <v>2397</v>
      </c>
      <c r="C217" s="568" t="s">
        <v>503</v>
      </c>
      <c r="D217" s="568" t="s">
        <v>654</v>
      </c>
      <c r="E217" s="568" t="s">
        <v>2398</v>
      </c>
      <c r="F217" s="568" t="s">
        <v>2403</v>
      </c>
      <c r="G217" s="568" t="s">
        <v>573</v>
      </c>
      <c r="H217" s="585">
        <v>0.4</v>
      </c>
      <c r="I217" s="585">
        <v>130.56</v>
      </c>
      <c r="J217" s="568">
        <v>0.5</v>
      </c>
      <c r="K217" s="568">
        <v>326.39999999999998</v>
      </c>
      <c r="L217" s="585">
        <v>0.8</v>
      </c>
      <c r="M217" s="585">
        <v>261.12</v>
      </c>
      <c r="N217" s="568">
        <v>1</v>
      </c>
      <c r="O217" s="568">
        <v>326.39999999999998</v>
      </c>
      <c r="P217" s="585">
        <v>0.8</v>
      </c>
      <c r="Q217" s="585">
        <v>294.16000000000003</v>
      </c>
      <c r="R217" s="573">
        <v>1.1265318627450982</v>
      </c>
      <c r="S217" s="586">
        <v>367.7</v>
      </c>
    </row>
    <row r="218" spans="1:19" ht="14.45" customHeight="1" x14ac:dyDescent="0.2">
      <c r="A218" s="567" t="s">
        <v>2396</v>
      </c>
      <c r="B218" s="568" t="s">
        <v>2397</v>
      </c>
      <c r="C218" s="568" t="s">
        <v>503</v>
      </c>
      <c r="D218" s="568" t="s">
        <v>654</v>
      </c>
      <c r="E218" s="568" t="s">
        <v>2398</v>
      </c>
      <c r="F218" s="568" t="s">
        <v>2413</v>
      </c>
      <c r="G218" s="568"/>
      <c r="H218" s="585"/>
      <c r="I218" s="585"/>
      <c r="J218" s="568"/>
      <c r="K218" s="568"/>
      <c r="L218" s="585">
        <v>1</v>
      </c>
      <c r="M218" s="585">
        <v>18853.900000000001</v>
      </c>
      <c r="N218" s="568">
        <v>1</v>
      </c>
      <c r="O218" s="568">
        <v>18853.900000000001</v>
      </c>
      <c r="P218" s="585">
        <v>0</v>
      </c>
      <c r="Q218" s="585">
        <v>0</v>
      </c>
      <c r="R218" s="573">
        <v>0</v>
      </c>
      <c r="S218" s="586"/>
    </row>
    <row r="219" spans="1:19" ht="14.45" customHeight="1" x14ac:dyDescent="0.2">
      <c r="A219" s="567" t="s">
        <v>2396</v>
      </c>
      <c r="B219" s="568" t="s">
        <v>2397</v>
      </c>
      <c r="C219" s="568" t="s">
        <v>503</v>
      </c>
      <c r="D219" s="568" t="s">
        <v>654</v>
      </c>
      <c r="E219" s="568" t="s">
        <v>2414</v>
      </c>
      <c r="F219" s="568" t="s">
        <v>2417</v>
      </c>
      <c r="G219" s="568" t="s">
        <v>2418</v>
      </c>
      <c r="H219" s="585"/>
      <c r="I219" s="585"/>
      <c r="J219" s="568"/>
      <c r="K219" s="568"/>
      <c r="L219" s="585">
        <v>2</v>
      </c>
      <c r="M219" s="585">
        <v>158</v>
      </c>
      <c r="N219" s="568">
        <v>1</v>
      </c>
      <c r="O219" s="568">
        <v>79</v>
      </c>
      <c r="P219" s="585">
        <v>2</v>
      </c>
      <c r="Q219" s="585">
        <v>160</v>
      </c>
      <c r="R219" s="573">
        <v>1.0126582278481013</v>
      </c>
      <c r="S219" s="586">
        <v>80</v>
      </c>
    </row>
    <row r="220" spans="1:19" ht="14.45" customHeight="1" x14ac:dyDescent="0.2">
      <c r="A220" s="567" t="s">
        <v>2396</v>
      </c>
      <c r="B220" s="568" t="s">
        <v>2397</v>
      </c>
      <c r="C220" s="568" t="s">
        <v>503</v>
      </c>
      <c r="D220" s="568" t="s">
        <v>654</v>
      </c>
      <c r="E220" s="568" t="s">
        <v>2414</v>
      </c>
      <c r="F220" s="568" t="s">
        <v>2419</v>
      </c>
      <c r="G220" s="568" t="s">
        <v>2420</v>
      </c>
      <c r="H220" s="585"/>
      <c r="I220" s="585"/>
      <c r="J220" s="568"/>
      <c r="K220" s="568"/>
      <c r="L220" s="585"/>
      <c r="M220" s="585"/>
      <c r="N220" s="568"/>
      <c r="O220" s="568"/>
      <c r="P220" s="585">
        <v>1</v>
      </c>
      <c r="Q220" s="585">
        <v>202</v>
      </c>
      <c r="R220" s="573"/>
      <c r="S220" s="586">
        <v>202</v>
      </c>
    </row>
    <row r="221" spans="1:19" ht="14.45" customHeight="1" x14ac:dyDescent="0.2">
      <c r="A221" s="567" t="s">
        <v>2396</v>
      </c>
      <c r="B221" s="568" t="s">
        <v>2397</v>
      </c>
      <c r="C221" s="568" t="s">
        <v>503</v>
      </c>
      <c r="D221" s="568" t="s">
        <v>654</v>
      </c>
      <c r="E221" s="568" t="s">
        <v>2414</v>
      </c>
      <c r="F221" s="568" t="s">
        <v>2421</v>
      </c>
      <c r="G221" s="568" t="s">
        <v>2422</v>
      </c>
      <c r="H221" s="585"/>
      <c r="I221" s="585"/>
      <c r="J221" s="568"/>
      <c r="K221" s="568"/>
      <c r="L221" s="585">
        <v>5</v>
      </c>
      <c r="M221" s="585">
        <v>420</v>
      </c>
      <c r="N221" s="568">
        <v>1</v>
      </c>
      <c r="O221" s="568">
        <v>84</v>
      </c>
      <c r="P221" s="585">
        <v>5</v>
      </c>
      <c r="Q221" s="585">
        <v>425</v>
      </c>
      <c r="R221" s="573">
        <v>1.0119047619047619</v>
      </c>
      <c r="S221" s="586">
        <v>85</v>
      </c>
    </row>
    <row r="222" spans="1:19" ht="14.45" customHeight="1" x14ac:dyDescent="0.2">
      <c r="A222" s="567" t="s">
        <v>2396</v>
      </c>
      <c r="B222" s="568" t="s">
        <v>2397</v>
      </c>
      <c r="C222" s="568" t="s">
        <v>503</v>
      </c>
      <c r="D222" s="568" t="s">
        <v>654</v>
      </c>
      <c r="E222" s="568" t="s">
        <v>2414</v>
      </c>
      <c r="F222" s="568" t="s">
        <v>2423</v>
      </c>
      <c r="G222" s="568" t="s">
        <v>2424</v>
      </c>
      <c r="H222" s="585">
        <v>158</v>
      </c>
      <c r="I222" s="585">
        <v>16748</v>
      </c>
      <c r="J222" s="568">
        <v>0.60904032873922687</v>
      </c>
      <c r="K222" s="568">
        <v>106</v>
      </c>
      <c r="L222" s="585">
        <v>257</v>
      </c>
      <c r="M222" s="585">
        <v>27499</v>
      </c>
      <c r="N222" s="568">
        <v>1</v>
      </c>
      <c r="O222" s="568">
        <v>107</v>
      </c>
      <c r="P222" s="585">
        <v>205</v>
      </c>
      <c r="Q222" s="585">
        <v>22140</v>
      </c>
      <c r="R222" s="573">
        <v>0.80512018618858872</v>
      </c>
      <c r="S222" s="586">
        <v>108</v>
      </c>
    </row>
    <row r="223" spans="1:19" ht="14.45" customHeight="1" x14ac:dyDescent="0.2">
      <c r="A223" s="567" t="s">
        <v>2396</v>
      </c>
      <c r="B223" s="568" t="s">
        <v>2397</v>
      </c>
      <c r="C223" s="568" t="s">
        <v>503</v>
      </c>
      <c r="D223" s="568" t="s">
        <v>654</v>
      </c>
      <c r="E223" s="568" t="s">
        <v>2414</v>
      </c>
      <c r="F223" s="568" t="s">
        <v>2425</v>
      </c>
      <c r="G223" s="568" t="s">
        <v>2426</v>
      </c>
      <c r="H223" s="585"/>
      <c r="I223" s="585"/>
      <c r="J223" s="568"/>
      <c r="K223" s="568"/>
      <c r="L223" s="585">
        <v>3</v>
      </c>
      <c r="M223" s="585">
        <v>678</v>
      </c>
      <c r="N223" s="568">
        <v>1</v>
      </c>
      <c r="O223" s="568">
        <v>226</v>
      </c>
      <c r="P223" s="585">
        <v>1</v>
      </c>
      <c r="Q223" s="585">
        <v>228</v>
      </c>
      <c r="R223" s="573">
        <v>0.33628318584070799</v>
      </c>
      <c r="S223" s="586">
        <v>228</v>
      </c>
    </row>
    <row r="224" spans="1:19" ht="14.45" customHeight="1" x14ac:dyDescent="0.2">
      <c r="A224" s="567" t="s">
        <v>2396</v>
      </c>
      <c r="B224" s="568" t="s">
        <v>2397</v>
      </c>
      <c r="C224" s="568" t="s">
        <v>503</v>
      </c>
      <c r="D224" s="568" t="s">
        <v>654</v>
      </c>
      <c r="E224" s="568" t="s">
        <v>2414</v>
      </c>
      <c r="F224" s="568" t="s">
        <v>2427</v>
      </c>
      <c r="G224" s="568" t="s">
        <v>2428</v>
      </c>
      <c r="H224" s="585">
        <v>17</v>
      </c>
      <c r="I224" s="585">
        <v>629</v>
      </c>
      <c r="J224" s="568">
        <v>1.0345394736842106</v>
      </c>
      <c r="K224" s="568">
        <v>37</v>
      </c>
      <c r="L224" s="585">
        <v>16</v>
      </c>
      <c r="M224" s="585">
        <v>608</v>
      </c>
      <c r="N224" s="568">
        <v>1</v>
      </c>
      <c r="O224" s="568">
        <v>38</v>
      </c>
      <c r="P224" s="585">
        <v>19</v>
      </c>
      <c r="Q224" s="585">
        <v>722</v>
      </c>
      <c r="R224" s="573">
        <v>1.1875</v>
      </c>
      <c r="S224" s="586">
        <v>38</v>
      </c>
    </row>
    <row r="225" spans="1:19" ht="14.45" customHeight="1" x14ac:dyDescent="0.2">
      <c r="A225" s="567" t="s">
        <v>2396</v>
      </c>
      <c r="B225" s="568" t="s">
        <v>2397</v>
      </c>
      <c r="C225" s="568" t="s">
        <v>503</v>
      </c>
      <c r="D225" s="568" t="s">
        <v>654</v>
      </c>
      <c r="E225" s="568" t="s">
        <v>2414</v>
      </c>
      <c r="F225" s="568" t="s">
        <v>2435</v>
      </c>
      <c r="G225" s="568" t="s">
        <v>2436</v>
      </c>
      <c r="H225" s="585">
        <v>277</v>
      </c>
      <c r="I225" s="585">
        <v>69804</v>
      </c>
      <c r="J225" s="568">
        <v>1.0569957601453663</v>
      </c>
      <c r="K225" s="568">
        <v>252</v>
      </c>
      <c r="L225" s="585">
        <v>260</v>
      </c>
      <c r="M225" s="585">
        <v>66040</v>
      </c>
      <c r="N225" s="568">
        <v>1</v>
      </c>
      <c r="O225" s="568">
        <v>254</v>
      </c>
      <c r="P225" s="585">
        <v>194</v>
      </c>
      <c r="Q225" s="585">
        <v>49470</v>
      </c>
      <c r="R225" s="573">
        <v>0.74909145972138103</v>
      </c>
      <c r="S225" s="586">
        <v>255</v>
      </c>
    </row>
    <row r="226" spans="1:19" ht="14.45" customHeight="1" x14ac:dyDescent="0.2">
      <c r="A226" s="567" t="s">
        <v>2396</v>
      </c>
      <c r="B226" s="568" t="s">
        <v>2397</v>
      </c>
      <c r="C226" s="568" t="s">
        <v>503</v>
      </c>
      <c r="D226" s="568" t="s">
        <v>654</v>
      </c>
      <c r="E226" s="568" t="s">
        <v>2414</v>
      </c>
      <c r="F226" s="568" t="s">
        <v>2437</v>
      </c>
      <c r="G226" s="568" t="s">
        <v>2438</v>
      </c>
      <c r="H226" s="585">
        <v>677</v>
      </c>
      <c r="I226" s="585">
        <v>85787</v>
      </c>
      <c r="J226" s="568">
        <v>0.95759382046301877</v>
      </c>
      <c r="K226" s="568">
        <v>126.71639586410635</v>
      </c>
      <c r="L226" s="585">
        <v>711</v>
      </c>
      <c r="M226" s="585">
        <v>89586</v>
      </c>
      <c r="N226" s="568">
        <v>1</v>
      </c>
      <c r="O226" s="568">
        <v>126</v>
      </c>
      <c r="P226" s="585">
        <v>520</v>
      </c>
      <c r="Q226" s="585">
        <v>66040</v>
      </c>
      <c r="R226" s="573">
        <v>0.73716875404639115</v>
      </c>
      <c r="S226" s="586">
        <v>127</v>
      </c>
    </row>
    <row r="227" spans="1:19" ht="14.45" customHeight="1" x14ac:dyDescent="0.2">
      <c r="A227" s="567" t="s">
        <v>2396</v>
      </c>
      <c r="B227" s="568" t="s">
        <v>2397</v>
      </c>
      <c r="C227" s="568" t="s">
        <v>503</v>
      </c>
      <c r="D227" s="568" t="s">
        <v>654</v>
      </c>
      <c r="E227" s="568" t="s">
        <v>2414</v>
      </c>
      <c r="F227" s="568" t="s">
        <v>2439</v>
      </c>
      <c r="G227" s="568" t="s">
        <v>2440</v>
      </c>
      <c r="H227" s="585"/>
      <c r="I227" s="585"/>
      <c r="J227" s="568"/>
      <c r="K227" s="568"/>
      <c r="L227" s="585">
        <v>1</v>
      </c>
      <c r="M227" s="585">
        <v>544</v>
      </c>
      <c r="N227" s="568">
        <v>1</v>
      </c>
      <c r="O227" s="568">
        <v>544</v>
      </c>
      <c r="P227" s="585"/>
      <c r="Q227" s="585"/>
      <c r="R227" s="573"/>
      <c r="S227" s="586"/>
    </row>
    <row r="228" spans="1:19" ht="14.45" customHeight="1" x14ac:dyDescent="0.2">
      <c r="A228" s="567" t="s">
        <v>2396</v>
      </c>
      <c r="B228" s="568" t="s">
        <v>2397</v>
      </c>
      <c r="C228" s="568" t="s">
        <v>503</v>
      </c>
      <c r="D228" s="568" t="s">
        <v>654</v>
      </c>
      <c r="E228" s="568" t="s">
        <v>2414</v>
      </c>
      <c r="F228" s="568" t="s">
        <v>2443</v>
      </c>
      <c r="G228" s="568" t="s">
        <v>2444</v>
      </c>
      <c r="H228" s="585"/>
      <c r="I228" s="585"/>
      <c r="J228" s="568"/>
      <c r="K228" s="568"/>
      <c r="L228" s="585">
        <v>1</v>
      </c>
      <c r="M228" s="585">
        <v>504</v>
      </c>
      <c r="N228" s="568">
        <v>1</v>
      </c>
      <c r="O228" s="568">
        <v>504</v>
      </c>
      <c r="P228" s="585">
        <v>3</v>
      </c>
      <c r="Q228" s="585">
        <v>1521</v>
      </c>
      <c r="R228" s="573">
        <v>3.0178571428571428</v>
      </c>
      <c r="S228" s="586">
        <v>507</v>
      </c>
    </row>
    <row r="229" spans="1:19" ht="14.45" customHeight="1" x14ac:dyDescent="0.2">
      <c r="A229" s="567" t="s">
        <v>2396</v>
      </c>
      <c r="B229" s="568" t="s">
        <v>2397</v>
      </c>
      <c r="C229" s="568" t="s">
        <v>503</v>
      </c>
      <c r="D229" s="568" t="s">
        <v>654</v>
      </c>
      <c r="E229" s="568" t="s">
        <v>2414</v>
      </c>
      <c r="F229" s="568" t="s">
        <v>2445</v>
      </c>
      <c r="G229" s="568" t="s">
        <v>2446</v>
      </c>
      <c r="H229" s="585">
        <v>1</v>
      </c>
      <c r="I229" s="585">
        <v>680</v>
      </c>
      <c r="J229" s="568">
        <v>0.49635036496350365</v>
      </c>
      <c r="K229" s="568">
        <v>680</v>
      </c>
      <c r="L229" s="585">
        <v>2</v>
      </c>
      <c r="M229" s="585">
        <v>1370</v>
      </c>
      <c r="N229" s="568">
        <v>1</v>
      </c>
      <c r="O229" s="568">
        <v>685</v>
      </c>
      <c r="P229" s="585">
        <v>2</v>
      </c>
      <c r="Q229" s="585">
        <v>1376</v>
      </c>
      <c r="R229" s="573">
        <v>1.0043795620437956</v>
      </c>
      <c r="S229" s="586">
        <v>688</v>
      </c>
    </row>
    <row r="230" spans="1:19" ht="14.45" customHeight="1" x14ac:dyDescent="0.2">
      <c r="A230" s="567" t="s">
        <v>2396</v>
      </c>
      <c r="B230" s="568" t="s">
        <v>2397</v>
      </c>
      <c r="C230" s="568" t="s">
        <v>503</v>
      </c>
      <c r="D230" s="568" t="s">
        <v>654</v>
      </c>
      <c r="E230" s="568" t="s">
        <v>2414</v>
      </c>
      <c r="F230" s="568" t="s">
        <v>2447</v>
      </c>
      <c r="G230" s="568" t="s">
        <v>2448</v>
      </c>
      <c r="H230" s="585">
        <v>2</v>
      </c>
      <c r="I230" s="585">
        <v>2068</v>
      </c>
      <c r="J230" s="568"/>
      <c r="K230" s="568">
        <v>1034</v>
      </c>
      <c r="L230" s="585"/>
      <c r="M230" s="585"/>
      <c r="N230" s="568"/>
      <c r="O230" s="568"/>
      <c r="P230" s="585">
        <v>2</v>
      </c>
      <c r="Q230" s="585">
        <v>2090</v>
      </c>
      <c r="R230" s="573"/>
      <c r="S230" s="586">
        <v>1045</v>
      </c>
    </row>
    <row r="231" spans="1:19" ht="14.45" customHeight="1" x14ac:dyDescent="0.2">
      <c r="A231" s="567" t="s">
        <v>2396</v>
      </c>
      <c r="B231" s="568" t="s">
        <v>2397</v>
      </c>
      <c r="C231" s="568" t="s">
        <v>503</v>
      </c>
      <c r="D231" s="568" t="s">
        <v>654</v>
      </c>
      <c r="E231" s="568" t="s">
        <v>2414</v>
      </c>
      <c r="F231" s="568" t="s">
        <v>2453</v>
      </c>
      <c r="G231" s="568" t="s">
        <v>2454</v>
      </c>
      <c r="H231" s="585">
        <v>1</v>
      </c>
      <c r="I231" s="585">
        <v>1680</v>
      </c>
      <c r="J231" s="568"/>
      <c r="K231" s="568">
        <v>1680</v>
      </c>
      <c r="L231" s="585"/>
      <c r="M231" s="585"/>
      <c r="N231" s="568"/>
      <c r="O231" s="568"/>
      <c r="P231" s="585"/>
      <c r="Q231" s="585"/>
      <c r="R231" s="573"/>
      <c r="S231" s="586"/>
    </row>
    <row r="232" spans="1:19" ht="14.45" customHeight="1" x14ac:dyDescent="0.2">
      <c r="A232" s="567" t="s">
        <v>2396</v>
      </c>
      <c r="B232" s="568" t="s">
        <v>2397</v>
      </c>
      <c r="C232" s="568" t="s">
        <v>503</v>
      </c>
      <c r="D232" s="568" t="s">
        <v>654</v>
      </c>
      <c r="E232" s="568" t="s">
        <v>2414</v>
      </c>
      <c r="F232" s="568" t="s">
        <v>2455</v>
      </c>
      <c r="G232" s="568" t="s">
        <v>2456</v>
      </c>
      <c r="H232" s="585"/>
      <c r="I232" s="585"/>
      <c r="J232" s="568"/>
      <c r="K232" s="568"/>
      <c r="L232" s="585">
        <v>1</v>
      </c>
      <c r="M232" s="585">
        <v>1406</v>
      </c>
      <c r="N232" s="568">
        <v>1</v>
      </c>
      <c r="O232" s="568">
        <v>1406</v>
      </c>
      <c r="P232" s="585">
        <v>2</v>
      </c>
      <c r="Q232" s="585">
        <v>2830</v>
      </c>
      <c r="R232" s="573">
        <v>2.0128022759601709</v>
      </c>
      <c r="S232" s="586">
        <v>1415</v>
      </c>
    </row>
    <row r="233" spans="1:19" ht="14.45" customHeight="1" x14ac:dyDescent="0.2">
      <c r="A233" s="567" t="s">
        <v>2396</v>
      </c>
      <c r="B233" s="568" t="s">
        <v>2397</v>
      </c>
      <c r="C233" s="568" t="s">
        <v>503</v>
      </c>
      <c r="D233" s="568" t="s">
        <v>654</v>
      </c>
      <c r="E233" s="568" t="s">
        <v>2414</v>
      </c>
      <c r="F233" s="568" t="s">
        <v>2461</v>
      </c>
      <c r="G233" s="568" t="s">
        <v>2462</v>
      </c>
      <c r="H233" s="585">
        <v>1</v>
      </c>
      <c r="I233" s="585">
        <v>975</v>
      </c>
      <c r="J233" s="568"/>
      <c r="K233" s="568">
        <v>975</v>
      </c>
      <c r="L233" s="585"/>
      <c r="M233" s="585"/>
      <c r="N233" s="568"/>
      <c r="O233" s="568"/>
      <c r="P233" s="585"/>
      <c r="Q233" s="585"/>
      <c r="R233" s="573"/>
      <c r="S233" s="586"/>
    </row>
    <row r="234" spans="1:19" ht="14.45" customHeight="1" x14ac:dyDescent="0.2">
      <c r="A234" s="567" t="s">
        <v>2396</v>
      </c>
      <c r="B234" s="568" t="s">
        <v>2397</v>
      </c>
      <c r="C234" s="568" t="s">
        <v>503</v>
      </c>
      <c r="D234" s="568" t="s">
        <v>654</v>
      </c>
      <c r="E234" s="568" t="s">
        <v>2414</v>
      </c>
      <c r="F234" s="568" t="s">
        <v>2463</v>
      </c>
      <c r="G234" s="568" t="s">
        <v>2464</v>
      </c>
      <c r="H234" s="585"/>
      <c r="I234" s="585"/>
      <c r="J234" s="568"/>
      <c r="K234" s="568"/>
      <c r="L234" s="585">
        <v>1</v>
      </c>
      <c r="M234" s="585">
        <v>0</v>
      </c>
      <c r="N234" s="568"/>
      <c r="O234" s="568">
        <v>0</v>
      </c>
      <c r="P234" s="585">
        <v>0</v>
      </c>
      <c r="Q234" s="585">
        <v>0</v>
      </c>
      <c r="R234" s="573"/>
      <c r="S234" s="586"/>
    </row>
    <row r="235" spans="1:19" ht="14.45" customHeight="1" x14ac:dyDescent="0.2">
      <c r="A235" s="567" t="s">
        <v>2396</v>
      </c>
      <c r="B235" s="568" t="s">
        <v>2397</v>
      </c>
      <c r="C235" s="568" t="s">
        <v>503</v>
      </c>
      <c r="D235" s="568" t="s">
        <v>654</v>
      </c>
      <c r="E235" s="568" t="s">
        <v>2414</v>
      </c>
      <c r="F235" s="568" t="s">
        <v>2465</v>
      </c>
      <c r="G235" s="568" t="s">
        <v>2466</v>
      </c>
      <c r="H235" s="585"/>
      <c r="I235" s="585"/>
      <c r="J235" s="568"/>
      <c r="K235" s="568"/>
      <c r="L235" s="585">
        <v>5</v>
      </c>
      <c r="M235" s="585">
        <v>1880</v>
      </c>
      <c r="N235" s="568">
        <v>1</v>
      </c>
      <c r="O235" s="568">
        <v>376</v>
      </c>
      <c r="P235" s="585">
        <v>1</v>
      </c>
      <c r="Q235" s="585">
        <v>379</v>
      </c>
      <c r="R235" s="573">
        <v>0.20159574468085106</v>
      </c>
      <c r="S235" s="586">
        <v>379</v>
      </c>
    </row>
    <row r="236" spans="1:19" ht="14.45" customHeight="1" x14ac:dyDescent="0.2">
      <c r="A236" s="567" t="s">
        <v>2396</v>
      </c>
      <c r="B236" s="568" t="s">
        <v>2397</v>
      </c>
      <c r="C236" s="568" t="s">
        <v>503</v>
      </c>
      <c r="D236" s="568" t="s">
        <v>654</v>
      </c>
      <c r="E236" s="568" t="s">
        <v>2414</v>
      </c>
      <c r="F236" s="568" t="s">
        <v>2467</v>
      </c>
      <c r="G236" s="568" t="s">
        <v>2468</v>
      </c>
      <c r="H236" s="585">
        <v>581</v>
      </c>
      <c r="I236" s="585">
        <v>19366.669999999998</v>
      </c>
      <c r="J236" s="568">
        <v>0.70681277372262763</v>
      </c>
      <c r="K236" s="568">
        <v>33.33333907056798</v>
      </c>
      <c r="L236" s="585">
        <v>822</v>
      </c>
      <c r="M236" s="585">
        <v>27400</v>
      </c>
      <c r="N236" s="568">
        <v>1</v>
      </c>
      <c r="O236" s="568">
        <v>33.333333333333336</v>
      </c>
      <c r="P236" s="585">
        <v>621</v>
      </c>
      <c r="Q236" s="585">
        <v>23865.57</v>
      </c>
      <c r="R236" s="573">
        <v>0.871006204379562</v>
      </c>
      <c r="S236" s="586">
        <v>38.430869565217392</v>
      </c>
    </row>
    <row r="237" spans="1:19" ht="14.45" customHeight="1" x14ac:dyDescent="0.2">
      <c r="A237" s="567" t="s">
        <v>2396</v>
      </c>
      <c r="B237" s="568" t="s">
        <v>2397</v>
      </c>
      <c r="C237" s="568" t="s">
        <v>503</v>
      </c>
      <c r="D237" s="568" t="s">
        <v>654</v>
      </c>
      <c r="E237" s="568" t="s">
        <v>2414</v>
      </c>
      <c r="F237" s="568" t="s">
        <v>2469</v>
      </c>
      <c r="G237" s="568" t="s">
        <v>2470</v>
      </c>
      <c r="H237" s="585">
        <v>4</v>
      </c>
      <c r="I237" s="585">
        <v>463</v>
      </c>
      <c r="J237" s="568">
        <v>0.16630747126436782</v>
      </c>
      <c r="K237" s="568">
        <v>115.75</v>
      </c>
      <c r="L237" s="585">
        <v>24</v>
      </c>
      <c r="M237" s="585">
        <v>2784</v>
      </c>
      <c r="N237" s="568">
        <v>1</v>
      </c>
      <c r="O237" s="568">
        <v>116</v>
      </c>
      <c r="P237" s="585">
        <v>31</v>
      </c>
      <c r="Q237" s="585">
        <v>3627</v>
      </c>
      <c r="R237" s="573">
        <v>1.302801724137931</v>
      </c>
      <c r="S237" s="586">
        <v>117</v>
      </c>
    </row>
    <row r="238" spans="1:19" ht="14.45" customHeight="1" x14ac:dyDescent="0.2">
      <c r="A238" s="567" t="s">
        <v>2396</v>
      </c>
      <c r="B238" s="568" t="s">
        <v>2397</v>
      </c>
      <c r="C238" s="568" t="s">
        <v>503</v>
      </c>
      <c r="D238" s="568" t="s">
        <v>654</v>
      </c>
      <c r="E238" s="568" t="s">
        <v>2414</v>
      </c>
      <c r="F238" s="568" t="s">
        <v>2473</v>
      </c>
      <c r="G238" s="568" t="s">
        <v>2474</v>
      </c>
      <c r="H238" s="585">
        <v>9</v>
      </c>
      <c r="I238" s="585">
        <v>774</v>
      </c>
      <c r="J238" s="568">
        <v>0.55603448275862066</v>
      </c>
      <c r="K238" s="568">
        <v>86</v>
      </c>
      <c r="L238" s="585">
        <v>16</v>
      </c>
      <c r="M238" s="585">
        <v>1392</v>
      </c>
      <c r="N238" s="568">
        <v>1</v>
      </c>
      <c r="O238" s="568">
        <v>87</v>
      </c>
      <c r="P238" s="585">
        <v>16</v>
      </c>
      <c r="Q238" s="585">
        <v>1408</v>
      </c>
      <c r="R238" s="573">
        <v>1.0114942528735633</v>
      </c>
      <c r="S238" s="586">
        <v>88</v>
      </c>
    </row>
    <row r="239" spans="1:19" ht="14.45" customHeight="1" x14ac:dyDescent="0.2">
      <c r="A239" s="567" t="s">
        <v>2396</v>
      </c>
      <c r="B239" s="568" t="s">
        <v>2397</v>
      </c>
      <c r="C239" s="568" t="s">
        <v>503</v>
      </c>
      <c r="D239" s="568" t="s">
        <v>654</v>
      </c>
      <c r="E239" s="568" t="s">
        <v>2414</v>
      </c>
      <c r="F239" s="568" t="s">
        <v>2475</v>
      </c>
      <c r="G239" s="568" t="s">
        <v>2476</v>
      </c>
      <c r="H239" s="585"/>
      <c r="I239" s="585"/>
      <c r="J239" s="568"/>
      <c r="K239" s="568"/>
      <c r="L239" s="585">
        <v>15</v>
      </c>
      <c r="M239" s="585">
        <v>495</v>
      </c>
      <c r="N239" s="568">
        <v>1</v>
      </c>
      <c r="O239" s="568">
        <v>33</v>
      </c>
      <c r="P239" s="585">
        <v>5</v>
      </c>
      <c r="Q239" s="585">
        <v>165</v>
      </c>
      <c r="R239" s="573">
        <v>0.33333333333333331</v>
      </c>
      <c r="S239" s="586">
        <v>33</v>
      </c>
    </row>
    <row r="240" spans="1:19" ht="14.45" customHeight="1" x14ac:dyDescent="0.2">
      <c r="A240" s="567" t="s">
        <v>2396</v>
      </c>
      <c r="B240" s="568" t="s">
        <v>2397</v>
      </c>
      <c r="C240" s="568" t="s">
        <v>503</v>
      </c>
      <c r="D240" s="568" t="s">
        <v>654</v>
      </c>
      <c r="E240" s="568" t="s">
        <v>2414</v>
      </c>
      <c r="F240" s="568" t="s">
        <v>2477</v>
      </c>
      <c r="G240" s="568" t="s">
        <v>2478</v>
      </c>
      <c r="H240" s="585">
        <v>2</v>
      </c>
      <c r="I240" s="585">
        <v>3058</v>
      </c>
      <c r="J240" s="568"/>
      <c r="K240" s="568">
        <v>1529</v>
      </c>
      <c r="L240" s="585"/>
      <c r="M240" s="585"/>
      <c r="N240" s="568"/>
      <c r="O240" s="568"/>
      <c r="P240" s="585"/>
      <c r="Q240" s="585"/>
      <c r="R240" s="573"/>
      <c r="S240" s="586"/>
    </row>
    <row r="241" spans="1:19" ht="14.45" customHeight="1" x14ac:dyDescent="0.2">
      <c r="A241" s="567" t="s">
        <v>2396</v>
      </c>
      <c r="B241" s="568" t="s">
        <v>2397</v>
      </c>
      <c r="C241" s="568" t="s">
        <v>503</v>
      </c>
      <c r="D241" s="568" t="s">
        <v>654</v>
      </c>
      <c r="E241" s="568" t="s">
        <v>2414</v>
      </c>
      <c r="F241" s="568" t="s">
        <v>2482</v>
      </c>
      <c r="G241" s="568" t="s">
        <v>2483</v>
      </c>
      <c r="H241" s="585">
        <v>1</v>
      </c>
      <c r="I241" s="585">
        <v>158</v>
      </c>
      <c r="J241" s="568"/>
      <c r="K241" s="568">
        <v>158</v>
      </c>
      <c r="L241" s="585"/>
      <c r="M241" s="585"/>
      <c r="N241" s="568"/>
      <c r="O241" s="568"/>
      <c r="P241" s="585"/>
      <c r="Q241" s="585"/>
      <c r="R241" s="573"/>
      <c r="S241" s="586"/>
    </row>
    <row r="242" spans="1:19" ht="14.45" customHeight="1" x14ac:dyDescent="0.2">
      <c r="A242" s="567" t="s">
        <v>2396</v>
      </c>
      <c r="B242" s="568" t="s">
        <v>2397</v>
      </c>
      <c r="C242" s="568" t="s">
        <v>503</v>
      </c>
      <c r="D242" s="568" t="s">
        <v>654</v>
      </c>
      <c r="E242" s="568" t="s">
        <v>2414</v>
      </c>
      <c r="F242" s="568" t="s">
        <v>2490</v>
      </c>
      <c r="G242" s="568" t="s">
        <v>2491</v>
      </c>
      <c r="H242" s="585">
        <v>1</v>
      </c>
      <c r="I242" s="585">
        <v>723</v>
      </c>
      <c r="J242" s="568">
        <v>0.49588477366255146</v>
      </c>
      <c r="K242" s="568">
        <v>723</v>
      </c>
      <c r="L242" s="585">
        <v>2</v>
      </c>
      <c r="M242" s="585">
        <v>1458</v>
      </c>
      <c r="N242" s="568">
        <v>1</v>
      </c>
      <c r="O242" s="568">
        <v>729</v>
      </c>
      <c r="P242" s="585"/>
      <c r="Q242" s="585"/>
      <c r="R242" s="573"/>
      <c r="S242" s="586"/>
    </row>
    <row r="243" spans="1:19" ht="14.45" customHeight="1" x14ac:dyDescent="0.2">
      <c r="A243" s="567" t="s">
        <v>2396</v>
      </c>
      <c r="B243" s="568" t="s">
        <v>2397</v>
      </c>
      <c r="C243" s="568" t="s">
        <v>503</v>
      </c>
      <c r="D243" s="568" t="s">
        <v>654</v>
      </c>
      <c r="E243" s="568" t="s">
        <v>2414</v>
      </c>
      <c r="F243" s="568" t="s">
        <v>2492</v>
      </c>
      <c r="G243" s="568" t="s">
        <v>2493</v>
      </c>
      <c r="H243" s="585">
        <v>1</v>
      </c>
      <c r="I243" s="585">
        <v>1064</v>
      </c>
      <c r="J243" s="568">
        <v>0.99532273152478956</v>
      </c>
      <c r="K243" s="568">
        <v>1064</v>
      </c>
      <c r="L243" s="585">
        <v>1</v>
      </c>
      <c r="M243" s="585">
        <v>1069</v>
      </c>
      <c r="N243" s="568">
        <v>1</v>
      </c>
      <c r="O243" s="568">
        <v>1069</v>
      </c>
      <c r="P243" s="585">
        <v>2</v>
      </c>
      <c r="Q243" s="585">
        <v>2144</v>
      </c>
      <c r="R243" s="573">
        <v>2.0056127221702527</v>
      </c>
      <c r="S243" s="586">
        <v>1072</v>
      </c>
    </row>
    <row r="244" spans="1:19" ht="14.45" customHeight="1" x14ac:dyDescent="0.2">
      <c r="A244" s="567" t="s">
        <v>2396</v>
      </c>
      <c r="B244" s="568" t="s">
        <v>2397</v>
      </c>
      <c r="C244" s="568" t="s">
        <v>503</v>
      </c>
      <c r="D244" s="568" t="s">
        <v>654</v>
      </c>
      <c r="E244" s="568" t="s">
        <v>2414</v>
      </c>
      <c r="F244" s="568" t="s">
        <v>2494</v>
      </c>
      <c r="G244" s="568" t="s">
        <v>2495</v>
      </c>
      <c r="H244" s="585"/>
      <c r="I244" s="585"/>
      <c r="J244" s="568"/>
      <c r="K244" s="568"/>
      <c r="L244" s="585"/>
      <c r="M244" s="585"/>
      <c r="N244" s="568"/>
      <c r="O244" s="568"/>
      <c r="P244" s="585">
        <v>1</v>
      </c>
      <c r="Q244" s="585">
        <v>126</v>
      </c>
      <c r="R244" s="573"/>
      <c r="S244" s="586">
        <v>126</v>
      </c>
    </row>
    <row r="245" spans="1:19" ht="14.45" customHeight="1" x14ac:dyDescent="0.2">
      <c r="A245" s="567" t="s">
        <v>2396</v>
      </c>
      <c r="B245" s="568" t="s">
        <v>2397</v>
      </c>
      <c r="C245" s="568" t="s">
        <v>503</v>
      </c>
      <c r="D245" s="568" t="s">
        <v>654</v>
      </c>
      <c r="E245" s="568" t="s">
        <v>2414</v>
      </c>
      <c r="F245" s="568" t="s">
        <v>2496</v>
      </c>
      <c r="G245" s="568" t="s">
        <v>2497</v>
      </c>
      <c r="H245" s="585"/>
      <c r="I245" s="585"/>
      <c r="J245" s="568"/>
      <c r="K245" s="568"/>
      <c r="L245" s="585"/>
      <c r="M245" s="585"/>
      <c r="N245" s="568"/>
      <c r="O245" s="568"/>
      <c r="P245" s="585">
        <v>3</v>
      </c>
      <c r="Q245" s="585">
        <v>186</v>
      </c>
      <c r="R245" s="573"/>
      <c r="S245" s="586">
        <v>62</v>
      </c>
    </row>
    <row r="246" spans="1:19" ht="14.45" customHeight="1" x14ac:dyDescent="0.2">
      <c r="A246" s="567" t="s">
        <v>2396</v>
      </c>
      <c r="B246" s="568" t="s">
        <v>2397</v>
      </c>
      <c r="C246" s="568" t="s">
        <v>503</v>
      </c>
      <c r="D246" s="568" t="s">
        <v>654</v>
      </c>
      <c r="E246" s="568" t="s">
        <v>2414</v>
      </c>
      <c r="F246" s="568" t="s">
        <v>2500</v>
      </c>
      <c r="G246" s="568" t="s">
        <v>2501</v>
      </c>
      <c r="H246" s="585">
        <v>3</v>
      </c>
      <c r="I246" s="585">
        <v>273</v>
      </c>
      <c r="J246" s="568">
        <v>0.74184782608695654</v>
      </c>
      <c r="K246" s="568">
        <v>91</v>
      </c>
      <c r="L246" s="585">
        <v>4</v>
      </c>
      <c r="M246" s="585">
        <v>368</v>
      </c>
      <c r="N246" s="568">
        <v>1</v>
      </c>
      <c r="O246" s="568">
        <v>92</v>
      </c>
      <c r="P246" s="585">
        <v>7</v>
      </c>
      <c r="Q246" s="585">
        <v>651</v>
      </c>
      <c r="R246" s="573">
        <v>1.7690217391304348</v>
      </c>
      <c r="S246" s="586">
        <v>93</v>
      </c>
    </row>
    <row r="247" spans="1:19" ht="14.45" customHeight="1" x14ac:dyDescent="0.2">
      <c r="A247" s="567" t="s">
        <v>2396</v>
      </c>
      <c r="B247" s="568" t="s">
        <v>2397</v>
      </c>
      <c r="C247" s="568" t="s">
        <v>503</v>
      </c>
      <c r="D247" s="568" t="s">
        <v>654</v>
      </c>
      <c r="E247" s="568" t="s">
        <v>2414</v>
      </c>
      <c r="F247" s="568" t="s">
        <v>2502</v>
      </c>
      <c r="G247" s="568" t="s">
        <v>2503</v>
      </c>
      <c r="H247" s="585"/>
      <c r="I247" s="585"/>
      <c r="J247" s="568"/>
      <c r="K247" s="568"/>
      <c r="L247" s="585">
        <v>5</v>
      </c>
      <c r="M247" s="585">
        <v>1880</v>
      </c>
      <c r="N247" s="568">
        <v>1</v>
      </c>
      <c r="O247" s="568">
        <v>376</v>
      </c>
      <c r="P247" s="585">
        <v>3</v>
      </c>
      <c r="Q247" s="585">
        <v>1131</v>
      </c>
      <c r="R247" s="573">
        <v>0.60159574468085109</v>
      </c>
      <c r="S247" s="586">
        <v>377</v>
      </c>
    </row>
    <row r="248" spans="1:19" ht="14.45" customHeight="1" x14ac:dyDescent="0.2">
      <c r="A248" s="567" t="s">
        <v>2396</v>
      </c>
      <c r="B248" s="568" t="s">
        <v>2397</v>
      </c>
      <c r="C248" s="568" t="s">
        <v>503</v>
      </c>
      <c r="D248" s="568" t="s">
        <v>654</v>
      </c>
      <c r="E248" s="568" t="s">
        <v>2414</v>
      </c>
      <c r="F248" s="568" t="s">
        <v>2504</v>
      </c>
      <c r="G248" s="568" t="s">
        <v>2505</v>
      </c>
      <c r="H248" s="585"/>
      <c r="I248" s="585"/>
      <c r="J248" s="568"/>
      <c r="K248" s="568"/>
      <c r="L248" s="585">
        <v>1</v>
      </c>
      <c r="M248" s="585">
        <v>990</v>
      </c>
      <c r="N248" s="568">
        <v>1</v>
      </c>
      <c r="O248" s="568">
        <v>990</v>
      </c>
      <c r="P248" s="585"/>
      <c r="Q248" s="585"/>
      <c r="R248" s="573"/>
      <c r="S248" s="586"/>
    </row>
    <row r="249" spans="1:19" ht="14.45" customHeight="1" x14ac:dyDescent="0.2">
      <c r="A249" s="567" t="s">
        <v>2396</v>
      </c>
      <c r="B249" s="568" t="s">
        <v>2397</v>
      </c>
      <c r="C249" s="568" t="s">
        <v>503</v>
      </c>
      <c r="D249" s="568" t="s">
        <v>654</v>
      </c>
      <c r="E249" s="568" t="s">
        <v>2414</v>
      </c>
      <c r="F249" s="568" t="s">
        <v>2506</v>
      </c>
      <c r="G249" s="568" t="s">
        <v>2507</v>
      </c>
      <c r="H249" s="585">
        <v>1</v>
      </c>
      <c r="I249" s="585">
        <v>136</v>
      </c>
      <c r="J249" s="568">
        <v>0.5</v>
      </c>
      <c r="K249" s="568">
        <v>136</v>
      </c>
      <c r="L249" s="585">
        <v>2</v>
      </c>
      <c r="M249" s="585">
        <v>272</v>
      </c>
      <c r="N249" s="568">
        <v>1</v>
      </c>
      <c r="O249" s="568">
        <v>136</v>
      </c>
      <c r="P249" s="585">
        <v>1</v>
      </c>
      <c r="Q249" s="585">
        <v>137</v>
      </c>
      <c r="R249" s="573">
        <v>0.50367647058823528</v>
      </c>
      <c r="S249" s="586">
        <v>137</v>
      </c>
    </row>
    <row r="250" spans="1:19" ht="14.45" customHeight="1" x14ac:dyDescent="0.2">
      <c r="A250" s="567" t="s">
        <v>2396</v>
      </c>
      <c r="B250" s="568" t="s">
        <v>2397</v>
      </c>
      <c r="C250" s="568" t="s">
        <v>503</v>
      </c>
      <c r="D250" s="568" t="s">
        <v>654</v>
      </c>
      <c r="E250" s="568" t="s">
        <v>2414</v>
      </c>
      <c r="F250" s="568" t="s">
        <v>2508</v>
      </c>
      <c r="G250" s="568" t="s">
        <v>2509</v>
      </c>
      <c r="H250" s="585">
        <v>6</v>
      </c>
      <c r="I250" s="585">
        <v>2346</v>
      </c>
      <c r="J250" s="568">
        <v>0.37309160305343514</v>
      </c>
      <c r="K250" s="568">
        <v>391</v>
      </c>
      <c r="L250" s="585">
        <v>16</v>
      </c>
      <c r="M250" s="585">
        <v>6288</v>
      </c>
      <c r="N250" s="568">
        <v>1</v>
      </c>
      <c r="O250" s="568">
        <v>393</v>
      </c>
      <c r="P250" s="585">
        <v>19</v>
      </c>
      <c r="Q250" s="585">
        <v>7524</v>
      </c>
      <c r="R250" s="573">
        <v>1.1965648854961832</v>
      </c>
      <c r="S250" s="586">
        <v>396</v>
      </c>
    </row>
    <row r="251" spans="1:19" ht="14.45" customHeight="1" x14ac:dyDescent="0.2">
      <c r="A251" s="567" t="s">
        <v>2396</v>
      </c>
      <c r="B251" s="568" t="s">
        <v>2397</v>
      </c>
      <c r="C251" s="568" t="s">
        <v>503</v>
      </c>
      <c r="D251" s="568" t="s">
        <v>654</v>
      </c>
      <c r="E251" s="568" t="s">
        <v>2414</v>
      </c>
      <c r="F251" s="568" t="s">
        <v>2510</v>
      </c>
      <c r="G251" s="568" t="s">
        <v>2511</v>
      </c>
      <c r="H251" s="585"/>
      <c r="I251" s="585"/>
      <c r="J251" s="568"/>
      <c r="K251" s="568"/>
      <c r="L251" s="585">
        <v>4</v>
      </c>
      <c r="M251" s="585">
        <v>2032</v>
      </c>
      <c r="N251" s="568">
        <v>1</v>
      </c>
      <c r="O251" s="568">
        <v>508</v>
      </c>
      <c r="P251" s="585">
        <v>1</v>
      </c>
      <c r="Q251" s="585">
        <v>511</v>
      </c>
      <c r="R251" s="573">
        <v>0.2514763779527559</v>
      </c>
      <c r="S251" s="586">
        <v>511</v>
      </c>
    </row>
    <row r="252" spans="1:19" ht="14.45" customHeight="1" x14ac:dyDescent="0.2">
      <c r="A252" s="567" t="s">
        <v>2396</v>
      </c>
      <c r="B252" s="568" t="s">
        <v>2397</v>
      </c>
      <c r="C252" s="568" t="s">
        <v>503</v>
      </c>
      <c r="D252" s="568" t="s">
        <v>654</v>
      </c>
      <c r="E252" s="568" t="s">
        <v>2414</v>
      </c>
      <c r="F252" s="568" t="s">
        <v>2514</v>
      </c>
      <c r="G252" s="568" t="s">
        <v>2515</v>
      </c>
      <c r="H252" s="585">
        <v>1</v>
      </c>
      <c r="I252" s="585">
        <v>1673</v>
      </c>
      <c r="J252" s="568"/>
      <c r="K252" s="568">
        <v>1673</v>
      </c>
      <c r="L252" s="585"/>
      <c r="M252" s="585"/>
      <c r="N252" s="568"/>
      <c r="O252" s="568"/>
      <c r="P252" s="585"/>
      <c r="Q252" s="585"/>
      <c r="R252" s="573"/>
      <c r="S252" s="586"/>
    </row>
    <row r="253" spans="1:19" ht="14.45" customHeight="1" x14ac:dyDescent="0.2">
      <c r="A253" s="567" t="s">
        <v>2396</v>
      </c>
      <c r="B253" s="568" t="s">
        <v>2397</v>
      </c>
      <c r="C253" s="568" t="s">
        <v>503</v>
      </c>
      <c r="D253" s="568" t="s">
        <v>654</v>
      </c>
      <c r="E253" s="568" t="s">
        <v>2414</v>
      </c>
      <c r="F253" s="568" t="s">
        <v>2516</v>
      </c>
      <c r="G253" s="568" t="s">
        <v>2517</v>
      </c>
      <c r="H253" s="585"/>
      <c r="I253" s="585"/>
      <c r="J253" s="568"/>
      <c r="K253" s="568"/>
      <c r="L253" s="585">
        <v>1</v>
      </c>
      <c r="M253" s="585">
        <v>182</v>
      </c>
      <c r="N253" s="568">
        <v>1</v>
      </c>
      <c r="O253" s="568">
        <v>182</v>
      </c>
      <c r="P253" s="585"/>
      <c r="Q253" s="585"/>
      <c r="R253" s="573"/>
      <c r="S253" s="586"/>
    </row>
    <row r="254" spans="1:19" ht="14.45" customHeight="1" x14ac:dyDescent="0.2">
      <c r="A254" s="567" t="s">
        <v>2396</v>
      </c>
      <c r="B254" s="568" t="s">
        <v>2397</v>
      </c>
      <c r="C254" s="568" t="s">
        <v>503</v>
      </c>
      <c r="D254" s="568" t="s">
        <v>654</v>
      </c>
      <c r="E254" s="568" t="s">
        <v>2414</v>
      </c>
      <c r="F254" s="568" t="s">
        <v>2518</v>
      </c>
      <c r="G254" s="568" t="s">
        <v>2519</v>
      </c>
      <c r="H254" s="585">
        <v>3</v>
      </c>
      <c r="I254" s="585">
        <v>1350</v>
      </c>
      <c r="J254" s="568"/>
      <c r="K254" s="568">
        <v>450</v>
      </c>
      <c r="L254" s="585"/>
      <c r="M254" s="585"/>
      <c r="N254" s="568"/>
      <c r="O254" s="568"/>
      <c r="P254" s="585">
        <v>1</v>
      </c>
      <c r="Q254" s="585">
        <v>452</v>
      </c>
      <c r="R254" s="573"/>
      <c r="S254" s="586">
        <v>452</v>
      </c>
    </row>
    <row r="255" spans="1:19" ht="14.45" customHeight="1" x14ac:dyDescent="0.2">
      <c r="A255" s="567" t="s">
        <v>2396</v>
      </c>
      <c r="B255" s="568" t="s">
        <v>2397</v>
      </c>
      <c r="C255" s="568" t="s">
        <v>503</v>
      </c>
      <c r="D255" s="568" t="s">
        <v>654</v>
      </c>
      <c r="E255" s="568" t="s">
        <v>2414</v>
      </c>
      <c r="F255" s="568" t="s">
        <v>2520</v>
      </c>
      <c r="G255" s="568" t="s">
        <v>2521</v>
      </c>
      <c r="H255" s="585"/>
      <c r="I255" s="585"/>
      <c r="J255" s="568"/>
      <c r="K255" s="568"/>
      <c r="L255" s="585">
        <v>1</v>
      </c>
      <c r="M255" s="585">
        <v>312</v>
      </c>
      <c r="N255" s="568">
        <v>1</v>
      </c>
      <c r="O255" s="568">
        <v>312</v>
      </c>
      <c r="P255" s="585">
        <v>1</v>
      </c>
      <c r="Q255" s="585">
        <v>313</v>
      </c>
      <c r="R255" s="573">
        <v>1.0032051282051282</v>
      </c>
      <c r="S255" s="586">
        <v>313</v>
      </c>
    </row>
    <row r="256" spans="1:19" ht="14.45" customHeight="1" x14ac:dyDescent="0.2">
      <c r="A256" s="567" t="s">
        <v>2396</v>
      </c>
      <c r="B256" s="568" t="s">
        <v>2397</v>
      </c>
      <c r="C256" s="568" t="s">
        <v>503</v>
      </c>
      <c r="D256" s="568" t="s">
        <v>654</v>
      </c>
      <c r="E256" s="568" t="s">
        <v>2414</v>
      </c>
      <c r="F256" s="568" t="s">
        <v>2522</v>
      </c>
      <c r="G256" s="568" t="s">
        <v>2523</v>
      </c>
      <c r="H256" s="585">
        <v>1</v>
      </c>
      <c r="I256" s="585">
        <v>487</v>
      </c>
      <c r="J256" s="568"/>
      <c r="K256" s="568">
        <v>487</v>
      </c>
      <c r="L256" s="585"/>
      <c r="M256" s="585"/>
      <c r="N256" s="568"/>
      <c r="O256" s="568"/>
      <c r="P256" s="585"/>
      <c r="Q256" s="585"/>
      <c r="R256" s="573"/>
      <c r="S256" s="586"/>
    </row>
    <row r="257" spans="1:19" ht="14.45" customHeight="1" x14ac:dyDescent="0.2">
      <c r="A257" s="567" t="s">
        <v>2396</v>
      </c>
      <c r="B257" s="568" t="s">
        <v>2397</v>
      </c>
      <c r="C257" s="568" t="s">
        <v>503</v>
      </c>
      <c r="D257" s="568" t="s">
        <v>654</v>
      </c>
      <c r="E257" s="568" t="s">
        <v>2414</v>
      </c>
      <c r="F257" s="568" t="s">
        <v>2528</v>
      </c>
      <c r="G257" s="568" t="s">
        <v>2529</v>
      </c>
      <c r="H257" s="585">
        <v>1</v>
      </c>
      <c r="I257" s="585">
        <v>332</v>
      </c>
      <c r="J257" s="568">
        <v>0.49258160237388726</v>
      </c>
      <c r="K257" s="568">
        <v>332</v>
      </c>
      <c r="L257" s="585">
        <v>2</v>
      </c>
      <c r="M257" s="585">
        <v>674</v>
      </c>
      <c r="N257" s="568">
        <v>1</v>
      </c>
      <c r="O257" s="568">
        <v>337</v>
      </c>
      <c r="P257" s="585"/>
      <c r="Q257" s="585"/>
      <c r="R257" s="573"/>
      <c r="S257" s="586"/>
    </row>
    <row r="258" spans="1:19" ht="14.45" customHeight="1" x14ac:dyDescent="0.2">
      <c r="A258" s="567" t="s">
        <v>2396</v>
      </c>
      <c r="B258" s="568" t="s">
        <v>2397</v>
      </c>
      <c r="C258" s="568" t="s">
        <v>503</v>
      </c>
      <c r="D258" s="568" t="s">
        <v>654</v>
      </c>
      <c r="E258" s="568" t="s">
        <v>2414</v>
      </c>
      <c r="F258" s="568" t="s">
        <v>2530</v>
      </c>
      <c r="G258" s="568" t="s">
        <v>2531</v>
      </c>
      <c r="H258" s="585">
        <v>2</v>
      </c>
      <c r="I258" s="585">
        <v>2074</v>
      </c>
      <c r="J258" s="568"/>
      <c r="K258" s="568">
        <v>1037</v>
      </c>
      <c r="L258" s="585"/>
      <c r="M258" s="585"/>
      <c r="N258" s="568"/>
      <c r="O258" s="568"/>
      <c r="P258" s="585"/>
      <c r="Q258" s="585"/>
      <c r="R258" s="573"/>
      <c r="S258" s="586"/>
    </row>
    <row r="259" spans="1:19" ht="14.45" customHeight="1" x14ac:dyDescent="0.2">
      <c r="A259" s="567" t="s">
        <v>2396</v>
      </c>
      <c r="B259" s="568" t="s">
        <v>2397</v>
      </c>
      <c r="C259" s="568" t="s">
        <v>503</v>
      </c>
      <c r="D259" s="568" t="s">
        <v>654</v>
      </c>
      <c r="E259" s="568" t="s">
        <v>2414</v>
      </c>
      <c r="F259" s="568" t="s">
        <v>2534</v>
      </c>
      <c r="G259" s="568" t="s">
        <v>2535</v>
      </c>
      <c r="H259" s="585">
        <v>2</v>
      </c>
      <c r="I259" s="585">
        <v>2848</v>
      </c>
      <c r="J259" s="568">
        <v>0.99650104968509445</v>
      </c>
      <c r="K259" s="568">
        <v>1424</v>
      </c>
      <c r="L259" s="585">
        <v>2</v>
      </c>
      <c r="M259" s="585">
        <v>2858</v>
      </c>
      <c r="N259" s="568">
        <v>1</v>
      </c>
      <c r="O259" s="568">
        <v>1429</v>
      </c>
      <c r="P259" s="585">
        <v>1</v>
      </c>
      <c r="Q259" s="585">
        <v>1433</v>
      </c>
      <c r="R259" s="573">
        <v>0.5013995801259622</v>
      </c>
      <c r="S259" s="586">
        <v>1433</v>
      </c>
    </row>
    <row r="260" spans="1:19" ht="14.45" customHeight="1" x14ac:dyDescent="0.2">
      <c r="A260" s="567" t="s">
        <v>2396</v>
      </c>
      <c r="B260" s="568" t="s">
        <v>2397</v>
      </c>
      <c r="C260" s="568" t="s">
        <v>503</v>
      </c>
      <c r="D260" s="568" t="s">
        <v>654</v>
      </c>
      <c r="E260" s="568" t="s">
        <v>2414</v>
      </c>
      <c r="F260" s="568" t="s">
        <v>2540</v>
      </c>
      <c r="G260" s="568" t="s">
        <v>2541</v>
      </c>
      <c r="H260" s="585">
        <v>2</v>
      </c>
      <c r="I260" s="585">
        <v>502</v>
      </c>
      <c r="J260" s="568"/>
      <c r="K260" s="568">
        <v>251</v>
      </c>
      <c r="L260" s="585"/>
      <c r="M260" s="585"/>
      <c r="N260" s="568"/>
      <c r="O260" s="568"/>
      <c r="P260" s="585"/>
      <c r="Q260" s="585"/>
      <c r="R260" s="573"/>
      <c r="S260" s="586"/>
    </row>
    <row r="261" spans="1:19" ht="14.45" customHeight="1" x14ac:dyDescent="0.2">
      <c r="A261" s="567" t="s">
        <v>2396</v>
      </c>
      <c r="B261" s="568" t="s">
        <v>2397</v>
      </c>
      <c r="C261" s="568" t="s">
        <v>503</v>
      </c>
      <c r="D261" s="568" t="s">
        <v>654</v>
      </c>
      <c r="E261" s="568" t="s">
        <v>2414</v>
      </c>
      <c r="F261" s="568" t="s">
        <v>2543</v>
      </c>
      <c r="G261" s="568" t="s">
        <v>2544</v>
      </c>
      <c r="H261" s="585"/>
      <c r="I261" s="585"/>
      <c r="J261" s="568"/>
      <c r="K261" s="568"/>
      <c r="L261" s="585">
        <v>2</v>
      </c>
      <c r="M261" s="585">
        <v>6728</v>
      </c>
      <c r="N261" s="568">
        <v>1</v>
      </c>
      <c r="O261" s="568">
        <v>3364</v>
      </c>
      <c r="P261" s="585"/>
      <c r="Q261" s="585"/>
      <c r="R261" s="573"/>
      <c r="S261" s="586"/>
    </row>
    <row r="262" spans="1:19" ht="14.45" customHeight="1" x14ac:dyDescent="0.2">
      <c r="A262" s="567" t="s">
        <v>2396</v>
      </c>
      <c r="B262" s="568" t="s">
        <v>2397</v>
      </c>
      <c r="C262" s="568" t="s">
        <v>503</v>
      </c>
      <c r="D262" s="568" t="s">
        <v>654</v>
      </c>
      <c r="E262" s="568" t="s">
        <v>2414</v>
      </c>
      <c r="F262" s="568" t="s">
        <v>2547</v>
      </c>
      <c r="G262" s="568" t="s">
        <v>2548</v>
      </c>
      <c r="H262" s="585">
        <v>1</v>
      </c>
      <c r="I262" s="585">
        <v>375</v>
      </c>
      <c r="J262" s="568"/>
      <c r="K262" s="568">
        <v>375</v>
      </c>
      <c r="L262" s="585"/>
      <c r="M262" s="585"/>
      <c r="N262" s="568"/>
      <c r="O262" s="568"/>
      <c r="P262" s="585"/>
      <c r="Q262" s="585"/>
      <c r="R262" s="573"/>
      <c r="S262" s="586"/>
    </row>
    <row r="263" spans="1:19" ht="14.45" customHeight="1" x14ac:dyDescent="0.2">
      <c r="A263" s="567" t="s">
        <v>2396</v>
      </c>
      <c r="B263" s="568" t="s">
        <v>2397</v>
      </c>
      <c r="C263" s="568" t="s">
        <v>503</v>
      </c>
      <c r="D263" s="568" t="s">
        <v>2392</v>
      </c>
      <c r="E263" s="568" t="s">
        <v>2398</v>
      </c>
      <c r="F263" s="568" t="s">
        <v>2399</v>
      </c>
      <c r="G263" s="568" t="s">
        <v>2400</v>
      </c>
      <c r="H263" s="585">
        <v>0.8</v>
      </c>
      <c r="I263" s="585">
        <v>92.88</v>
      </c>
      <c r="J263" s="568"/>
      <c r="K263" s="568">
        <v>116.1</v>
      </c>
      <c r="L263" s="585"/>
      <c r="M263" s="585"/>
      <c r="N263" s="568"/>
      <c r="O263" s="568"/>
      <c r="P263" s="585"/>
      <c r="Q263" s="585"/>
      <c r="R263" s="573"/>
      <c r="S263" s="586"/>
    </row>
    <row r="264" spans="1:19" ht="14.45" customHeight="1" x14ac:dyDescent="0.2">
      <c r="A264" s="567" t="s">
        <v>2396</v>
      </c>
      <c r="B264" s="568" t="s">
        <v>2397</v>
      </c>
      <c r="C264" s="568" t="s">
        <v>503</v>
      </c>
      <c r="D264" s="568" t="s">
        <v>2392</v>
      </c>
      <c r="E264" s="568" t="s">
        <v>2398</v>
      </c>
      <c r="F264" s="568" t="s">
        <v>2401</v>
      </c>
      <c r="G264" s="568" t="s">
        <v>2402</v>
      </c>
      <c r="H264" s="585">
        <v>0.6</v>
      </c>
      <c r="I264" s="585">
        <v>41.82</v>
      </c>
      <c r="J264" s="568"/>
      <c r="K264" s="568">
        <v>69.7</v>
      </c>
      <c r="L264" s="585"/>
      <c r="M264" s="585"/>
      <c r="N264" s="568"/>
      <c r="O264" s="568"/>
      <c r="P264" s="585"/>
      <c r="Q264" s="585"/>
      <c r="R264" s="573"/>
      <c r="S264" s="586"/>
    </row>
    <row r="265" spans="1:19" ht="14.45" customHeight="1" x14ac:dyDescent="0.2">
      <c r="A265" s="567" t="s">
        <v>2396</v>
      </c>
      <c r="B265" s="568" t="s">
        <v>2397</v>
      </c>
      <c r="C265" s="568" t="s">
        <v>503</v>
      </c>
      <c r="D265" s="568" t="s">
        <v>2392</v>
      </c>
      <c r="E265" s="568" t="s">
        <v>2414</v>
      </c>
      <c r="F265" s="568" t="s">
        <v>2417</v>
      </c>
      <c r="G265" s="568" t="s">
        <v>2418</v>
      </c>
      <c r="H265" s="585">
        <v>1</v>
      </c>
      <c r="I265" s="585">
        <v>78</v>
      </c>
      <c r="J265" s="568"/>
      <c r="K265" s="568">
        <v>78</v>
      </c>
      <c r="L265" s="585"/>
      <c r="M265" s="585"/>
      <c r="N265" s="568"/>
      <c r="O265" s="568"/>
      <c r="P265" s="585"/>
      <c r="Q265" s="585"/>
      <c r="R265" s="573"/>
      <c r="S265" s="586"/>
    </row>
    <row r="266" spans="1:19" ht="14.45" customHeight="1" x14ac:dyDescent="0.2">
      <c r="A266" s="567" t="s">
        <v>2396</v>
      </c>
      <c r="B266" s="568" t="s">
        <v>2397</v>
      </c>
      <c r="C266" s="568" t="s">
        <v>503</v>
      </c>
      <c r="D266" s="568" t="s">
        <v>2392</v>
      </c>
      <c r="E266" s="568" t="s">
        <v>2414</v>
      </c>
      <c r="F266" s="568" t="s">
        <v>2423</v>
      </c>
      <c r="G266" s="568" t="s">
        <v>2424</v>
      </c>
      <c r="H266" s="585">
        <v>417</v>
      </c>
      <c r="I266" s="585">
        <v>44202</v>
      </c>
      <c r="J266" s="568"/>
      <c r="K266" s="568">
        <v>106</v>
      </c>
      <c r="L266" s="585"/>
      <c r="M266" s="585"/>
      <c r="N266" s="568"/>
      <c r="O266" s="568"/>
      <c r="P266" s="585"/>
      <c r="Q266" s="585"/>
      <c r="R266" s="573"/>
      <c r="S266" s="586"/>
    </row>
    <row r="267" spans="1:19" ht="14.45" customHeight="1" x14ac:dyDescent="0.2">
      <c r="A267" s="567" t="s">
        <v>2396</v>
      </c>
      <c r="B267" s="568" t="s">
        <v>2397</v>
      </c>
      <c r="C267" s="568" t="s">
        <v>503</v>
      </c>
      <c r="D267" s="568" t="s">
        <v>2392</v>
      </c>
      <c r="E267" s="568" t="s">
        <v>2414</v>
      </c>
      <c r="F267" s="568" t="s">
        <v>2427</v>
      </c>
      <c r="G267" s="568" t="s">
        <v>2428</v>
      </c>
      <c r="H267" s="585">
        <v>8</v>
      </c>
      <c r="I267" s="585">
        <v>296</v>
      </c>
      <c r="J267" s="568"/>
      <c r="K267" s="568">
        <v>37</v>
      </c>
      <c r="L267" s="585"/>
      <c r="M267" s="585"/>
      <c r="N267" s="568"/>
      <c r="O267" s="568"/>
      <c r="P267" s="585"/>
      <c r="Q267" s="585"/>
      <c r="R267" s="573"/>
      <c r="S267" s="586"/>
    </row>
    <row r="268" spans="1:19" ht="14.45" customHeight="1" x14ac:dyDescent="0.2">
      <c r="A268" s="567" t="s">
        <v>2396</v>
      </c>
      <c r="B268" s="568" t="s">
        <v>2397</v>
      </c>
      <c r="C268" s="568" t="s">
        <v>503</v>
      </c>
      <c r="D268" s="568" t="s">
        <v>2392</v>
      </c>
      <c r="E268" s="568" t="s">
        <v>2414</v>
      </c>
      <c r="F268" s="568" t="s">
        <v>2435</v>
      </c>
      <c r="G268" s="568" t="s">
        <v>2436</v>
      </c>
      <c r="H268" s="585">
        <v>128</v>
      </c>
      <c r="I268" s="585">
        <v>32256</v>
      </c>
      <c r="J268" s="568"/>
      <c r="K268" s="568">
        <v>252</v>
      </c>
      <c r="L268" s="585"/>
      <c r="M268" s="585"/>
      <c r="N268" s="568"/>
      <c r="O268" s="568"/>
      <c r="P268" s="585"/>
      <c r="Q268" s="585"/>
      <c r="R268" s="573"/>
      <c r="S268" s="586"/>
    </row>
    <row r="269" spans="1:19" ht="14.45" customHeight="1" x14ac:dyDescent="0.2">
      <c r="A269" s="567" t="s">
        <v>2396</v>
      </c>
      <c r="B269" s="568" t="s">
        <v>2397</v>
      </c>
      <c r="C269" s="568" t="s">
        <v>503</v>
      </c>
      <c r="D269" s="568" t="s">
        <v>2392</v>
      </c>
      <c r="E269" s="568" t="s">
        <v>2414</v>
      </c>
      <c r="F269" s="568" t="s">
        <v>2437</v>
      </c>
      <c r="G269" s="568" t="s">
        <v>2438</v>
      </c>
      <c r="H269" s="585">
        <v>506</v>
      </c>
      <c r="I269" s="585">
        <v>64262</v>
      </c>
      <c r="J269" s="568"/>
      <c r="K269" s="568">
        <v>127</v>
      </c>
      <c r="L269" s="585"/>
      <c r="M269" s="585"/>
      <c r="N269" s="568"/>
      <c r="O269" s="568"/>
      <c r="P269" s="585"/>
      <c r="Q269" s="585"/>
      <c r="R269" s="573"/>
      <c r="S269" s="586"/>
    </row>
    <row r="270" spans="1:19" ht="14.45" customHeight="1" x14ac:dyDescent="0.2">
      <c r="A270" s="567" t="s">
        <v>2396</v>
      </c>
      <c r="B270" s="568" t="s">
        <v>2397</v>
      </c>
      <c r="C270" s="568" t="s">
        <v>503</v>
      </c>
      <c r="D270" s="568" t="s">
        <v>2392</v>
      </c>
      <c r="E270" s="568" t="s">
        <v>2414</v>
      </c>
      <c r="F270" s="568" t="s">
        <v>2439</v>
      </c>
      <c r="G270" s="568" t="s">
        <v>2440</v>
      </c>
      <c r="H270" s="585">
        <v>1</v>
      </c>
      <c r="I270" s="585">
        <v>542</v>
      </c>
      <c r="J270" s="568"/>
      <c r="K270" s="568">
        <v>542</v>
      </c>
      <c r="L270" s="585"/>
      <c r="M270" s="585"/>
      <c r="N270" s="568"/>
      <c r="O270" s="568"/>
      <c r="P270" s="585"/>
      <c r="Q270" s="585"/>
      <c r="R270" s="573"/>
      <c r="S270" s="586"/>
    </row>
    <row r="271" spans="1:19" ht="14.45" customHeight="1" x14ac:dyDescent="0.2">
      <c r="A271" s="567" t="s">
        <v>2396</v>
      </c>
      <c r="B271" s="568" t="s">
        <v>2397</v>
      </c>
      <c r="C271" s="568" t="s">
        <v>503</v>
      </c>
      <c r="D271" s="568" t="s">
        <v>2392</v>
      </c>
      <c r="E271" s="568" t="s">
        <v>2414</v>
      </c>
      <c r="F271" s="568" t="s">
        <v>2445</v>
      </c>
      <c r="G271" s="568" t="s">
        <v>2446</v>
      </c>
      <c r="H271" s="585">
        <v>1</v>
      </c>
      <c r="I271" s="585">
        <v>680</v>
      </c>
      <c r="J271" s="568"/>
      <c r="K271" s="568">
        <v>680</v>
      </c>
      <c r="L271" s="585"/>
      <c r="M271" s="585"/>
      <c r="N271" s="568"/>
      <c r="O271" s="568"/>
      <c r="P271" s="585"/>
      <c r="Q271" s="585"/>
      <c r="R271" s="573"/>
      <c r="S271" s="586"/>
    </row>
    <row r="272" spans="1:19" ht="14.45" customHeight="1" x14ac:dyDescent="0.2">
      <c r="A272" s="567" t="s">
        <v>2396</v>
      </c>
      <c r="B272" s="568" t="s">
        <v>2397</v>
      </c>
      <c r="C272" s="568" t="s">
        <v>503</v>
      </c>
      <c r="D272" s="568" t="s">
        <v>2392</v>
      </c>
      <c r="E272" s="568" t="s">
        <v>2414</v>
      </c>
      <c r="F272" s="568" t="s">
        <v>2447</v>
      </c>
      <c r="G272" s="568" t="s">
        <v>2448</v>
      </c>
      <c r="H272" s="585">
        <v>1</v>
      </c>
      <c r="I272" s="585">
        <v>1034</v>
      </c>
      <c r="J272" s="568"/>
      <c r="K272" s="568">
        <v>1034</v>
      </c>
      <c r="L272" s="585"/>
      <c r="M272" s="585"/>
      <c r="N272" s="568"/>
      <c r="O272" s="568"/>
      <c r="P272" s="585"/>
      <c r="Q272" s="585"/>
      <c r="R272" s="573"/>
      <c r="S272" s="586"/>
    </row>
    <row r="273" spans="1:19" ht="14.45" customHeight="1" x14ac:dyDescent="0.2">
      <c r="A273" s="567" t="s">
        <v>2396</v>
      </c>
      <c r="B273" s="568" t="s">
        <v>2397</v>
      </c>
      <c r="C273" s="568" t="s">
        <v>503</v>
      </c>
      <c r="D273" s="568" t="s">
        <v>2392</v>
      </c>
      <c r="E273" s="568" t="s">
        <v>2414</v>
      </c>
      <c r="F273" s="568" t="s">
        <v>2449</v>
      </c>
      <c r="G273" s="568" t="s">
        <v>2450</v>
      </c>
      <c r="H273" s="585">
        <v>2</v>
      </c>
      <c r="I273" s="585">
        <v>4206</v>
      </c>
      <c r="J273" s="568"/>
      <c r="K273" s="568">
        <v>2103</v>
      </c>
      <c r="L273" s="585"/>
      <c r="M273" s="585"/>
      <c r="N273" s="568"/>
      <c r="O273" s="568"/>
      <c r="P273" s="585"/>
      <c r="Q273" s="585"/>
      <c r="R273" s="573"/>
      <c r="S273" s="586"/>
    </row>
    <row r="274" spans="1:19" ht="14.45" customHeight="1" x14ac:dyDescent="0.2">
      <c r="A274" s="567" t="s">
        <v>2396</v>
      </c>
      <c r="B274" s="568" t="s">
        <v>2397</v>
      </c>
      <c r="C274" s="568" t="s">
        <v>503</v>
      </c>
      <c r="D274" s="568" t="s">
        <v>2392</v>
      </c>
      <c r="E274" s="568" t="s">
        <v>2414</v>
      </c>
      <c r="F274" s="568" t="s">
        <v>2467</v>
      </c>
      <c r="G274" s="568" t="s">
        <v>2468</v>
      </c>
      <c r="H274" s="585">
        <v>522</v>
      </c>
      <c r="I274" s="585">
        <v>17399.990000000002</v>
      </c>
      <c r="J274" s="568"/>
      <c r="K274" s="568">
        <v>33.333314176245217</v>
      </c>
      <c r="L274" s="585"/>
      <c r="M274" s="585"/>
      <c r="N274" s="568"/>
      <c r="O274" s="568"/>
      <c r="P274" s="585"/>
      <c r="Q274" s="585"/>
      <c r="R274" s="573"/>
      <c r="S274" s="586"/>
    </row>
    <row r="275" spans="1:19" ht="14.45" customHeight="1" x14ac:dyDescent="0.2">
      <c r="A275" s="567" t="s">
        <v>2396</v>
      </c>
      <c r="B275" s="568" t="s">
        <v>2397</v>
      </c>
      <c r="C275" s="568" t="s">
        <v>503</v>
      </c>
      <c r="D275" s="568" t="s">
        <v>2392</v>
      </c>
      <c r="E275" s="568" t="s">
        <v>2414</v>
      </c>
      <c r="F275" s="568" t="s">
        <v>2469</v>
      </c>
      <c r="G275" s="568" t="s">
        <v>2470</v>
      </c>
      <c r="H275" s="585">
        <v>10</v>
      </c>
      <c r="I275" s="585">
        <v>1160</v>
      </c>
      <c r="J275" s="568"/>
      <c r="K275" s="568">
        <v>116</v>
      </c>
      <c r="L275" s="585"/>
      <c r="M275" s="585"/>
      <c r="N275" s="568"/>
      <c r="O275" s="568"/>
      <c r="P275" s="585"/>
      <c r="Q275" s="585"/>
      <c r="R275" s="573"/>
      <c r="S275" s="586"/>
    </row>
    <row r="276" spans="1:19" ht="14.45" customHeight="1" x14ac:dyDescent="0.2">
      <c r="A276" s="567" t="s">
        <v>2396</v>
      </c>
      <c r="B276" s="568" t="s">
        <v>2397</v>
      </c>
      <c r="C276" s="568" t="s">
        <v>503</v>
      </c>
      <c r="D276" s="568" t="s">
        <v>2392</v>
      </c>
      <c r="E276" s="568" t="s">
        <v>2414</v>
      </c>
      <c r="F276" s="568" t="s">
        <v>2473</v>
      </c>
      <c r="G276" s="568" t="s">
        <v>2474</v>
      </c>
      <c r="H276" s="585">
        <v>16</v>
      </c>
      <c r="I276" s="585">
        <v>1376</v>
      </c>
      <c r="J276" s="568"/>
      <c r="K276" s="568">
        <v>86</v>
      </c>
      <c r="L276" s="585"/>
      <c r="M276" s="585"/>
      <c r="N276" s="568"/>
      <c r="O276" s="568"/>
      <c r="P276" s="585"/>
      <c r="Q276" s="585"/>
      <c r="R276" s="573"/>
      <c r="S276" s="586"/>
    </row>
    <row r="277" spans="1:19" ht="14.45" customHeight="1" x14ac:dyDescent="0.2">
      <c r="A277" s="567" t="s">
        <v>2396</v>
      </c>
      <c r="B277" s="568" t="s">
        <v>2397</v>
      </c>
      <c r="C277" s="568" t="s">
        <v>503</v>
      </c>
      <c r="D277" s="568" t="s">
        <v>2392</v>
      </c>
      <c r="E277" s="568" t="s">
        <v>2414</v>
      </c>
      <c r="F277" s="568" t="s">
        <v>2475</v>
      </c>
      <c r="G277" s="568" t="s">
        <v>2476</v>
      </c>
      <c r="H277" s="585">
        <v>11</v>
      </c>
      <c r="I277" s="585">
        <v>352</v>
      </c>
      <c r="J277" s="568"/>
      <c r="K277" s="568">
        <v>32</v>
      </c>
      <c r="L277" s="585"/>
      <c r="M277" s="585"/>
      <c r="N277" s="568"/>
      <c r="O277" s="568"/>
      <c r="P277" s="585"/>
      <c r="Q277" s="585"/>
      <c r="R277" s="573"/>
      <c r="S277" s="586"/>
    </row>
    <row r="278" spans="1:19" ht="14.45" customHeight="1" x14ac:dyDescent="0.2">
      <c r="A278" s="567" t="s">
        <v>2396</v>
      </c>
      <c r="B278" s="568" t="s">
        <v>2397</v>
      </c>
      <c r="C278" s="568" t="s">
        <v>503</v>
      </c>
      <c r="D278" s="568" t="s">
        <v>2392</v>
      </c>
      <c r="E278" s="568" t="s">
        <v>2414</v>
      </c>
      <c r="F278" s="568" t="s">
        <v>2477</v>
      </c>
      <c r="G278" s="568" t="s">
        <v>2478</v>
      </c>
      <c r="H278" s="585">
        <v>17</v>
      </c>
      <c r="I278" s="585">
        <v>25993</v>
      </c>
      <c r="J278" s="568"/>
      <c r="K278" s="568">
        <v>1529</v>
      </c>
      <c r="L278" s="585"/>
      <c r="M278" s="585"/>
      <c r="N278" s="568"/>
      <c r="O278" s="568"/>
      <c r="P278" s="585"/>
      <c r="Q278" s="585"/>
      <c r="R278" s="573"/>
      <c r="S278" s="586"/>
    </row>
    <row r="279" spans="1:19" ht="14.45" customHeight="1" x14ac:dyDescent="0.2">
      <c r="A279" s="567" t="s">
        <v>2396</v>
      </c>
      <c r="B279" s="568" t="s">
        <v>2397</v>
      </c>
      <c r="C279" s="568" t="s">
        <v>503</v>
      </c>
      <c r="D279" s="568" t="s">
        <v>2392</v>
      </c>
      <c r="E279" s="568" t="s">
        <v>2414</v>
      </c>
      <c r="F279" s="568" t="s">
        <v>2481</v>
      </c>
      <c r="G279" s="568" t="s">
        <v>2440</v>
      </c>
      <c r="H279" s="585">
        <v>1</v>
      </c>
      <c r="I279" s="585">
        <v>689</v>
      </c>
      <c r="J279" s="568"/>
      <c r="K279" s="568">
        <v>689</v>
      </c>
      <c r="L279" s="585"/>
      <c r="M279" s="585"/>
      <c r="N279" s="568"/>
      <c r="O279" s="568"/>
      <c r="P279" s="585"/>
      <c r="Q279" s="585"/>
      <c r="R279" s="573"/>
      <c r="S279" s="586"/>
    </row>
    <row r="280" spans="1:19" ht="14.45" customHeight="1" x14ac:dyDescent="0.2">
      <c r="A280" s="567" t="s">
        <v>2396</v>
      </c>
      <c r="B280" s="568" t="s">
        <v>2397</v>
      </c>
      <c r="C280" s="568" t="s">
        <v>503</v>
      </c>
      <c r="D280" s="568" t="s">
        <v>2392</v>
      </c>
      <c r="E280" s="568" t="s">
        <v>2414</v>
      </c>
      <c r="F280" s="568" t="s">
        <v>2482</v>
      </c>
      <c r="G280" s="568" t="s">
        <v>2483</v>
      </c>
      <c r="H280" s="585">
        <v>1</v>
      </c>
      <c r="I280" s="585">
        <v>158</v>
      </c>
      <c r="J280" s="568"/>
      <c r="K280" s="568">
        <v>158</v>
      </c>
      <c r="L280" s="585"/>
      <c r="M280" s="585"/>
      <c r="N280" s="568"/>
      <c r="O280" s="568"/>
      <c r="P280" s="585"/>
      <c r="Q280" s="585"/>
      <c r="R280" s="573"/>
      <c r="S280" s="586"/>
    </row>
    <row r="281" spans="1:19" ht="14.45" customHeight="1" x14ac:dyDescent="0.2">
      <c r="A281" s="567" t="s">
        <v>2396</v>
      </c>
      <c r="B281" s="568" t="s">
        <v>2397</v>
      </c>
      <c r="C281" s="568" t="s">
        <v>503</v>
      </c>
      <c r="D281" s="568" t="s">
        <v>2392</v>
      </c>
      <c r="E281" s="568" t="s">
        <v>2414</v>
      </c>
      <c r="F281" s="568" t="s">
        <v>2484</v>
      </c>
      <c r="G281" s="568" t="s">
        <v>2485</v>
      </c>
      <c r="H281" s="585">
        <v>1</v>
      </c>
      <c r="I281" s="585">
        <v>1536</v>
      </c>
      <c r="J281" s="568"/>
      <c r="K281" s="568">
        <v>1536</v>
      </c>
      <c r="L281" s="585"/>
      <c r="M281" s="585"/>
      <c r="N281" s="568"/>
      <c r="O281" s="568"/>
      <c r="P281" s="585"/>
      <c r="Q281" s="585"/>
      <c r="R281" s="573"/>
      <c r="S281" s="586"/>
    </row>
    <row r="282" spans="1:19" ht="14.45" customHeight="1" x14ac:dyDescent="0.2">
      <c r="A282" s="567" t="s">
        <v>2396</v>
      </c>
      <c r="B282" s="568" t="s">
        <v>2397</v>
      </c>
      <c r="C282" s="568" t="s">
        <v>503</v>
      </c>
      <c r="D282" s="568" t="s">
        <v>2392</v>
      </c>
      <c r="E282" s="568" t="s">
        <v>2414</v>
      </c>
      <c r="F282" s="568" t="s">
        <v>2494</v>
      </c>
      <c r="G282" s="568" t="s">
        <v>2495</v>
      </c>
      <c r="H282" s="585">
        <v>1</v>
      </c>
      <c r="I282" s="585">
        <v>124</v>
      </c>
      <c r="J282" s="568"/>
      <c r="K282" s="568">
        <v>124</v>
      </c>
      <c r="L282" s="585"/>
      <c r="M282" s="585"/>
      <c r="N282" s="568"/>
      <c r="O282" s="568"/>
      <c r="P282" s="585"/>
      <c r="Q282" s="585"/>
      <c r="R282" s="573"/>
      <c r="S282" s="586"/>
    </row>
    <row r="283" spans="1:19" ht="14.45" customHeight="1" x14ac:dyDescent="0.2">
      <c r="A283" s="567" t="s">
        <v>2396</v>
      </c>
      <c r="B283" s="568" t="s">
        <v>2397</v>
      </c>
      <c r="C283" s="568" t="s">
        <v>503</v>
      </c>
      <c r="D283" s="568" t="s">
        <v>2392</v>
      </c>
      <c r="E283" s="568" t="s">
        <v>2414</v>
      </c>
      <c r="F283" s="568" t="s">
        <v>2506</v>
      </c>
      <c r="G283" s="568" t="s">
        <v>2507</v>
      </c>
      <c r="H283" s="585">
        <v>15</v>
      </c>
      <c r="I283" s="585">
        <v>2040</v>
      </c>
      <c r="J283" s="568"/>
      <c r="K283" s="568">
        <v>136</v>
      </c>
      <c r="L283" s="585"/>
      <c r="M283" s="585"/>
      <c r="N283" s="568"/>
      <c r="O283" s="568"/>
      <c r="P283" s="585"/>
      <c r="Q283" s="585"/>
      <c r="R283" s="573"/>
      <c r="S283" s="586"/>
    </row>
    <row r="284" spans="1:19" ht="14.45" customHeight="1" x14ac:dyDescent="0.2">
      <c r="A284" s="567" t="s">
        <v>2396</v>
      </c>
      <c r="B284" s="568" t="s">
        <v>2397</v>
      </c>
      <c r="C284" s="568" t="s">
        <v>503</v>
      </c>
      <c r="D284" s="568" t="s">
        <v>2392</v>
      </c>
      <c r="E284" s="568" t="s">
        <v>2414</v>
      </c>
      <c r="F284" s="568" t="s">
        <v>2516</v>
      </c>
      <c r="G284" s="568" t="s">
        <v>2517</v>
      </c>
      <c r="H284" s="585">
        <v>1</v>
      </c>
      <c r="I284" s="585">
        <v>181</v>
      </c>
      <c r="J284" s="568"/>
      <c r="K284" s="568">
        <v>181</v>
      </c>
      <c r="L284" s="585"/>
      <c r="M284" s="585"/>
      <c r="N284" s="568"/>
      <c r="O284" s="568"/>
      <c r="P284" s="585"/>
      <c r="Q284" s="585"/>
      <c r="R284" s="573"/>
      <c r="S284" s="586"/>
    </row>
    <row r="285" spans="1:19" ht="14.45" customHeight="1" x14ac:dyDescent="0.2">
      <c r="A285" s="567" t="s">
        <v>2396</v>
      </c>
      <c r="B285" s="568" t="s">
        <v>2397</v>
      </c>
      <c r="C285" s="568" t="s">
        <v>503</v>
      </c>
      <c r="D285" s="568" t="s">
        <v>2392</v>
      </c>
      <c r="E285" s="568" t="s">
        <v>2414</v>
      </c>
      <c r="F285" s="568" t="s">
        <v>2518</v>
      </c>
      <c r="G285" s="568" t="s">
        <v>2519</v>
      </c>
      <c r="H285" s="585">
        <v>8</v>
      </c>
      <c r="I285" s="585">
        <v>3600</v>
      </c>
      <c r="J285" s="568"/>
      <c r="K285" s="568">
        <v>450</v>
      </c>
      <c r="L285" s="585"/>
      <c r="M285" s="585"/>
      <c r="N285" s="568"/>
      <c r="O285" s="568"/>
      <c r="P285" s="585"/>
      <c r="Q285" s="585"/>
      <c r="R285" s="573"/>
      <c r="S285" s="586"/>
    </row>
    <row r="286" spans="1:19" ht="14.45" customHeight="1" x14ac:dyDescent="0.2">
      <c r="A286" s="567" t="s">
        <v>2396</v>
      </c>
      <c r="B286" s="568" t="s">
        <v>2397</v>
      </c>
      <c r="C286" s="568" t="s">
        <v>503</v>
      </c>
      <c r="D286" s="568" t="s">
        <v>2392</v>
      </c>
      <c r="E286" s="568" t="s">
        <v>2414</v>
      </c>
      <c r="F286" s="568" t="s">
        <v>2534</v>
      </c>
      <c r="G286" s="568" t="s">
        <v>2535</v>
      </c>
      <c r="H286" s="585">
        <v>7</v>
      </c>
      <c r="I286" s="585">
        <v>9968</v>
      </c>
      <c r="J286" s="568"/>
      <c r="K286" s="568">
        <v>1424</v>
      </c>
      <c r="L286" s="585"/>
      <c r="M286" s="585"/>
      <c r="N286" s="568"/>
      <c r="O286" s="568"/>
      <c r="P286" s="585"/>
      <c r="Q286" s="585"/>
      <c r="R286" s="573"/>
      <c r="S286" s="586"/>
    </row>
    <row r="287" spans="1:19" ht="14.45" customHeight="1" x14ac:dyDescent="0.2">
      <c r="A287" s="567" t="s">
        <v>2396</v>
      </c>
      <c r="B287" s="568" t="s">
        <v>2397</v>
      </c>
      <c r="C287" s="568" t="s">
        <v>503</v>
      </c>
      <c r="D287" s="568" t="s">
        <v>2392</v>
      </c>
      <c r="E287" s="568" t="s">
        <v>2414</v>
      </c>
      <c r="F287" s="568" t="s">
        <v>2540</v>
      </c>
      <c r="G287" s="568" t="s">
        <v>2541</v>
      </c>
      <c r="H287" s="585">
        <v>2</v>
      </c>
      <c r="I287" s="585">
        <v>502</v>
      </c>
      <c r="J287" s="568"/>
      <c r="K287" s="568">
        <v>251</v>
      </c>
      <c r="L287" s="585"/>
      <c r="M287" s="585"/>
      <c r="N287" s="568"/>
      <c r="O287" s="568"/>
      <c r="P287" s="585"/>
      <c r="Q287" s="585"/>
      <c r="R287" s="573"/>
      <c r="S287" s="586"/>
    </row>
    <row r="288" spans="1:19" ht="14.45" customHeight="1" x14ac:dyDescent="0.2">
      <c r="A288" s="567" t="s">
        <v>2396</v>
      </c>
      <c r="B288" s="568" t="s">
        <v>2397</v>
      </c>
      <c r="C288" s="568" t="s">
        <v>503</v>
      </c>
      <c r="D288" s="568" t="s">
        <v>2392</v>
      </c>
      <c r="E288" s="568" t="s">
        <v>2414</v>
      </c>
      <c r="F288" s="568" t="s">
        <v>2543</v>
      </c>
      <c r="G288" s="568" t="s">
        <v>2544</v>
      </c>
      <c r="H288" s="585">
        <v>4</v>
      </c>
      <c r="I288" s="585">
        <v>13432</v>
      </c>
      <c r="J288" s="568"/>
      <c r="K288" s="568">
        <v>3358</v>
      </c>
      <c r="L288" s="585"/>
      <c r="M288" s="585"/>
      <c r="N288" s="568"/>
      <c r="O288" s="568"/>
      <c r="P288" s="585"/>
      <c r="Q288" s="585"/>
      <c r="R288" s="573"/>
      <c r="S288" s="586"/>
    </row>
    <row r="289" spans="1:19" ht="14.45" customHeight="1" x14ac:dyDescent="0.2">
      <c r="A289" s="567" t="s">
        <v>2396</v>
      </c>
      <c r="B289" s="568" t="s">
        <v>2397</v>
      </c>
      <c r="C289" s="568" t="s">
        <v>503</v>
      </c>
      <c r="D289" s="568" t="s">
        <v>645</v>
      </c>
      <c r="E289" s="568" t="s">
        <v>2398</v>
      </c>
      <c r="F289" s="568" t="s">
        <v>2399</v>
      </c>
      <c r="G289" s="568" t="s">
        <v>2400</v>
      </c>
      <c r="H289" s="585"/>
      <c r="I289" s="585"/>
      <c r="J289" s="568"/>
      <c r="K289" s="568"/>
      <c r="L289" s="585"/>
      <c r="M289" s="585"/>
      <c r="N289" s="568"/>
      <c r="O289" s="568"/>
      <c r="P289" s="585">
        <v>0.2</v>
      </c>
      <c r="Q289" s="585">
        <v>14.5</v>
      </c>
      <c r="R289" s="573"/>
      <c r="S289" s="586">
        <v>72.5</v>
      </c>
    </row>
    <row r="290" spans="1:19" ht="14.45" customHeight="1" x14ac:dyDescent="0.2">
      <c r="A290" s="567" t="s">
        <v>2396</v>
      </c>
      <c r="B290" s="568" t="s">
        <v>2397</v>
      </c>
      <c r="C290" s="568" t="s">
        <v>503</v>
      </c>
      <c r="D290" s="568" t="s">
        <v>645</v>
      </c>
      <c r="E290" s="568" t="s">
        <v>2398</v>
      </c>
      <c r="F290" s="568" t="s">
        <v>2401</v>
      </c>
      <c r="G290" s="568" t="s">
        <v>2402</v>
      </c>
      <c r="H290" s="585">
        <v>1</v>
      </c>
      <c r="I290" s="585">
        <v>69.7</v>
      </c>
      <c r="J290" s="568">
        <v>1.0871938855092811</v>
      </c>
      <c r="K290" s="568">
        <v>69.7</v>
      </c>
      <c r="L290" s="585">
        <v>0.91999999999999993</v>
      </c>
      <c r="M290" s="585">
        <v>64.11</v>
      </c>
      <c r="N290" s="568">
        <v>1</v>
      </c>
      <c r="O290" s="568">
        <v>69.684782608695656</v>
      </c>
      <c r="P290" s="585">
        <v>0.4</v>
      </c>
      <c r="Q290" s="585">
        <v>27.88</v>
      </c>
      <c r="R290" s="573">
        <v>0.43487755420371238</v>
      </c>
      <c r="S290" s="586">
        <v>69.699999999999989</v>
      </c>
    </row>
    <row r="291" spans="1:19" ht="14.45" customHeight="1" x14ac:dyDescent="0.2">
      <c r="A291" s="567" t="s">
        <v>2396</v>
      </c>
      <c r="B291" s="568" t="s">
        <v>2397</v>
      </c>
      <c r="C291" s="568" t="s">
        <v>503</v>
      </c>
      <c r="D291" s="568" t="s">
        <v>645</v>
      </c>
      <c r="E291" s="568" t="s">
        <v>2398</v>
      </c>
      <c r="F291" s="568" t="s">
        <v>2403</v>
      </c>
      <c r="G291" s="568" t="s">
        <v>573</v>
      </c>
      <c r="H291" s="585">
        <v>0.2</v>
      </c>
      <c r="I291" s="585">
        <v>73.540000000000006</v>
      </c>
      <c r="J291" s="568"/>
      <c r="K291" s="568">
        <v>367.7</v>
      </c>
      <c r="L291" s="585"/>
      <c r="M291" s="585"/>
      <c r="N291" s="568"/>
      <c r="O291" s="568"/>
      <c r="P291" s="585"/>
      <c r="Q291" s="585"/>
      <c r="R291" s="573"/>
      <c r="S291" s="586"/>
    </row>
    <row r="292" spans="1:19" ht="14.45" customHeight="1" x14ac:dyDescent="0.2">
      <c r="A292" s="567" t="s">
        <v>2396</v>
      </c>
      <c r="B292" s="568" t="s">
        <v>2397</v>
      </c>
      <c r="C292" s="568" t="s">
        <v>503</v>
      </c>
      <c r="D292" s="568" t="s">
        <v>645</v>
      </c>
      <c r="E292" s="568" t="s">
        <v>2398</v>
      </c>
      <c r="F292" s="568" t="s">
        <v>2405</v>
      </c>
      <c r="G292" s="568" t="s">
        <v>2406</v>
      </c>
      <c r="H292" s="585">
        <v>0.3</v>
      </c>
      <c r="I292" s="585">
        <v>47.49</v>
      </c>
      <c r="J292" s="568">
        <v>1.3745296671490594</v>
      </c>
      <c r="K292" s="568">
        <v>158.30000000000001</v>
      </c>
      <c r="L292" s="585">
        <v>0.21000000000000002</v>
      </c>
      <c r="M292" s="585">
        <v>34.549999999999997</v>
      </c>
      <c r="N292" s="568">
        <v>1</v>
      </c>
      <c r="O292" s="568">
        <v>164.52380952380949</v>
      </c>
      <c r="P292" s="585">
        <v>0.52</v>
      </c>
      <c r="Q292" s="585">
        <v>95.44</v>
      </c>
      <c r="R292" s="573">
        <v>2.7623733719247467</v>
      </c>
      <c r="S292" s="586">
        <v>183.53846153846152</v>
      </c>
    </row>
    <row r="293" spans="1:19" ht="14.45" customHeight="1" x14ac:dyDescent="0.2">
      <c r="A293" s="567" t="s">
        <v>2396</v>
      </c>
      <c r="B293" s="568" t="s">
        <v>2397</v>
      </c>
      <c r="C293" s="568" t="s">
        <v>503</v>
      </c>
      <c r="D293" s="568" t="s">
        <v>645</v>
      </c>
      <c r="E293" s="568" t="s">
        <v>2398</v>
      </c>
      <c r="F293" s="568" t="s">
        <v>2407</v>
      </c>
      <c r="G293" s="568" t="s">
        <v>549</v>
      </c>
      <c r="H293" s="585">
        <v>0.02</v>
      </c>
      <c r="I293" s="585">
        <v>2.4300000000000002</v>
      </c>
      <c r="J293" s="568"/>
      <c r="K293" s="568">
        <v>121.5</v>
      </c>
      <c r="L293" s="585"/>
      <c r="M293" s="585"/>
      <c r="N293" s="568"/>
      <c r="O293" s="568"/>
      <c r="P293" s="585"/>
      <c r="Q293" s="585"/>
      <c r="R293" s="573"/>
      <c r="S293" s="586"/>
    </row>
    <row r="294" spans="1:19" ht="14.45" customHeight="1" x14ac:dyDescent="0.2">
      <c r="A294" s="567" t="s">
        <v>2396</v>
      </c>
      <c r="B294" s="568" t="s">
        <v>2397</v>
      </c>
      <c r="C294" s="568" t="s">
        <v>503</v>
      </c>
      <c r="D294" s="568" t="s">
        <v>645</v>
      </c>
      <c r="E294" s="568" t="s">
        <v>2398</v>
      </c>
      <c r="F294" s="568" t="s">
        <v>2410</v>
      </c>
      <c r="G294" s="568" t="s">
        <v>2411</v>
      </c>
      <c r="H294" s="585">
        <v>0.1</v>
      </c>
      <c r="I294" s="585">
        <v>36.770000000000003</v>
      </c>
      <c r="J294" s="568"/>
      <c r="K294" s="568">
        <v>367.7</v>
      </c>
      <c r="L294" s="585"/>
      <c r="M294" s="585"/>
      <c r="N294" s="568"/>
      <c r="O294" s="568"/>
      <c r="P294" s="585"/>
      <c r="Q294" s="585"/>
      <c r="R294" s="573"/>
      <c r="S294" s="586"/>
    </row>
    <row r="295" spans="1:19" ht="14.45" customHeight="1" x14ac:dyDescent="0.2">
      <c r="A295" s="567" t="s">
        <v>2396</v>
      </c>
      <c r="B295" s="568" t="s">
        <v>2397</v>
      </c>
      <c r="C295" s="568" t="s">
        <v>503</v>
      </c>
      <c r="D295" s="568" t="s">
        <v>645</v>
      </c>
      <c r="E295" s="568" t="s">
        <v>2414</v>
      </c>
      <c r="F295" s="568" t="s">
        <v>2417</v>
      </c>
      <c r="G295" s="568" t="s">
        <v>2418</v>
      </c>
      <c r="H295" s="585">
        <v>1</v>
      </c>
      <c r="I295" s="585">
        <v>78</v>
      </c>
      <c r="J295" s="568">
        <v>0.98734177215189878</v>
      </c>
      <c r="K295" s="568">
        <v>78</v>
      </c>
      <c r="L295" s="585">
        <v>1</v>
      </c>
      <c r="M295" s="585">
        <v>79</v>
      </c>
      <c r="N295" s="568">
        <v>1</v>
      </c>
      <c r="O295" s="568">
        <v>79</v>
      </c>
      <c r="P295" s="585"/>
      <c r="Q295" s="585"/>
      <c r="R295" s="573"/>
      <c r="S295" s="586"/>
    </row>
    <row r="296" spans="1:19" ht="14.45" customHeight="1" x14ac:dyDescent="0.2">
      <c r="A296" s="567" t="s">
        <v>2396</v>
      </c>
      <c r="B296" s="568" t="s">
        <v>2397</v>
      </c>
      <c r="C296" s="568" t="s">
        <v>503</v>
      </c>
      <c r="D296" s="568" t="s">
        <v>645</v>
      </c>
      <c r="E296" s="568" t="s">
        <v>2414</v>
      </c>
      <c r="F296" s="568" t="s">
        <v>2421</v>
      </c>
      <c r="G296" s="568" t="s">
        <v>2422</v>
      </c>
      <c r="H296" s="585"/>
      <c r="I296" s="585"/>
      <c r="J296" s="568"/>
      <c r="K296" s="568"/>
      <c r="L296" s="585">
        <v>3</v>
      </c>
      <c r="M296" s="585">
        <v>252</v>
      </c>
      <c r="N296" s="568">
        <v>1</v>
      </c>
      <c r="O296" s="568">
        <v>84</v>
      </c>
      <c r="P296" s="585">
        <v>7</v>
      </c>
      <c r="Q296" s="585">
        <v>595</v>
      </c>
      <c r="R296" s="573">
        <v>2.3611111111111112</v>
      </c>
      <c r="S296" s="586">
        <v>85</v>
      </c>
    </row>
    <row r="297" spans="1:19" ht="14.45" customHeight="1" x14ac:dyDescent="0.2">
      <c r="A297" s="567" t="s">
        <v>2396</v>
      </c>
      <c r="B297" s="568" t="s">
        <v>2397</v>
      </c>
      <c r="C297" s="568" t="s">
        <v>503</v>
      </c>
      <c r="D297" s="568" t="s">
        <v>645</v>
      </c>
      <c r="E297" s="568" t="s">
        <v>2414</v>
      </c>
      <c r="F297" s="568" t="s">
        <v>2423</v>
      </c>
      <c r="G297" s="568" t="s">
        <v>2424</v>
      </c>
      <c r="H297" s="585">
        <v>1372</v>
      </c>
      <c r="I297" s="585">
        <v>145432</v>
      </c>
      <c r="J297" s="568">
        <v>1.1597078243118242</v>
      </c>
      <c r="K297" s="568">
        <v>106</v>
      </c>
      <c r="L297" s="585">
        <v>1172</v>
      </c>
      <c r="M297" s="585">
        <v>125404</v>
      </c>
      <c r="N297" s="568">
        <v>1</v>
      </c>
      <c r="O297" s="568">
        <v>107</v>
      </c>
      <c r="P297" s="585">
        <v>562</v>
      </c>
      <c r="Q297" s="585">
        <v>60696</v>
      </c>
      <c r="R297" s="573">
        <v>0.48400370004146598</v>
      </c>
      <c r="S297" s="586">
        <v>108</v>
      </c>
    </row>
    <row r="298" spans="1:19" ht="14.45" customHeight="1" x14ac:dyDescent="0.2">
      <c r="A298" s="567" t="s">
        <v>2396</v>
      </c>
      <c r="B298" s="568" t="s">
        <v>2397</v>
      </c>
      <c r="C298" s="568" t="s">
        <v>503</v>
      </c>
      <c r="D298" s="568" t="s">
        <v>645</v>
      </c>
      <c r="E298" s="568" t="s">
        <v>2414</v>
      </c>
      <c r="F298" s="568" t="s">
        <v>2425</v>
      </c>
      <c r="G298" s="568" t="s">
        <v>2426</v>
      </c>
      <c r="H298" s="585"/>
      <c r="I298" s="585"/>
      <c r="J298" s="568"/>
      <c r="K298" s="568"/>
      <c r="L298" s="585">
        <v>1</v>
      </c>
      <c r="M298" s="585">
        <v>226</v>
      </c>
      <c r="N298" s="568">
        <v>1</v>
      </c>
      <c r="O298" s="568">
        <v>226</v>
      </c>
      <c r="P298" s="585"/>
      <c r="Q298" s="585"/>
      <c r="R298" s="573"/>
      <c r="S298" s="586"/>
    </row>
    <row r="299" spans="1:19" ht="14.45" customHeight="1" x14ac:dyDescent="0.2">
      <c r="A299" s="567" t="s">
        <v>2396</v>
      </c>
      <c r="B299" s="568" t="s">
        <v>2397</v>
      </c>
      <c r="C299" s="568" t="s">
        <v>503</v>
      </c>
      <c r="D299" s="568" t="s">
        <v>645</v>
      </c>
      <c r="E299" s="568" t="s">
        <v>2414</v>
      </c>
      <c r="F299" s="568" t="s">
        <v>2427</v>
      </c>
      <c r="G299" s="568" t="s">
        <v>2428</v>
      </c>
      <c r="H299" s="585">
        <v>42</v>
      </c>
      <c r="I299" s="585">
        <v>1554</v>
      </c>
      <c r="J299" s="568">
        <v>0.61036920659858607</v>
      </c>
      <c r="K299" s="568">
        <v>37</v>
      </c>
      <c r="L299" s="585">
        <v>67</v>
      </c>
      <c r="M299" s="585">
        <v>2546</v>
      </c>
      <c r="N299" s="568">
        <v>1</v>
      </c>
      <c r="O299" s="568">
        <v>38</v>
      </c>
      <c r="P299" s="585">
        <v>50</v>
      </c>
      <c r="Q299" s="585">
        <v>1900</v>
      </c>
      <c r="R299" s="573">
        <v>0.74626865671641796</v>
      </c>
      <c r="S299" s="586">
        <v>38</v>
      </c>
    </row>
    <row r="300" spans="1:19" ht="14.45" customHeight="1" x14ac:dyDescent="0.2">
      <c r="A300" s="567" t="s">
        <v>2396</v>
      </c>
      <c r="B300" s="568" t="s">
        <v>2397</v>
      </c>
      <c r="C300" s="568" t="s">
        <v>503</v>
      </c>
      <c r="D300" s="568" t="s">
        <v>645</v>
      </c>
      <c r="E300" s="568" t="s">
        <v>2414</v>
      </c>
      <c r="F300" s="568" t="s">
        <v>2435</v>
      </c>
      <c r="G300" s="568" t="s">
        <v>2436</v>
      </c>
      <c r="H300" s="585">
        <v>325</v>
      </c>
      <c r="I300" s="585">
        <v>81900</v>
      </c>
      <c r="J300" s="568">
        <v>0.99826917920089708</v>
      </c>
      <c r="K300" s="568">
        <v>252</v>
      </c>
      <c r="L300" s="585">
        <v>323</v>
      </c>
      <c r="M300" s="585">
        <v>82042</v>
      </c>
      <c r="N300" s="568">
        <v>1</v>
      </c>
      <c r="O300" s="568">
        <v>254</v>
      </c>
      <c r="P300" s="585">
        <v>214</v>
      </c>
      <c r="Q300" s="585">
        <v>54570</v>
      </c>
      <c r="R300" s="573">
        <v>0.66514711976792373</v>
      </c>
      <c r="S300" s="586">
        <v>255</v>
      </c>
    </row>
    <row r="301" spans="1:19" ht="14.45" customHeight="1" x14ac:dyDescent="0.2">
      <c r="A301" s="567" t="s">
        <v>2396</v>
      </c>
      <c r="B301" s="568" t="s">
        <v>2397</v>
      </c>
      <c r="C301" s="568" t="s">
        <v>503</v>
      </c>
      <c r="D301" s="568" t="s">
        <v>645</v>
      </c>
      <c r="E301" s="568" t="s">
        <v>2414</v>
      </c>
      <c r="F301" s="568" t="s">
        <v>2437</v>
      </c>
      <c r="G301" s="568" t="s">
        <v>2438</v>
      </c>
      <c r="H301" s="585">
        <v>1677</v>
      </c>
      <c r="I301" s="585">
        <v>212581</v>
      </c>
      <c r="J301" s="568">
        <v>1.1798257298257298</v>
      </c>
      <c r="K301" s="568">
        <v>126.76267143709005</v>
      </c>
      <c r="L301" s="585">
        <v>1430</v>
      </c>
      <c r="M301" s="585">
        <v>180180</v>
      </c>
      <c r="N301" s="568">
        <v>1</v>
      </c>
      <c r="O301" s="568">
        <v>126</v>
      </c>
      <c r="P301" s="585">
        <v>745</v>
      </c>
      <c r="Q301" s="585">
        <v>94615</v>
      </c>
      <c r="R301" s="573">
        <v>0.52511377511377511</v>
      </c>
      <c r="S301" s="586">
        <v>127</v>
      </c>
    </row>
    <row r="302" spans="1:19" ht="14.45" customHeight="1" x14ac:dyDescent="0.2">
      <c r="A302" s="567" t="s">
        <v>2396</v>
      </c>
      <c r="B302" s="568" t="s">
        <v>2397</v>
      </c>
      <c r="C302" s="568" t="s">
        <v>503</v>
      </c>
      <c r="D302" s="568" t="s">
        <v>645</v>
      </c>
      <c r="E302" s="568" t="s">
        <v>2414</v>
      </c>
      <c r="F302" s="568" t="s">
        <v>2439</v>
      </c>
      <c r="G302" s="568" t="s">
        <v>2440</v>
      </c>
      <c r="H302" s="585">
        <v>6</v>
      </c>
      <c r="I302" s="585">
        <v>3252</v>
      </c>
      <c r="J302" s="568">
        <v>0.99632352941176472</v>
      </c>
      <c r="K302" s="568">
        <v>542</v>
      </c>
      <c r="L302" s="585">
        <v>6</v>
      </c>
      <c r="M302" s="585">
        <v>3264</v>
      </c>
      <c r="N302" s="568">
        <v>1</v>
      </c>
      <c r="O302" s="568">
        <v>544</v>
      </c>
      <c r="P302" s="585">
        <v>1</v>
      </c>
      <c r="Q302" s="585">
        <v>547</v>
      </c>
      <c r="R302" s="573">
        <v>0.16758578431372548</v>
      </c>
      <c r="S302" s="586">
        <v>547</v>
      </c>
    </row>
    <row r="303" spans="1:19" ht="14.45" customHeight="1" x14ac:dyDescent="0.2">
      <c r="A303" s="567" t="s">
        <v>2396</v>
      </c>
      <c r="B303" s="568" t="s">
        <v>2397</v>
      </c>
      <c r="C303" s="568" t="s">
        <v>503</v>
      </c>
      <c r="D303" s="568" t="s">
        <v>645</v>
      </c>
      <c r="E303" s="568" t="s">
        <v>2414</v>
      </c>
      <c r="F303" s="568" t="s">
        <v>2443</v>
      </c>
      <c r="G303" s="568" t="s">
        <v>2444</v>
      </c>
      <c r="H303" s="585">
        <v>5</v>
      </c>
      <c r="I303" s="585">
        <v>2510</v>
      </c>
      <c r="J303" s="568">
        <v>0.99603174603174605</v>
      </c>
      <c r="K303" s="568">
        <v>502</v>
      </c>
      <c r="L303" s="585">
        <v>5</v>
      </c>
      <c r="M303" s="585">
        <v>2520</v>
      </c>
      <c r="N303" s="568">
        <v>1</v>
      </c>
      <c r="O303" s="568">
        <v>504</v>
      </c>
      <c r="P303" s="585">
        <v>5</v>
      </c>
      <c r="Q303" s="585">
        <v>2535</v>
      </c>
      <c r="R303" s="573">
        <v>1.0059523809523809</v>
      </c>
      <c r="S303" s="586">
        <v>507</v>
      </c>
    </row>
    <row r="304" spans="1:19" ht="14.45" customHeight="1" x14ac:dyDescent="0.2">
      <c r="A304" s="567" t="s">
        <v>2396</v>
      </c>
      <c r="B304" s="568" t="s">
        <v>2397</v>
      </c>
      <c r="C304" s="568" t="s">
        <v>503</v>
      </c>
      <c r="D304" s="568" t="s">
        <v>645</v>
      </c>
      <c r="E304" s="568" t="s">
        <v>2414</v>
      </c>
      <c r="F304" s="568" t="s">
        <v>2445</v>
      </c>
      <c r="G304" s="568" t="s">
        <v>2446</v>
      </c>
      <c r="H304" s="585"/>
      <c r="I304" s="585"/>
      <c r="J304" s="568"/>
      <c r="K304" s="568"/>
      <c r="L304" s="585">
        <v>5</v>
      </c>
      <c r="M304" s="585">
        <v>3425</v>
      </c>
      <c r="N304" s="568">
        <v>1</v>
      </c>
      <c r="O304" s="568">
        <v>685</v>
      </c>
      <c r="P304" s="585">
        <v>9</v>
      </c>
      <c r="Q304" s="585">
        <v>6192</v>
      </c>
      <c r="R304" s="573">
        <v>1.8078832116788321</v>
      </c>
      <c r="S304" s="586">
        <v>688</v>
      </c>
    </row>
    <row r="305" spans="1:19" ht="14.45" customHeight="1" x14ac:dyDescent="0.2">
      <c r="A305" s="567" t="s">
        <v>2396</v>
      </c>
      <c r="B305" s="568" t="s">
        <v>2397</v>
      </c>
      <c r="C305" s="568" t="s">
        <v>503</v>
      </c>
      <c r="D305" s="568" t="s">
        <v>645</v>
      </c>
      <c r="E305" s="568" t="s">
        <v>2414</v>
      </c>
      <c r="F305" s="568" t="s">
        <v>2447</v>
      </c>
      <c r="G305" s="568" t="s">
        <v>2448</v>
      </c>
      <c r="H305" s="585">
        <v>2</v>
      </c>
      <c r="I305" s="585">
        <v>2068</v>
      </c>
      <c r="J305" s="568">
        <v>1.9884615384615385</v>
      </c>
      <c r="K305" s="568">
        <v>1034</v>
      </c>
      <c r="L305" s="585">
        <v>1</v>
      </c>
      <c r="M305" s="585">
        <v>1040</v>
      </c>
      <c r="N305" s="568">
        <v>1</v>
      </c>
      <c r="O305" s="568">
        <v>1040</v>
      </c>
      <c r="P305" s="585">
        <v>1</v>
      </c>
      <c r="Q305" s="585">
        <v>1045</v>
      </c>
      <c r="R305" s="573">
        <v>1.0048076923076923</v>
      </c>
      <c r="S305" s="586">
        <v>1045</v>
      </c>
    </row>
    <row r="306" spans="1:19" ht="14.45" customHeight="1" x14ac:dyDescent="0.2">
      <c r="A306" s="567" t="s">
        <v>2396</v>
      </c>
      <c r="B306" s="568" t="s">
        <v>2397</v>
      </c>
      <c r="C306" s="568" t="s">
        <v>503</v>
      </c>
      <c r="D306" s="568" t="s">
        <v>645</v>
      </c>
      <c r="E306" s="568" t="s">
        <v>2414</v>
      </c>
      <c r="F306" s="568" t="s">
        <v>2465</v>
      </c>
      <c r="G306" s="568" t="s">
        <v>2466</v>
      </c>
      <c r="H306" s="585"/>
      <c r="I306" s="585"/>
      <c r="J306" s="568"/>
      <c r="K306" s="568"/>
      <c r="L306" s="585">
        <v>1</v>
      </c>
      <c r="M306" s="585">
        <v>376</v>
      </c>
      <c r="N306" s="568">
        <v>1</v>
      </c>
      <c r="O306" s="568">
        <v>376</v>
      </c>
      <c r="P306" s="585">
        <v>1</v>
      </c>
      <c r="Q306" s="585">
        <v>379</v>
      </c>
      <c r="R306" s="573">
        <v>1.0079787234042554</v>
      </c>
      <c r="S306" s="586">
        <v>379</v>
      </c>
    </row>
    <row r="307" spans="1:19" ht="14.45" customHeight="1" x14ac:dyDescent="0.2">
      <c r="A307" s="567" t="s">
        <v>2396</v>
      </c>
      <c r="B307" s="568" t="s">
        <v>2397</v>
      </c>
      <c r="C307" s="568" t="s">
        <v>503</v>
      </c>
      <c r="D307" s="568" t="s">
        <v>645</v>
      </c>
      <c r="E307" s="568" t="s">
        <v>2414</v>
      </c>
      <c r="F307" s="568" t="s">
        <v>2467</v>
      </c>
      <c r="G307" s="568" t="s">
        <v>2468</v>
      </c>
      <c r="H307" s="585">
        <v>1195</v>
      </c>
      <c r="I307" s="585">
        <v>39833.33</v>
      </c>
      <c r="J307" s="568">
        <v>0.78825871721865892</v>
      </c>
      <c r="K307" s="568">
        <v>33.333330543933059</v>
      </c>
      <c r="L307" s="585">
        <v>1516</v>
      </c>
      <c r="M307" s="585">
        <v>50533.32</v>
      </c>
      <c r="N307" s="568">
        <v>1</v>
      </c>
      <c r="O307" s="568">
        <v>33.333324538258573</v>
      </c>
      <c r="P307" s="585">
        <v>850</v>
      </c>
      <c r="Q307" s="585">
        <v>33295.56</v>
      </c>
      <c r="R307" s="573">
        <v>0.65888328730429735</v>
      </c>
      <c r="S307" s="586">
        <v>39.171247058823525</v>
      </c>
    </row>
    <row r="308" spans="1:19" ht="14.45" customHeight="1" x14ac:dyDescent="0.2">
      <c r="A308" s="567" t="s">
        <v>2396</v>
      </c>
      <c r="B308" s="568" t="s">
        <v>2397</v>
      </c>
      <c r="C308" s="568" t="s">
        <v>503</v>
      </c>
      <c r="D308" s="568" t="s">
        <v>645</v>
      </c>
      <c r="E308" s="568" t="s">
        <v>2414</v>
      </c>
      <c r="F308" s="568" t="s">
        <v>2469</v>
      </c>
      <c r="G308" s="568" t="s">
        <v>2470</v>
      </c>
      <c r="H308" s="585">
        <v>7</v>
      </c>
      <c r="I308" s="585">
        <v>811</v>
      </c>
      <c r="J308" s="568">
        <v>0.33292282430213466</v>
      </c>
      <c r="K308" s="568">
        <v>115.85714285714286</v>
      </c>
      <c r="L308" s="585">
        <v>21</v>
      </c>
      <c r="M308" s="585">
        <v>2436</v>
      </c>
      <c r="N308" s="568">
        <v>1</v>
      </c>
      <c r="O308" s="568">
        <v>116</v>
      </c>
      <c r="P308" s="585">
        <v>24</v>
      </c>
      <c r="Q308" s="585">
        <v>2808</v>
      </c>
      <c r="R308" s="573">
        <v>1.1527093596059113</v>
      </c>
      <c r="S308" s="586">
        <v>117</v>
      </c>
    </row>
    <row r="309" spans="1:19" ht="14.45" customHeight="1" x14ac:dyDescent="0.2">
      <c r="A309" s="567" t="s">
        <v>2396</v>
      </c>
      <c r="B309" s="568" t="s">
        <v>2397</v>
      </c>
      <c r="C309" s="568" t="s">
        <v>503</v>
      </c>
      <c r="D309" s="568" t="s">
        <v>645</v>
      </c>
      <c r="E309" s="568" t="s">
        <v>2414</v>
      </c>
      <c r="F309" s="568" t="s">
        <v>2471</v>
      </c>
      <c r="G309" s="568" t="s">
        <v>2472</v>
      </c>
      <c r="H309" s="585"/>
      <c r="I309" s="585"/>
      <c r="J309" s="568"/>
      <c r="K309" s="568"/>
      <c r="L309" s="585">
        <v>1</v>
      </c>
      <c r="M309" s="585">
        <v>38</v>
      </c>
      <c r="N309" s="568">
        <v>1</v>
      </c>
      <c r="O309" s="568">
        <v>38</v>
      </c>
      <c r="P309" s="585">
        <v>1</v>
      </c>
      <c r="Q309" s="585">
        <v>38</v>
      </c>
      <c r="R309" s="573">
        <v>1</v>
      </c>
      <c r="S309" s="586">
        <v>38</v>
      </c>
    </row>
    <row r="310" spans="1:19" ht="14.45" customHeight="1" x14ac:dyDescent="0.2">
      <c r="A310" s="567" t="s">
        <v>2396</v>
      </c>
      <c r="B310" s="568" t="s">
        <v>2397</v>
      </c>
      <c r="C310" s="568" t="s">
        <v>503</v>
      </c>
      <c r="D310" s="568" t="s">
        <v>645</v>
      </c>
      <c r="E310" s="568" t="s">
        <v>2414</v>
      </c>
      <c r="F310" s="568" t="s">
        <v>2473</v>
      </c>
      <c r="G310" s="568" t="s">
        <v>2474</v>
      </c>
      <c r="H310" s="585">
        <v>15</v>
      </c>
      <c r="I310" s="585">
        <v>1290</v>
      </c>
      <c r="J310" s="568">
        <v>0.6739811912225705</v>
      </c>
      <c r="K310" s="568">
        <v>86</v>
      </c>
      <c r="L310" s="585">
        <v>22</v>
      </c>
      <c r="M310" s="585">
        <v>1914</v>
      </c>
      <c r="N310" s="568">
        <v>1</v>
      </c>
      <c r="O310" s="568">
        <v>87</v>
      </c>
      <c r="P310" s="585">
        <v>15</v>
      </c>
      <c r="Q310" s="585">
        <v>1320</v>
      </c>
      <c r="R310" s="573">
        <v>0.68965517241379315</v>
      </c>
      <c r="S310" s="586">
        <v>88</v>
      </c>
    </row>
    <row r="311" spans="1:19" ht="14.45" customHeight="1" x14ac:dyDescent="0.2">
      <c r="A311" s="567" t="s">
        <v>2396</v>
      </c>
      <c r="B311" s="568" t="s">
        <v>2397</v>
      </c>
      <c r="C311" s="568" t="s">
        <v>503</v>
      </c>
      <c r="D311" s="568" t="s">
        <v>645</v>
      </c>
      <c r="E311" s="568" t="s">
        <v>2414</v>
      </c>
      <c r="F311" s="568" t="s">
        <v>2475</v>
      </c>
      <c r="G311" s="568" t="s">
        <v>2476</v>
      </c>
      <c r="H311" s="585">
        <v>30</v>
      </c>
      <c r="I311" s="585">
        <v>960</v>
      </c>
      <c r="J311" s="568">
        <v>0.38787878787878788</v>
      </c>
      <c r="K311" s="568">
        <v>32</v>
      </c>
      <c r="L311" s="585">
        <v>75</v>
      </c>
      <c r="M311" s="585">
        <v>2475</v>
      </c>
      <c r="N311" s="568">
        <v>1</v>
      </c>
      <c r="O311" s="568">
        <v>33</v>
      </c>
      <c r="P311" s="585">
        <v>57</v>
      </c>
      <c r="Q311" s="585">
        <v>1881</v>
      </c>
      <c r="R311" s="573">
        <v>0.76</v>
      </c>
      <c r="S311" s="586">
        <v>33</v>
      </c>
    </row>
    <row r="312" spans="1:19" ht="14.45" customHeight="1" x14ac:dyDescent="0.2">
      <c r="A312" s="567" t="s">
        <v>2396</v>
      </c>
      <c r="B312" s="568" t="s">
        <v>2397</v>
      </c>
      <c r="C312" s="568" t="s">
        <v>503</v>
      </c>
      <c r="D312" s="568" t="s">
        <v>645</v>
      </c>
      <c r="E312" s="568" t="s">
        <v>2414</v>
      </c>
      <c r="F312" s="568" t="s">
        <v>2477</v>
      </c>
      <c r="G312" s="568" t="s">
        <v>2478</v>
      </c>
      <c r="H312" s="585">
        <v>110</v>
      </c>
      <c r="I312" s="585">
        <v>168190</v>
      </c>
      <c r="J312" s="568">
        <v>0.96176719504105768</v>
      </c>
      <c r="K312" s="568">
        <v>1529</v>
      </c>
      <c r="L312" s="585">
        <v>114</v>
      </c>
      <c r="M312" s="585">
        <v>174876</v>
      </c>
      <c r="N312" s="568">
        <v>1</v>
      </c>
      <c r="O312" s="568">
        <v>1534</v>
      </c>
      <c r="P312" s="585">
        <v>53</v>
      </c>
      <c r="Q312" s="585">
        <v>81461</v>
      </c>
      <c r="R312" s="573">
        <v>0.46582149637457398</v>
      </c>
      <c r="S312" s="586">
        <v>1537</v>
      </c>
    </row>
    <row r="313" spans="1:19" ht="14.45" customHeight="1" x14ac:dyDescent="0.2">
      <c r="A313" s="567" t="s">
        <v>2396</v>
      </c>
      <c r="B313" s="568" t="s">
        <v>2397</v>
      </c>
      <c r="C313" s="568" t="s">
        <v>503</v>
      </c>
      <c r="D313" s="568" t="s">
        <v>645</v>
      </c>
      <c r="E313" s="568" t="s">
        <v>2414</v>
      </c>
      <c r="F313" s="568" t="s">
        <v>2479</v>
      </c>
      <c r="G313" s="568" t="s">
        <v>2480</v>
      </c>
      <c r="H313" s="585"/>
      <c r="I313" s="585"/>
      <c r="J313" s="568"/>
      <c r="K313" s="568"/>
      <c r="L313" s="585">
        <v>1</v>
      </c>
      <c r="M313" s="585">
        <v>75</v>
      </c>
      <c r="N313" s="568">
        <v>1</v>
      </c>
      <c r="O313" s="568">
        <v>75</v>
      </c>
      <c r="P313" s="585">
        <v>1</v>
      </c>
      <c r="Q313" s="585">
        <v>76</v>
      </c>
      <c r="R313" s="573">
        <v>1.0133333333333334</v>
      </c>
      <c r="S313" s="586">
        <v>76</v>
      </c>
    </row>
    <row r="314" spans="1:19" ht="14.45" customHeight="1" x14ac:dyDescent="0.2">
      <c r="A314" s="567" t="s">
        <v>2396</v>
      </c>
      <c r="B314" s="568" t="s">
        <v>2397</v>
      </c>
      <c r="C314" s="568" t="s">
        <v>503</v>
      </c>
      <c r="D314" s="568" t="s">
        <v>645</v>
      </c>
      <c r="E314" s="568" t="s">
        <v>2414</v>
      </c>
      <c r="F314" s="568" t="s">
        <v>2481</v>
      </c>
      <c r="G314" s="568" t="s">
        <v>2440</v>
      </c>
      <c r="H314" s="585">
        <v>1</v>
      </c>
      <c r="I314" s="585">
        <v>689</v>
      </c>
      <c r="J314" s="568">
        <v>0.99279538904899134</v>
      </c>
      <c r="K314" s="568">
        <v>689</v>
      </c>
      <c r="L314" s="585">
        <v>1</v>
      </c>
      <c r="M314" s="585">
        <v>694</v>
      </c>
      <c r="N314" s="568">
        <v>1</v>
      </c>
      <c r="O314" s="568">
        <v>694</v>
      </c>
      <c r="P314" s="585"/>
      <c r="Q314" s="585"/>
      <c r="R314" s="573"/>
      <c r="S314" s="586"/>
    </row>
    <row r="315" spans="1:19" ht="14.45" customHeight="1" x14ac:dyDescent="0.2">
      <c r="A315" s="567" t="s">
        <v>2396</v>
      </c>
      <c r="B315" s="568" t="s">
        <v>2397</v>
      </c>
      <c r="C315" s="568" t="s">
        <v>503</v>
      </c>
      <c r="D315" s="568" t="s">
        <v>645</v>
      </c>
      <c r="E315" s="568" t="s">
        <v>2414</v>
      </c>
      <c r="F315" s="568" t="s">
        <v>2482</v>
      </c>
      <c r="G315" s="568" t="s">
        <v>2483</v>
      </c>
      <c r="H315" s="585"/>
      <c r="I315" s="585"/>
      <c r="J315" s="568"/>
      <c r="K315" s="568"/>
      <c r="L315" s="585">
        <v>1</v>
      </c>
      <c r="M315" s="585">
        <v>158</v>
      </c>
      <c r="N315" s="568">
        <v>1</v>
      </c>
      <c r="O315" s="568">
        <v>158</v>
      </c>
      <c r="P315" s="585"/>
      <c r="Q315" s="585"/>
      <c r="R315" s="573"/>
      <c r="S315" s="586"/>
    </row>
    <row r="316" spans="1:19" ht="14.45" customHeight="1" x14ac:dyDescent="0.2">
      <c r="A316" s="567" t="s">
        <v>2396</v>
      </c>
      <c r="B316" s="568" t="s">
        <v>2397</v>
      </c>
      <c r="C316" s="568" t="s">
        <v>503</v>
      </c>
      <c r="D316" s="568" t="s">
        <v>645</v>
      </c>
      <c r="E316" s="568" t="s">
        <v>2414</v>
      </c>
      <c r="F316" s="568" t="s">
        <v>2484</v>
      </c>
      <c r="G316" s="568" t="s">
        <v>2485</v>
      </c>
      <c r="H316" s="585"/>
      <c r="I316" s="585"/>
      <c r="J316" s="568"/>
      <c r="K316" s="568"/>
      <c r="L316" s="585">
        <v>2</v>
      </c>
      <c r="M316" s="585">
        <v>3082</v>
      </c>
      <c r="N316" s="568">
        <v>1</v>
      </c>
      <c r="O316" s="568">
        <v>1541</v>
      </c>
      <c r="P316" s="585">
        <v>5</v>
      </c>
      <c r="Q316" s="585">
        <v>7720</v>
      </c>
      <c r="R316" s="573">
        <v>2.5048669695003243</v>
      </c>
      <c r="S316" s="586">
        <v>1544</v>
      </c>
    </row>
    <row r="317" spans="1:19" ht="14.45" customHeight="1" x14ac:dyDescent="0.2">
      <c r="A317" s="567" t="s">
        <v>2396</v>
      </c>
      <c r="B317" s="568" t="s">
        <v>2397</v>
      </c>
      <c r="C317" s="568" t="s">
        <v>503</v>
      </c>
      <c r="D317" s="568" t="s">
        <v>645</v>
      </c>
      <c r="E317" s="568" t="s">
        <v>2414</v>
      </c>
      <c r="F317" s="568" t="s">
        <v>2492</v>
      </c>
      <c r="G317" s="568" t="s">
        <v>2493</v>
      </c>
      <c r="H317" s="585">
        <v>1</v>
      </c>
      <c r="I317" s="585">
        <v>1064</v>
      </c>
      <c r="J317" s="568"/>
      <c r="K317" s="568">
        <v>1064</v>
      </c>
      <c r="L317" s="585"/>
      <c r="M317" s="585"/>
      <c r="N317" s="568"/>
      <c r="O317" s="568"/>
      <c r="P317" s="585">
        <v>2</v>
      </c>
      <c r="Q317" s="585">
        <v>2144</v>
      </c>
      <c r="R317" s="573"/>
      <c r="S317" s="586">
        <v>1072</v>
      </c>
    </row>
    <row r="318" spans="1:19" ht="14.45" customHeight="1" x14ac:dyDescent="0.2">
      <c r="A318" s="567" t="s">
        <v>2396</v>
      </c>
      <c r="B318" s="568" t="s">
        <v>2397</v>
      </c>
      <c r="C318" s="568" t="s">
        <v>503</v>
      </c>
      <c r="D318" s="568" t="s">
        <v>645</v>
      </c>
      <c r="E318" s="568" t="s">
        <v>2414</v>
      </c>
      <c r="F318" s="568" t="s">
        <v>2494</v>
      </c>
      <c r="G318" s="568" t="s">
        <v>2495</v>
      </c>
      <c r="H318" s="585">
        <v>2</v>
      </c>
      <c r="I318" s="585">
        <v>248</v>
      </c>
      <c r="J318" s="568">
        <v>1.984</v>
      </c>
      <c r="K318" s="568">
        <v>124</v>
      </c>
      <c r="L318" s="585">
        <v>1</v>
      </c>
      <c r="M318" s="585">
        <v>125</v>
      </c>
      <c r="N318" s="568">
        <v>1</v>
      </c>
      <c r="O318" s="568">
        <v>125</v>
      </c>
      <c r="P318" s="585">
        <v>2</v>
      </c>
      <c r="Q318" s="585">
        <v>252</v>
      </c>
      <c r="R318" s="573">
        <v>2.016</v>
      </c>
      <c r="S318" s="586">
        <v>126</v>
      </c>
    </row>
    <row r="319" spans="1:19" ht="14.45" customHeight="1" x14ac:dyDescent="0.2">
      <c r="A319" s="567" t="s">
        <v>2396</v>
      </c>
      <c r="B319" s="568" t="s">
        <v>2397</v>
      </c>
      <c r="C319" s="568" t="s">
        <v>503</v>
      </c>
      <c r="D319" s="568" t="s">
        <v>645</v>
      </c>
      <c r="E319" s="568" t="s">
        <v>2414</v>
      </c>
      <c r="F319" s="568" t="s">
        <v>2496</v>
      </c>
      <c r="G319" s="568" t="s">
        <v>2497</v>
      </c>
      <c r="H319" s="585"/>
      <c r="I319" s="585"/>
      <c r="J319" s="568"/>
      <c r="K319" s="568"/>
      <c r="L319" s="585"/>
      <c r="M319" s="585"/>
      <c r="N319" s="568"/>
      <c r="O319" s="568"/>
      <c r="P319" s="585">
        <v>3</v>
      </c>
      <c r="Q319" s="585">
        <v>186</v>
      </c>
      <c r="R319" s="573"/>
      <c r="S319" s="586">
        <v>62</v>
      </c>
    </row>
    <row r="320" spans="1:19" ht="14.45" customHeight="1" x14ac:dyDescent="0.2">
      <c r="A320" s="567" t="s">
        <v>2396</v>
      </c>
      <c r="B320" s="568" t="s">
        <v>2397</v>
      </c>
      <c r="C320" s="568" t="s">
        <v>503</v>
      </c>
      <c r="D320" s="568" t="s">
        <v>645</v>
      </c>
      <c r="E320" s="568" t="s">
        <v>2414</v>
      </c>
      <c r="F320" s="568" t="s">
        <v>2498</v>
      </c>
      <c r="G320" s="568" t="s">
        <v>2499</v>
      </c>
      <c r="H320" s="585"/>
      <c r="I320" s="585"/>
      <c r="J320" s="568"/>
      <c r="K320" s="568"/>
      <c r="L320" s="585"/>
      <c r="M320" s="585"/>
      <c r="N320" s="568"/>
      <c r="O320" s="568"/>
      <c r="P320" s="585">
        <v>1</v>
      </c>
      <c r="Q320" s="585">
        <v>725</v>
      </c>
      <c r="R320" s="573"/>
      <c r="S320" s="586">
        <v>725</v>
      </c>
    </row>
    <row r="321" spans="1:19" ht="14.45" customHeight="1" x14ac:dyDescent="0.2">
      <c r="A321" s="567" t="s">
        <v>2396</v>
      </c>
      <c r="B321" s="568" t="s">
        <v>2397</v>
      </c>
      <c r="C321" s="568" t="s">
        <v>503</v>
      </c>
      <c r="D321" s="568" t="s">
        <v>645</v>
      </c>
      <c r="E321" s="568" t="s">
        <v>2414</v>
      </c>
      <c r="F321" s="568" t="s">
        <v>2502</v>
      </c>
      <c r="G321" s="568" t="s">
        <v>2503</v>
      </c>
      <c r="H321" s="585"/>
      <c r="I321" s="585"/>
      <c r="J321" s="568"/>
      <c r="K321" s="568"/>
      <c r="L321" s="585">
        <v>1</v>
      </c>
      <c r="M321" s="585">
        <v>376</v>
      </c>
      <c r="N321" s="568">
        <v>1</v>
      </c>
      <c r="O321" s="568">
        <v>376</v>
      </c>
      <c r="P321" s="585"/>
      <c r="Q321" s="585"/>
      <c r="R321" s="573"/>
      <c r="S321" s="586"/>
    </row>
    <row r="322" spans="1:19" ht="14.45" customHeight="1" x14ac:dyDescent="0.2">
      <c r="A322" s="567" t="s">
        <v>2396</v>
      </c>
      <c r="B322" s="568" t="s">
        <v>2397</v>
      </c>
      <c r="C322" s="568" t="s">
        <v>503</v>
      </c>
      <c r="D322" s="568" t="s">
        <v>645</v>
      </c>
      <c r="E322" s="568" t="s">
        <v>2414</v>
      </c>
      <c r="F322" s="568" t="s">
        <v>2506</v>
      </c>
      <c r="G322" s="568" t="s">
        <v>2507</v>
      </c>
      <c r="H322" s="585">
        <v>75</v>
      </c>
      <c r="I322" s="585">
        <v>10200</v>
      </c>
      <c r="J322" s="568">
        <v>25</v>
      </c>
      <c r="K322" s="568">
        <v>136</v>
      </c>
      <c r="L322" s="585">
        <v>3</v>
      </c>
      <c r="M322" s="585">
        <v>408</v>
      </c>
      <c r="N322" s="568">
        <v>1</v>
      </c>
      <c r="O322" s="568">
        <v>136</v>
      </c>
      <c r="P322" s="585">
        <v>2</v>
      </c>
      <c r="Q322" s="585">
        <v>274</v>
      </c>
      <c r="R322" s="573">
        <v>0.67156862745098034</v>
      </c>
      <c r="S322" s="586">
        <v>137</v>
      </c>
    </row>
    <row r="323" spans="1:19" ht="14.45" customHeight="1" x14ac:dyDescent="0.2">
      <c r="A323" s="567" t="s">
        <v>2396</v>
      </c>
      <c r="B323" s="568" t="s">
        <v>2397</v>
      </c>
      <c r="C323" s="568" t="s">
        <v>503</v>
      </c>
      <c r="D323" s="568" t="s">
        <v>645</v>
      </c>
      <c r="E323" s="568" t="s">
        <v>2414</v>
      </c>
      <c r="F323" s="568" t="s">
        <v>2508</v>
      </c>
      <c r="G323" s="568" t="s">
        <v>2509</v>
      </c>
      <c r="H323" s="585">
        <v>6</v>
      </c>
      <c r="I323" s="585">
        <v>2346</v>
      </c>
      <c r="J323" s="568">
        <v>0.39796437659033079</v>
      </c>
      <c r="K323" s="568">
        <v>391</v>
      </c>
      <c r="L323" s="585">
        <v>15</v>
      </c>
      <c r="M323" s="585">
        <v>5895</v>
      </c>
      <c r="N323" s="568">
        <v>1</v>
      </c>
      <c r="O323" s="568">
        <v>393</v>
      </c>
      <c r="P323" s="585">
        <v>3</v>
      </c>
      <c r="Q323" s="585">
        <v>1188</v>
      </c>
      <c r="R323" s="573">
        <v>0.20152671755725191</v>
      </c>
      <c r="S323" s="586">
        <v>396</v>
      </c>
    </row>
    <row r="324" spans="1:19" ht="14.45" customHeight="1" x14ac:dyDescent="0.2">
      <c r="A324" s="567" t="s">
        <v>2396</v>
      </c>
      <c r="B324" s="568" t="s">
        <v>2397</v>
      </c>
      <c r="C324" s="568" t="s">
        <v>503</v>
      </c>
      <c r="D324" s="568" t="s">
        <v>645</v>
      </c>
      <c r="E324" s="568" t="s">
        <v>2414</v>
      </c>
      <c r="F324" s="568" t="s">
        <v>2510</v>
      </c>
      <c r="G324" s="568" t="s">
        <v>2511</v>
      </c>
      <c r="H324" s="585"/>
      <c r="I324" s="585"/>
      <c r="J324" s="568"/>
      <c r="K324" s="568"/>
      <c r="L324" s="585"/>
      <c r="M324" s="585"/>
      <c r="N324" s="568"/>
      <c r="O324" s="568"/>
      <c r="P324" s="585">
        <v>1</v>
      </c>
      <c r="Q324" s="585">
        <v>511</v>
      </c>
      <c r="R324" s="573"/>
      <c r="S324" s="586">
        <v>511</v>
      </c>
    </row>
    <row r="325" spans="1:19" ht="14.45" customHeight="1" x14ac:dyDescent="0.2">
      <c r="A325" s="567" t="s">
        <v>2396</v>
      </c>
      <c r="B325" s="568" t="s">
        <v>2397</v>
      </c>
      <c r="C325" s="568" t="s">
        <v>503</v>
      </c>
      <c r="D325" s="568" t="s">
        <v>645</v>
      </c>
      <c r="E325" s="568" t="s">
        <v>2414</v>
      </c>
      <c r="F325" s="568" t="s">
        <v>2516</v>
      </c>
      <c r="G325" s="568" t="s">
        <v>2517</v>
      </c>
      <c r="H325" s="585"/>
      <c r="I325" s="585"/>
      <c r="J325" s="568"/>
      <c r="K325" s="568"/>
      <c r="L325" s="585">
        <v>2</v>
      </c>
      <c r="M325" s="585">
        <v>364</v>
      </c>
      <c r="N325" s="568">
        <v>1</v>
      </c>
      <c r="O325" s="568">
        <v>182</v>
      </c>
      <c r="P325" s="585">
        <v>1</v>
      </c>
      <c r="Q325" s="585">
        <v>183</v>
      </c>
      <c r="R325" s="573">
        <v>0.50274725274725274</v>
      </c>
      <c r="S325" s="586">
        <v>183</v>
      </c>
    </row>
    <row r="326" spans="1:19" ht="14.45" customHeight="1" x14ac:dyDescent="0.2">
      <c r="A326" s="567" t="s">
        <v>2396</v>
      </c>
      <c r="B326" s="568" t="s">
        <v>2397</v>
      </c>
      <c r="C326" s="568" t="s">
        <v>503</v>
      </c>
      <c r="D326" s="568" t="s">
        <v>645</v>
      </c>
      <c r="E326" s="568" t="s">
        <v>2414</v>
      </c>
      <c r="F326" s="568" t="s">
        <v>2518</v>
      </c>
      <c r="G326" s="568" t="s">
        <v>2519</v>
      </c>
      <c r="H326" s="585">
        <v>2</v>
      </c>
      <c r="I326" s="585">
        <v>900</v>
      </c>
      <c r="J326" s="568">
        <v>0.13303769401330376</v>
      </c>
      <c r="K326" s="568">
        <v>450</v>
      </c>
      <c r="L326" s="585">
        <v>15</v>
      </c>
      <c r="M326" s="585">
        <v>6765</v>
      </c>
      <c r="N326" s="568">
        <v>1</v>
      </c>
      <c r="O326" s="568">
        <v>451</v>
      </c>
      <c r="P326" s="585">
        <v>7</v>
      </c>
      <c r="Q326" s="585">
        <v>3164</v>
      </c>
      <c r="R326" s="573">
        <v>0.46770140428677015</v>
      </c>
      <c r="S326" s="586">
        <v>452</v>
      </c>
    </row>
    <row r="327" spans="1:19" ht="14.45" customHeight="1" x14ac:dyDescent="0.2">
      <c r="A327" s="567" t="s">
        <v>2396</v>
      </c>
      <c r="B327" s="568" t="s">
        <v>2397</v>
      </c>
      <c r="C327" s="568" t="s">
        <v>503</v>
      </c>
      <c r="D327" s="568" t="s">
        <v>645</v>
      </c>
      <c r="E327" s="568" t="s">
        <v>2414</v>
      </c>
      <c r="F327" s="568" t="s">
        <v>2520</v>
      </c>
      <c r="G327" s="568" t="s">
        <v>2521</v>
      </c>
      <c r="H327" s="585">
        <v>1</v>
      </c>
      <c r="I327" s="585">
        <v>311</v>
      </c>
      <c r="J327" s="568">
        <v>0.4983974358974359</v>
      </c>
      <c r="K327" s="568">
        <v>311</v>
      </c>
      <c r="L327" s="585">
        <v>2</v>
      </c>
      <c r="M327" s="585">
        <v>624</v>
      </c>
      <c r="N327" s="568">
        <v>1</v>
      </c>
      <c r="O327" s="568">
        <v>312</v>
      </c>
      <c r="P327" s="585"/>
      <c r="Q327" s="585"/>
      <c r="R327" s="573"/>
      <c r="S327" s="586"/>
    </row>
    <row r="328" spans="1:19" ht="14.45" customHeight="1" x14ac:dyDescent="0.2">
      <c r="A328" s="567" t="s">
        <v>2396</v>
      </c>
      <c r="B328" s="568" t="s">
        <v>2397</v>
      </c>
      <c r="C328" s="568" t="s">
        <v>503</v>
      </c>
      <c r="D328" s="568" t="s">
        <v>645</v>
      </c>
      <c r="E328" s="568" t="s">
        <v>2414</v>
      </c>
      <c r="F328" s="568" t="s">
        <v>2522</v>
      </c>
      <c r="G328" s="568" t="s">
        <v>2523</v>
      </c>
      <c r="H328" s="585"/>
      <c r="I328" s="585"/>
      <c r="J328" s="568"/>
      <c r="K328" s="568"/>
      <c r="L328" s="585">
        <v>1</v>
      </c>
      <c r="M328" s="585">
        <v>489</v>
      </c>
      <c r="N328" s="568">
        <v>1</v>
      </c>
      <c r="O328" s="568">
        <v>489</v>
      </c>
      <c r="P328" s="585"/>
      <c r="Q328" s="585"/>
      <c r="R328" s="573"/>
      <c r="S328" s="586"/>
    </row>
    <row r="329" spans="1:19" ht="14.45" customHeight="1" x14ac:dyDescent="0.2">
      <c r="A329" s="567" t="s">
        <v>2396</v>
      </c>
      <c r="B329" s="568" t="s">
        <v>2397</v>
      </c>
      <c r="C329" s="568" t="s">
        <v>503</v>
      </c>
      <c r="D329" s="568" t="s">
        <v>645</v>
      </c>
      <c r="E329" s="568" t="s">
        <v>2414</v>
      </c>
      <c r="F329" s="568" t="s">
        <v>2526</v>
      </c>
      <c r="G329" s="568" t="s">
        <v>2527</v>
      </c>
      <c r="H329" s="585">
        <v>4</v>
      </c>
      <c r="I329" s="585">
        <v>1232</v>
      </c>
      <c r="J329" s="568">
        <v>1.9870967741935484</v>
      </c>
      <c r="K329" s="568">
        <v>308</v>
      </c>
      <c r="L329" s="585">
        <v>2</v>
      </c>
      <c r="M329" s="585">
        <v>620</v>
      </c>
      <c r="N329" s="568">
        <v>1</v>
      </c>
      <c r="O329" s="568">
        <v>310</v>
      </c>
      <c r="P329" s="585"/>
      <c r="Q329" s="585"/>
      <c r="R329" s="573"/>
      <c r="S329" s="586"/>
    </row>
    <row r="330" spans="1:19" ht="14.45" customHeight="1" x14ac:dyDescent="0.2">
      <c r="A330" s="567" t="s">
        <v>2396</v>
      </c>
      <c r="B330" s="568" t="s">
        <v>2397</v>
      </c>
      <c r="C330" s="568" t="s">
        <v>503</v>
      </c>
      <c r="D330" s="568" t="s">
        <v>645</v>
      </c>
      <c r="E330" s="568" t="s">
        <v>2414</v>
      </c>
      <c r="F330" s="568" t="s">
        <v>2528</v>
      </c>
      <c r="G330" s="568" t="s">
        <v>2529</v>
      </c>
      <c r="H330" s="585"/>
      <c r="I330" s="585"/>
      <c r="J330" s="568"/>
      <c r="K330" s="568"/>
      <c r="L330" s="585">
        <v>5</v>
      </c>
      <c r="M330" s="585">
        <v>1685</v>
      </c>
      <c r="N330" s="568">
        <v>1</v>
      </c>
      <c r="O330" s="568">
        <v>337</v>
      </c>
      <c r="P330" s="585"/>
      <c r="Q330" s="585"/>
      <c r="R330" s="573"/>
      <c r="S330" s="586"/>
    </row>
    <row r="331" spans="1:19" ht="14.45" customHeight="1" x14ac:dyDescent="0.2">
      <c r="A331" s="567" t="s">
        <v>2396</v>
      </c>
      <c r="B331" s="568" t="s">
        <v>2397</v>
      </c>
      <c r="C331" s="568" t="s">
        <v>503</v>
      </c>
      <c r="D331" s="568" t="s">
        <v>645</v>
      </c>
      <c r="E331" s="568" t="s">
        <v>2414</v>
      </c>
      <c r="F331" s="568" t="s">
        <v>2532</v>
      </c>
      <c r="G331" s="568" t="s">
        <v>2533</v>
      </c>
      <c r="H331" s="585"/>
      <c r="I331" s="585"/>
      <c r="J331" s="568"/>
      <c r="K331" s="568"/>
      <c r="L331" s="585">
        <v>1</v>
      </c>
      <c r="M331" s="585">
        <v>846</v>
      </c>
      <c r="N331" s="568">
        <v>1</v>
      </c>
      <c r="O331" s="568">
        <v>846</v>
      </c>
      <c r="P331" s="585"/>
      <c r="Q331" s="585"/>
      <c r="R331" s="573"/>
      <c r="S331" s="586"/>
    </row>
    <row r="332" spans="1:19" ht="14.45" customHeight="1" x14ac:dyDescent="0.2">
      <c r="A332" s="567" t="s">
        <v>2396</v>
      </c>
      <c r="B332" s="568" t="s">
        <v>2397</v>
      </c>
      <c r="C332" s="568" t="s">
        <v>503</v>
      </c>
      <c r="D332" s="568" t="s">
        <v>645</v>
      </c>
      <c r="E332" s="568" t="s">
        <v>2414</v>
      </c>
      <c r="F332" s="568" t="s">
        <v>2534</v>
      </c>
      <c r="G332" s="568" t="s">
        <v>2535</v>
      </c>
      <c r="H332" s="585">
        <v>2</v>
      </c>
      <c r="I332" s="585">
        <v>2848</v>
      </c>
      <c r="J332" s="568">
        <v>0.39860041987403777</v>
      </c>
      <c r="K332" s="568">
        <v>1424</v>
      </c>
      <c r="L332" s="585">
        <v>5</v>
      </c>
      <c r="M332" s="585">
        <v>7145</v>
      </c>
      <c r="N332" s="568">
        <v>1</v>
      </c>
      <c r="O332" s="568">
        <v>1429</v>
      </c>
      <c r="P332" s="585"/>
      <c r="Q332" s="585"/>
      <c r="R332" s="573"/>
      <c r="S332" s="586"/>
    </row>
    <row r="333" spans="1:19" ht="14.45" customHeight="1" x14ac:dyDescent="0.2">
      <c r="A333" s="567" t="s">
        <v>2396</v>
      </c>
      <c r="B333" s="568" t="s">
        <v>2397</v>
      </c>
      <c r="C333" s="568" t="s">
        <v>503</v>
      </c>
      <c r="D333" s="568" t="s">
        <v>645</v>
      </c>
      <c r="E333" s="568" t="s">
        <v>2414</v>
      </c>
      <c r="F333" s="568" t="s">
        <v>2538</v>
      </c>
      <c r="G333" s="568" t="s">
        <v>2539</v>
      </c>
      <c r="H333" s="585"/>
      <c r="I333" s="585"/>
      <c r="J333" s="568"/>
      <c r="K333" s="568"/>
      <c r="L333" s="585">
        <v>1</v>
      </c>
      <c r="M333" s="585">
        <v>1584</v>
      </c>
      <c r="N333" s="568">
        <v>1</v>
      </c>
      <c r="O333" s="568">
        <v>1584</v>
      </c>
      <c r="P333" s="585"/>
      <c r="Q333" s="585"/>
      <c r="R333" s="573"/>
      <c r="S333" s="586"/>
    </row>
    <row r="334" spans="1:19" ht="14.45" customHeight="1" x14ac:dyDescent="0.2">
      <c r="A334" s="567" t="s">
        <v>2396</v>
      </c>
      <c r="B334" s="568" t="s">
        <v>2397</v>
      </c>
      <c r="C334" s="568" t="s">
        <v>503</v>
      </c>
      <c r="D334" s="568" t="s">
        <v>645</v>
      </c>
      <c r="E334" s="568" t="s">
        <v>2414</v>
      </c>
      <c r="F334" s="568" t="s">
        <v>2540</v>
      </c>
      <c r="G334" s="568" t="s">
        <v>2541</v>
      </c>
      <c r="H334" s="585">
        <v>3</v>
      </c>
      <c r="I334" s="585">
        <v>753</v>
      </c>
      <c r="J334" s="568">
        <v>9.9603174603174596E-2</v>
      </c>
      <c r="K334" s="568">
        <v>251</v>
      </c>
      <c r="L334" s="585">
        <v>30</v>
      </c>
      <c r="M334" s="585">
        <v>7560</v>
      </c>
      <c r="N334" s="568">
        <v>1</v>
      </c>
      <c r="O334" s="568">
        <v>252</v>
      </c>
      <c r="P334" s="585">
        <v>39</v>
      </c>
      <c r="Q334" s="585">
        <v>9828</v>
      </c>
      <c r="R334" s="573">
        <v>1.3</v>
      </c>
      <c r="S334" s="586">
        <v>252</v>
      </c>
    </row>
    <row r="335" spans="1:19" ht="14.45" customHeight="1" x14ac:dyDescent="0.2">
      <c r="A335" s="567" t="s">
        <v>2396</v>
      </c>
      <c r="B335" s="568" t="s">
        <v>2397</v>
      </c>
      <c r="C335" s="568" t="s">
        <v>503</v>
      </c>
      <c r="D335" s="568" t="s">
        <v>645</v>
      </c>
      <c r="E335" s="568" t="s">
        <v>2414</v>
      </c>
      <c r="F335" s="568" t="s">
        <v>2543</v>
      </c>
      <c r="G335" s="568" t="s">
        <v>2544</v>
      </c>
      <c r="H335" s="585">
        <v>3</v>
      </c>
      <c r="I335" s="585">
        <v>10074</v>
      </c>
      <c r="J335" s="568">
        <v>1.4973246135552913</v>
      </c>
      <c r="K335" s="568">
        <v>3358</v>
      </c>
      <c r="L335" s="585">
        <v>2</v>
      </c>
      <c r="M335" s="585">
        <v>6728</v>
      </c>
      <c r="N335" s="568">
        <v>1</v>
      </c>
      <c r="O335" s="568">
        <v>3364</v>
      </c>
      <c r="P335" s="585"/>
      <c r="Q335" s="585"/>
      <c r="R335" s="573"/>
      <c r="S335" s="586"/>
    </row>
    <row r="336" spans="1:19" ht="14.45" customHeight="1" x14ac:dyDescent="0.2">
      <c r="A336" s="567" t="s">
        <v>2396</v>
      </c>
      <c r="B336" s="568" t="s">
        <v>2397</v>
      </c>
      <c r="C336" s="568" t="s">
        <v>503</v>
      </c>
      <c r="D336" s="568" t="s">
        <v>648</v>
      </c>
      <c r="E336" s="568" t="s">
        <v>2398</v>
      </c>
      <c r="F336" s="568" t="s">
        <v>2399</v>
      </c>
      <c r="G336" s="568" t="s">
        <v>2400</v>
      </c>
      <c r="H336" s="585">
        <v>0.2</v>
      </c>
      <c r="I336" s="585">
        <v>23.22</v>
      </c>
      <c r="J336" s="568">
        <v>0.79876160990712075</v>
      </c>
      <c r="K336" s="568">
        <v>116.1</v>
      </c>
      <c r="L336" s="585">
        <v>0.4</v>
      </c>
      <c r="M336" s="585">
        <v>29.07</v>
      </c>
      <c r="N336" s="568">
        <v>1</v>
      </c>
      <c r="O336" s="568">
        <v>72.674999999999997</v>
      </c>
      <c r="P336" s="585">
        <v>0.2</v>
      </c>
      <c r="Q336" s="585">
        <v>14.52</v>
      </c>
      <c r="R336" s="573">
        <v>0.49948400412796695</v>
      </c>
      <c r="S336" s="586">
        <v>72.599999999999994</v>
      </c>
    </row>
    <row r="337" spans="1:19" ht="14.45" customHeight="1" x14ac:dyDescent="0.2">
      <c r="A337" s="567" t="s">
        <v>2396</v>
      </c>
      <c r="B337" s="568" t="s">
        <v>2397</v>
      </c>
      <c r="C337" s="568" t="s">
        <v>503</v>
      </c>
      <c r="D337" s="568" t="s">
        <v>648</v>
      </c>
      <c r="E337" s="568" t="s">
        <v>2398</v>
      </c>
      <c r="F337" s="568" t="s">
        <v>2401</v>
      </c>
      <c r="G337" s="568" t="s">
        <v>2402</v>
      </c>
      <c r="H337" s="585"/>
      <c r="I337" s="585"/>
      <c r="J337" s="568"/>
      <c r="K337" s="568"/>
      <c r="L337" s="585">
        <v>0.4</v>
      </c>
      <c r="M337" s="585">
        <v>27.88</v>
      </c>
      <c r="N337" s="568">
        <v>1</v>
      </c>
      <c r="O337" s="568">
        <v>69.699999999999989</v>
      </c>
      <c r="P337" s="585">
        <v>0.2</v>
      </c>
      <c r="Q337" s="585">
        <v>13.94</v>
      </c>
      <c r="R337" s="573">
        <v>0.5</v>
      </c>
      <c r="S337" s="586">
        <v>69.699999999999989</v>
      </c>
    </row>
    <row r="338" spans="1:19" ht="14.45" customHeight="1" x14ac:dyDescent="0.2">
      <c r="A338" s="567" t="s">
        <v>2396</v>
      </c>
      <c r="B338" s="568" t="s">
        <v>2397</v>
      </c>
      <c r="C338" s="568" t="s">
        <v>503</v>
      </c>
      <c r="D338" s="568" t="s">
        <v>648</v>
      </c>
      <c r="E338" s="568" t="s">
        <v>2398</v>
      </c>
      <c r="F338" s="568" t="s">
        <v>2403</v>
      </c>
      <c r="G338" s="568" t="s">
        <v>573</v>
      </c>
      <c r="H338" s="585">
        <v>0.2</v>
      </c>
      <c r="I338" s="585">
        <v>73.540000000000006</v>
      </c>
      <c r="J338" s="568">
        <v>0.5632659313725491</v>
      </c>
      <c r="K338" s="568">
        <v>367.7</v>
      </c>
      <c r="L338" s="585">
        <v>0.4</v>
      </c>
      <c r="M338" s="585">
        <v>130.56</v>
      </c>
      <c r="N338" s="568">
        <v>1</v>
      </c>
      <c r="O338" s="568">
        <v>326.39999999999998</v>
      </c>
      <c r="P338" s="585">
        <v>0.2</v>
      </c>
      <c r="Q338" s="585">
        <v>73.540000000000006</v>
      </c>
      <c r="R338" s="573">
        <v>0.5632659313725491</v>
      </c>
      <c r="S338" s="586">
        <v>367.7</v>
      </c>
    </row>
    <row r="339" spans="1:19" ht="14.45" customHeight="1" x14ac:dyDescent="0.2">
      <c r="A339" s="567" t="s">
        <v>2396</v>
      </c>
      <c r="B339" s="568" t="s">
        <v>2397</v>
      </c>
      <c r="C339" s="568" t="s">
        <v>503</v>
      </c>
      <c r="D339" s="568" t="s">
        <v>648</v>
      </c>
      <c r="E339" s="568" t="s">
        <v>2398</v>
      </c>
      <c r="F339" s="568" t="s">
        <v>2405</v>
      </c>
      <c r="G339" s="568" t="s">
        <v>2406</v>
      </c>
      <c r="H339" s="585">
        <v>0.1</v>
      </c>
      <c r="I339" s="585">
        <v>15.12</v>
      </c>
      <c r="J339" s="568">
        <v>0.92307692307692313</v>
      </c>
      <c r="K339" s="568">
        <v>151.19999999999999</v>
      </c>
      <c r="L339" s="585">
        <v>0.1</v>
      </c>
      <c r="M339" s="585">
        <v>16.38</v>
      </c>
      <c r="N339" s="568">
        <v>1</v>
      </c>
      <c r="O339" s="568">
        <v>163.79999999999998</v>
      </c>
      <c r="P339" s="585"/>
      <c r="Q339" s="585"/>
      <c r="R339" s="573"/>
      <c r="S339" s="586"/>
    </row>
    <row r="340" spans="1:19" ht="14.45" customHeight="1" x14ac:dyDescent="0.2">
      <c r="A340" s="567" t="s">
        <v>2396</v>
      </c>
      <c r="B340" s="568" t="s">
        <v>2397</v>
      </c>
      <c r="C340" s="568" t="s">
        <v>503</v>
      </c>
      <c r="D340" s="568" t="s">
        <v>648</v>
      </c>
      <c r="E340" s="568" t="s">
        <v>2414</v>
      </c>
      <c r="F340" s="568" t="s">
        <v>2421</v>
      </c>
      <c r="G340" s="568" t="s">
        <v>2422</v>
      </c>
      <c r="H340" s="585"/>
      <c r="I340" s="585"/>
      <c r="J340" s="568"/>
      <c r="K340" s="568"/>
      <c r="L340" s="585">
        <v>17</v>
      </c>
      <c r="M340" s="585">
        <v>1428</v>
      </c>
      <c r="N340" s="568">
        <v>1</v>
      </c>
      <c r="O340" s="568">
        <v>84</v>
      </c>
      <c r="P340" s="585">
        <v>16</v>
      </c>
      <c r="Q340" s="585">
        <v>1360</v>
      </c>
      <c r="R340" s="573">
        <v>0.95238095238095233</v>
      </c>
      <c r="S340" s="586">
        <v>85</v>
      </c>
    </row>
    <row r="341" spans="1:19" ht="14.45" customHeight="1" x14ac:dyDescent="0.2">
      <c r="A341" s="567" t="s">
        <v>2396</v>
      </c>
      <c r="B341" s="568" t="s">
        <v>2397</v>
      </c>
      <c r="C341" s="568" t="s">
        <v>503</v>
      </c>
      <c r="D341" s="568" t="s">
        <v>648</v>
      </c>
      <c r="E341" s="568" t="s">
        <v>2414</v>
      </c>
      <c r="F341" s="568" t="s">
        <v>2423</v>
      </c>
      <c r="G341" s="568" t="s">
        <v>2424</v>
      </c>
      <c r="H341" s="585">
        <v>1254</v>
      </c>
      <c r="I341" s="585">
        <v>132924</v>
      </c>
      <c r="J341" s="568">
        <v>1.7952028523580574</v>
      </c>
      <c r="K341" s="568">
        <v>106</v>
      </c>
      <c r="L341" s="585">
        <v>692</v>
      </c>
      <c r="M341" s="585">
        <v>74044</v>
      </c>
      <c r="N341" s="568">
        <v>1</v>
      </c>
      <c r="O341" s="568">
        <v>107</v>
      </c>
      <c r="P341" s="585">
        <v>268</v>
      </c>
      <c r="Q341" s="585">
        <v>28944</v>
      </c>
      <c r="R341" s="573">
        <v>0.39090270649883851</v>
      </c>
      <c r="S341" s="586">
        <v>108</v>
      </c>
    </row>
    <row r="342" spans="1:19" ht="14.45" customHeight="1" x14ac:dyDescent="0.2">
      <c r="A342" s="567" t="s">
        <v>2396</v>
      </c>
      <c r="B342" s="568" t="s">
        <v>2397</v>
      </c>
      <c r="C342" s="568" t="s">
        <v>503</v>
      </c>
      <c r="D342" s="568" t="s">
        <v>648</v>
      </c>
      <c r="E342" s="568" t="s">
        <v>2414</v>
      </c>
      <c r="F342" s="568" t="s">
        <v>2427</v>
      </c>
      <c r="G342" s="568" t="s">
        <v>2428</v>
      </c>
      <c r="H342" s="585">
        <v>78</v>
      </c>
      <c r="I342" s="585">
        <v>2886</v>
      </c>
      <c r="J342" s="568">
        <v>1.852374839537869</v>
      </c>
      <c r="K342" s="568">
        <v>37</v>
      </c>
      <c r="L342" s="585">
        <v>41</v>
      </c>
      <c r="M342" s="585">
        <v>1558</v>
      </c>
      <c r="N342" s="568">
        <v>1</v>
      </c>
      <c r="O342" s="568">
        <v>38</v>
      </c>
      <c r="P342" s="585">
        <v>27</v>
      </c>
      <c r="Q342" s="585">
        <v>1026</v>
      </c>
      <c r="R342" s="573">
        <v>0.65853658536585369</v>
      </c>
      <c r="S342" s="586">
        <v>38</v>
      </c>
    </row>
    <row r="343" spans="1:19" ht="14.45" customHeight="1" x14ac:dyDescent="0.2">
      <c r="A343" s="567" t="s">
        <v>2396</v>
      </c>
      <c r="B343" s="568" t="s">
        <v>2397</v>
      </c>
      <c r="C343" s="568" t="s">
        <v>503</v>
      </c>
      <c r="D343" s="568" t="s">
        <v>648</v>
      </c>
      <c r="E343" s="568" t="s">
        <v>2414</v>
      </c>
      <c r="F343" s="568" t="s">
        <v>2435</v>
      </c>
      <c r="G343" s="568" t="s">
        <v>2436</v>
      </c>
      <c r="H343" s="585">
        <v>277</v>
      </c>
      <c r="I343" s="585">
        <v>69804</v>
      </c>
      <c r="J343" s="568">
        <v>1.2214173228346457</v>
      </c>
      <c r="K343" s="568">
        <v>252</v>
      </c>
      <c r="L343" s="585">
        <v>225</v>
      </c>
      <c r="M343" s="585">
        <v>57150</v>
      </c>
      <c r="N343" s="568">
        <v>1</v>
      </c>
      <c r="O343" s="568">
        <v>254</v>
      </c>
      <c r="P343" s="585">
        <v>116</v>
      </c>
      <c r="Q343" s="585">
        <v>29580</v>
      </c>
      <c r="R343" s="573">
        <v>0.51758530183727036</v>
      </c>
      <c r="S343" s="586">
        <v>255</v>
      </c>
    </row>
    <row r="344" spans="1:19" ht="14.45" customHeight="1" x14ac:dyDescent="0.2">
      <c r="A344" s="567" t="s">
        <v>2396</v>
      </c>
      <c r="B344" s="568" t="s">
        <v>2397</v>
      </c>
      <c r="C344" s="568" t="s">
        <v>503</v>
      </c>
      <c r="D344" s="568" t="s">
        <v>648</v>
      </c>
      <c r="E344" s="568" t="s">
        <v>2414</v>
      </c>
      <c r="F344" s="568" t="s">
        <v>2437</v>
      </c>
      <c r="G344" s="568" t="s">
        <v>2438</v>
      </c>
      <c r="H344" s="585">
        <v>1461</v>
      </c>
      <c r="I344" s="585">
        <v>185120</v>
      </c>
      <c r="J344" s="568">
        <v>1.7407658165952005</v>
      </c>
      <c r="K344" s="568">
        <v>126.70773442847364</v>
      </c>
      <c r="L344" s="585">
        <v>844</v>
      </c>
      <c r="M344" s="585">
        <v>106344</v>
      </c>
      <c r="N344" s="568">
        <v>1</v>
      </c>
      <c r="O344" s="568">
        <v>126</v>
      </c>
      <c r="P344" s="585">
        <v>377</v>
      </c>
      <c r="Q344" s="585">
        <v>47879</v>
      </c>
      <c r="R344" s="573">
        <v>0.45022756337922215</v>
      </c>
      <c r="S344" s="586">
        <v>127</v>
      </c>
    </row>
    <row r="345" spans="1:19" ht="14.45" customHeight="1" x14ac:dyDescent="0.2">
      <c r="A345" s="567" t="s">
        <v>2396</v>
      </c>
      <c r="B345" s="568" t="s">
        <v>2397</v>
      </c>
      <c r="C345" s="568" t="s">
        <v>503</v>
      </c>
      <c r="D345" s="568" t="s">
        <v>648</v>
      </c>
      <c r="E345" s="568" t="s">
        <v>2414</v>
      </c>
      <c r="F345" s="568" t="s">
        <v>2439</v>
      </c>
      <c r="G345" s="568" t="s">
        <v>2440</v>
      </c>
      <c r="H345" s="585">
        <v>4</v>
      </c>
      <c r="I345" s="585">
        <v>2168</v>
      </c>
      <c r="J345" s="568">
        <v>3.9852941176470589</v>
      </c>
      <c r="K345" s="568">
        <v>542</v>
      </c>
      <c r="L345" s="585">
        <v>1</v>
      </c>
      <c r="M345" s="585">
        <v>544</v>
      </c>
      <c r="N345" s="568">
        <v>1</v>
      </c>
      <c r="O345" s="568">
        <v>544</v>
      </c>
      <c r="P345" s="585">
        <v>1</v>
      </c>
      <c r="Q345" s="585">
        <v>547</v>
      </c>
      <c r="R345" s="573">
        <v>1.005514705882353</v>
      </c>
      <c r="S345" s="586">
        <v>547</v>
      </c>
    </row>
    <row r="346" spans="1:19" ht="14.45" customHeight="1" x14ac:dyDescent="0.2">
      <c r="A346" s="567" t="s">
        <v>2396</v>
      </c>
      <c r="B346" s="568" t="s">
        <v>2397</v>
      </c>
      <c r="C346" s="568" t="s">
        <v>503</v>
      </c>
      <c r="D346" s="568" t="s">
        <v>648</v>
      </c>
      <c r="E346" s="568" t="s">
        <v>2414</v>
      </c>
      <c r="F346" s="568" t="s">
        <v>2441</v>
      </c>
      <c r="G346" s="568" t="s">
        <v>2442</v>
      </c>
      <c r="H346" s="585">
        <v>1</v>
      </c>
      <c r="I346" s="585">
        <v>1547</v>
      </c>
      <c r="J346" s="568"/>
      <c r="K346" s="568">
        <v>1547</v>
      </c>
      <c r="L346" s="585"/>
      <c r="M346" s="585"/>
      <c r="N346" s="568"/>
      <c r="O346" s="568"/>
      <c r="P346" s="585"/>
      <c r="Q346" s="585"/>
      <c r="R346" s="573"/>
      <c r="S346" s="586"/>
    </row>
    <row r="347" spans="1:19" ht="14.45" customHeight="1" x14ac:dyDescent="0.2">
      <c r="A347" s="567" t="s">
        <v>2396</v>
      </c>
      <c r="B347" s="568" t="s">
        <v>2397</v>
      </c>
      <c r="C347" s="568" t="s">
        <v>503</v>
      </c>
      <c r="D347" s="568" t="s">
        <v>648</v>
      </c>
      <c r="E347" s="568" t="s">
        <v>2414</v>
      </c>
      <c r="F347" s="568" t="s">
        <v>2443</v>
      </c>
      <c r="G347" s="568" t="s">
        <v>2444</v>
      </c>
      <c r="H347" s="585">
        <v>2</v>
      </c>
      <c r="I347" s="585">
        <v>1004</v>
      </c>
      <c r="J347" s="568">
        <v>0.66402116402116407</v>
      </c>
      <c r="K347" s="568">
        <v>502</v>
      </c>
      <c r="L347" s="585">
        <v>3</v>
      </c>
      <c r="M347" s="585">
        <v>1512</v>
      </c>
      <c r="N347" s="568">
        <v>1</v>
      </c>
      <c r="O347" s="568">
        <v>504</v>
      </c>
      <c r="P347" s="585">
        <v>1</v>
      </c>
      <c r="Q347" s="585">
        <v>507</v>
      </c>
      <c r="R347" s="573">
        <v>0.33531746031746029</v>
      </c>
      <c r="S347" s="586">
        <v>507</v>
      </c>
    </row>
    <row r="348" spans="1:19" ht="14.45" customHeight="1" x14ac:dyDescent="0.2">
      <c r="A348" s="567" t="s">
        <v>2396</v>
      </c>
      <c r="B348" s="568" t="s">
        <v>2397</v>
      </c>
      <c r="C348" s="568" t="s">
        <v>503</v>
      </c>
      <c r="D348" s="568" t="s">
        <v>648</v>
      </c>
      <c r="E348" s="568" t="s">
        <v>2414</v>
      </c>
      <c r="F348" s="568" t="s">
        <v>2445</v>
      </c>
      <c r="G348" s="568" t="s">
        <v>2446</v>
      </c>
      <c r="H348" s="585">
        <v>3</v>
      </c>
      <c r="I348" s="585">
        <v>2040</v>
      </c>
      <c r="J348" s="568">
        <v>2.9781021897810218</v>
      </c>
      <c r="K348" s="568">
        <v>680</v>
      </c>
      <c r="L348" s="585">
        <v>1</v>
      </c>
      <c r="M348" s="585">
        <v>685</v>
      </c>
      <c r="N348" s="568">
        <v>1</v>
      </c>
      <c r="O348" s="568">
        <v>685</v>
      </c>
      <c r="P348" s="585">
        <v>1</v>
      </c>
      <c r="Q348" s="585">
        <v>688</v>
      </c>
      <c r="R348" s="573">
        <v>1.0043795620437956</v>
      </c>
      <c r="S348" s="586">
        <v>688</v>
      </c>
    </row>
    <row r="349" spans="1:19" ht="14.45" customHeight="1" x14ac:dyDescent="0.2">
      <c r="A349" s="567" t="s">
        <v>2396</v>
      </c>
      <c r="B349" s="568" t="s">
        <v>2397</v>
      </c>
      <c r="C349" s="568" t="s">
        <v>503</v>
      </c>
      <c r="D349" s="568" t="s">
        <v>648</v>
      </c>
      <c r="E349" s="568" t="s">
        <v>2414</v>
      </c>
      <c r="F349" s="568" t="s">
        <v>2447</v>
      </c>
      <c r="G349" s="568" t="s">
        <v>2448</v>
      </c>
      <c r="H349" s="585">
        <v>3</v>
      </c>
      <c r="I349" s="585">
        <v>3102</v>
      </c>
      <c r="J349" s="568"/>
      <c r="K349" s="568">
        <v>1034</v>
      </c>
      <c r="L349" s="585"/>
      <c r="M349" s="585"/>
      <c r="N349" s="568"/>
      <c r="O349" s="568"/>
      <c r="P349" s="585"/>
      <c r="Q349" s="585"/>
      <c r="R349" s="573"/>
      <c r="S349" s="586"/>
    </row>
    <row r="350" spans="1:19" ht="14.45" customHeight="1" x14ac:dyDescent="0.2">
      <c r="A350" s="567" t="s">
        <v>2396</v>
      </c>
      <c r="B350" s="568" t="s">
        <v>2397</v>
      </c>
      <c r="C350" s="568" t="s">
        <v>503</v>
      </c>
      <c r="D350" s="568" t="s">
        <v>648</v>
      </c>
      <c r="E350" s="568" t="s">
        <v>2414</v>
      </c>
      <c r="F350" s="568" t="s">
        <v>2459</v>
      </c>
      <c r="G350" s="568" t="s">
        <v>2460</v>
      </c>
      <c r="H350" s="585">
        <v>1</v>
      </c>
      <c r="I350" s="585">
        <v>444</v>
      </c>
      <c r="J350" s="568"/>
      <c r="K350" s="568">
        <v>444</v>
      </c>
      <c r="L350" s="585"/>
      <c r="M350" s="585"/>
      <c r="N350" s="568"/>
      <c r="O350" s="568"/>
      <c r="P350" s="585"/>
      <c r="Q350" s="585"/>
      <c r="R350" s="573"/>
      <c r="S350" s="586"/>
    </row>
    <row r="351" spans="1:19" ht="14.45" customHeight="1" x14ac:dyDescent="0.2">
      <c r="A351" s="567" t="s">
        <v>2396</v>
      </c>
      <c r="B351" s="568" t="s">
        <v>2397</v>
      </c>
      <c r="C351" s="568" t="s">
        <v>503</v>
      </c>
      <c r="D351" s="568" t="s">
        <v>648</v>
      </c>
      <c r="E351" s="568" t="s">
        <v>2414</v>
      </c>
      <c r="F351" s="568" t="s">
        <v>2461</v>
      </c>
      <c r="G351" s="568" t="s">
        <v>2462</v>
      </c>
      <c r="H351" s="585"/>
      <c r="I351" s="585"/>
      <c r="J351" s="568"/>
      <c r="K351" s="568"/>
      <c r="L351" s="585">
        <v>1</v>
      </c>
      <c r="M351" s="585">
        <v>982</v>
      </c>
      <c r="N351" s="568">
        <v>1</v>
      </c>
      <c r="O351" s="568">
        <v>982</v>
      </c>
      <c r="P351" s="585"/>
      <c r="Q351" s="585"/>
      <c r="R351" s="573"/>
      <c r="S351" s="586"/>
    </row>
    <row r="352" spans="1:19" ht="14.45" customHeight="1" x14ac:dyDescent="0.2">
      <c r="A352" s="567" t="s">
        <v>2396</v>
      </c>
      <c r="B352" s="568" t="s">
        <v>2397</v>
      </c>
      <c r="C352" s="568" t="s">
        <v>503</v>
      </c>
      <c r="D352" s="568" t="s">
        <v>648</v>
      </c>
      <c r="E352" s="568" t="s">
        <v>2414</v>
      </c>
      <c r="F352" s="568" t="s">
        <v>2467</v>
      </c>
      <c r="G352" s="568" t="s">
        <v>2468</v>
      </c>
      <c r="H352" s="585">
        <v>965</v>
      </c>
      <c r="I352" s="585">
        <v>32166.659999999996</v>
      </c>
      <c r="J352" s="568">
        <v>1.0255044606265185</v>
      </c>
      <c r="K352" s="568">
        <v>33.333326424870464</v>
      </c>
      <c r="L352" s="585">
        <v>941</v>
      </c>
      <c r="M352" s="585">
        <v>31366.67</v>
      </c>
      <c r="N352" s="568">
        <v>1</v>
      </c>
      <c r="O352" s="568">
        <v>33.333336875664187</v>
      </c>
      <c r="P352" s="585">
        <v>432</v>
      </c>
      <c r="Q352" s="585">
        <v>16380</v>
      </c>
      <c r="R352" s="573">
        <v>0.52221035895745394</v>
      </c>
      <c r="S352" s="586">
        <v>37.916666666666664</v>
      </c>
    </row>
    <row r="353" spans="1:19" ht="14.45" customHeight="1" x14ac:dyDescent="0.2">
      <c r="A353" s="567" t="s">
        <v>2396</v>
      </c>
      <c r="B353" s="568" t="s">
        <v>2397</v>
      </c>
      <c r="C353" s="568" t="s">
        <v>503</v>
      </c>
      <c r="D353" s="568" t="s">
        <v>648</v>
      </c>
      <c r="E353" s="568" t="s">
        <v>2414</v>
      </c>
      <c r="F353" s="568" t="s">
        <v>2469</v>
      </c>
      <c r="G353" s="568" t="s">
        <v>2470</v>
      </c>
      <c r="H353" s="585">
        <v>36</v>
      </c>
      <c r="I353" s="585">
        <v>4161</v>
      </c>
      <c r="J353" s="568">
        <v>1.8879310344827587</v>
      </c>
      <c r="K353" s="568">
        <v>115.58333333333333</v>
      </c>
      <c r="L353" s="585">
        <v>19</v>
      </c>
      <c r="M353" s="585">
        <v>2204</v>
      </c>
      <c r="N353" s="568">
        <v>1</v>
      </c>
      <c r="O353" s="568">
        <v>116</v>
      </c>
      <c r="P353" s="585">
        <v>28</v>
      </c>
      <c r="Q353" s="585">
        <v>3276</v>
      </c>
      <c r="R353" s="573">
        <v>1.486388384754991</v>
      </c>
      <c r="S353" s="586">
        <v>117</v>
      </c>
    </row>
    <row r="354" spans="1:19" ht="14.45" customHeight="1" x14ac:dyDescent="0.2">
      <c r="A354" s="567" t="s">
        <v>2396</v>
      </c>
      <c r="B354" s="568" t="s">
        <v>2397</v>
      </c>
      <c r="C354" s="568" t="s">
        <v>503</v>
      </c>
      <c r="D354" s="568" t="s">
        <v>648</v>
      </c>
      <c r="E354" s="568" t="s">
        <v>2414</v>
      </c>
      <c r="F354" s="568" t="s">
        <v>2471</v>
      </c>
      <c r="G354" s="568" t="s">
        <v>2472</v>
      </c>
      <c r="H354" s="585">
        <v>1</v>
      </c>
      <c r="I354" s="585">
        <v>37</v>
      </c>
      <c r="J354" s="568">
        <v>0.97368421052631582</v>
      </c>
      <c r="K354" s="568">
        <v>37</v>
      </c>
      <c r="L354" s="585">
        <v>1</v>
      </c>
      <c r="M354" s="585">
        <v>38</v>
      </c>
      <c r="N354" s="568">
        <v>1</v>
      </c>
      <c r="O354" s="568">
        <v>38</v>
      </c>
      <c r="P354" s="585"/>
      <c r="Q354" s="585"/>
      <c r="R354" s="573"/>
      <c r="S354" s="586"/>
    </row>
    <row r="355" spans="1:19" ht="14.45" customHeight="1" x14ac:dyDescent="0.2">
      <c r="A355" s="567" t="s">
        <v>2396</v>
      </c>
      <c r="B355" s="568" t="s">
        <v>2397</v>
      </c>
      <c r="C355" s="568" t="s">
        <v>503</v>
      </c>
      <c r="D355" s="568" t="s">
        <v>648</v>
      </c>
      <c r="E355" s="568" t="s">
        <v>2414</v>
      </c>
      <c r="F355" s="568" t="s">
        <v>2473</v>
      </c>
      <c r="G355" s="568" t="s">
        <v>2474</v>
      </c>
      <c r="H355" s="585">
        <v>15</v>
      </c>
      <c r="I355" s="585">
        <v>1290</v>
      </c>
      <c r="J355" s="568">
        <v>1.347962382445141</v>
      </c>
      <c r="K355" s="568">
        <v>86</v>
      </c>
      <c r="L355" s="585">
        <v>11</v>
      </c>
      <c r="M355" s="585">
        <v>957</v>
      </c>
      <c r="N355" s="568">
        <v>1</v>
      </c>
      <c r="O355" s="568">
        <v>87</v>
      </c>
      <c r="P355" s="585">
        <v>4</v>
      </c>
      <c r="Q355" s="585">
        <v>352</v>
      </c>
      <c r="R355" s="573">
        <v>0.36781609195402298</v>
      </c>
      <c r="S355" s="586">
        <v>88</v>
      </c>
    </row>
    <row r="356" spans="1:19" ht="14.45" customHeight="1" x14ac:dyDescent="0.2">
      <c r="A356" s="567" t="s">
        <v>2396</v>
      </c>
      <c r="B356" s="568" t="s">
        <v>2397</v>
      </c>
      <c r="C356" s="568" t="s">
        <v>503</v>
      </c>
      <c r="D356" s="568" t="s">
        <v>648</v>
      </c>
      <c r="E356" s="568" t="s">
        <v>2414</v>
      </c>
      <c r="F356" s="568" t="s">
        <v>2475</v>
      </c>
      <c r="G356" s="568" t="s">
        <v>2476</v>
      </c>
      <c r="H356" s="585">
        <v>41</v>
      </c>
      <c r="I356" s="585">
        <v>1312</v>
      </c>
      <c r="J356" s="568">
        <v>1.4725028058361391</v>
      </c>
      <c r="K356" s="568">
        <v>32</v>
      </c>
      <c r="L356" s="585">
        <v>27</v>
      </c>
      <c r="M356" s="585">
        <v>891</v>
      </c>
      <c r="N356" s="568">
        <v>1</v>
      </c>
      <c r="O356" s="568">
        <v>33</v>
      </c>
      <c r="P356" s="585">
        <v>12</v>
      </c>
      <c r="Q356" s="585">
        <v>396</v>
      </c>
      <c r="R356" s="573">
        <v>0.44444444444444442</v>
      </c>
      <c r="S356" s="586">
        <v>33</v>
      </c>
    </row>
    <row r="357" spans="1:19" ht="14.45" customHeight="1" x14ac:dyDescent="0.2">
      <c r="A357" s="567" t="s">
        <v>2396</v>
      </c>
      <c r="B357" s="568" t="s">
        <v>2397</v>
      </c>
      <c r="C357" s="568" t="s">
        <v>503</v>
      </c>
      <c r="D357" s="568" t="s">
        <v>648</v>
      </c>
      <c r="E357" s="568" t="s">
        <v>2414</v>
      </c>
      <c r="F357" s="568" t="s">
        <v>2477</v>
      </c>
      <c r="G357" s="568" t="s">
        <v>2478</v>
      </c>
      <c r="H357" s="585">
        <v>1</v>
      </c>
      <c r="I357" s="585">
        <v>1529</v>
      </c>
      <c r="J357" s="568">
        <v>0.12459256844850065</v>
      </c>
      <c r="K357" s="568">
        <v>1529</v>
      </c>
      <c r="L357" s="585">
        <v>8</v>
      </c>
      <c r="M357" s="585">
        <v>12272</v>
      </c>
      <c r="N357" s="568">
        <v>1</v>
      </c>
      <c r="O357" s="568">
        <v>1534</v>
      </c>
      <c r="P357" s="585">
        <v>15</v>
      </c>
      <c r="Q357" s="585">
        <v>23055</v>
      </c>
      <c r="R357" s="573">
        <v>1.8786668839634941</v>
      </c>
      <c r="S357" s="586">
        <v>1537</v>
      </c>
    </row>
    <row r="358" spans="1:19" ht="14.45" customHeight="1" x14ac:dyDescent="0.2">
      <c r="A358" s="567" t="s">
        <v>2396</v>
      </c>
      <c r="B358" s="568" t="s">
        <v>2397</v>
      </c>
      <c r="C358" s="568" t="s">
        <v>503</v>
      </c>
      <c r="D358" s="568" t="s">
        <v>648</v>
      </c>
      <c r="E358" s="568" t="s">
        <v>2414</v>
      </c>
      <c r="F358" s="568" t="s">
        <v>2481</v>
      </c>
      <c r="G358" s="568" t="s">
        <v>2440</v>
      </c>
      <c r="H358" s="585"/>
      <c r="I358" s="585"/>
      <c r="J358" s="568"/>
      <c r="K358" s="568"/>
      <c r="L358" s="585">
        <v>1</v>
      </c>
      <c r="M358" s="585">
        <v>694</v>
      </c>
      <c r="N358" s="568">
        <v>1</v>
      </c>
      <c r="O358" s="568">
        <v>694</v>
      </c>
      <c r="P358" s="585"/>
      <c r="Q358" s="585"/>
      <c r="R358" s="573"/>
      <c r="S358" s="586"/>
    </row>
    <row r="359" spans="1:19" ht="14.45" customHeight="1" x14ac:dyDescent="0.2">
      <c r="A359" s="567" t="s">
        <v>2396</v>
      </c>
      <c r="B359" s="568" t="s">
        <v>2397</v>
      </c>
      <c r="C359" s="568" t="s">
        <v>503</v>
      </c>
      <c r="D359" s="568" t="s">
        <v>648</v>
      </c>
      <c r="E359" s="568" t="s">
        <v>2414</v>
      </c>
      <c r="F359" s="568" t="s">
        <v>2482</v>
      </c>
      <c r="G359" s="568" t="s">
        <v>2483</v>
      </c>
      <c r="H359" s="585">
        <v>1</v>
      </c>
      <c r="I359" s="585">
        <v>158</v>
      </c>
      <c r="J359" s="568">
        <v>1</v>
      </c>
      <c r="K359" s="568">
        <v>158</v>
      </c>
      <c r="L359" s="585">
        <v>1</v>
      </c>
      <c r="M359" s="585">
        <v>158</v>
      </c>
      <c r="N359" s="568">
        <v>1</v>
      </c>
      <c r="O359" s="568">
        <v>158</v>
      </c>
      <c r="P359" s="585"/>
      <c r="Q359" s="585"/>
      <c r="R359" s="573"/>
      <c r="S359" s="586"/>
    </row>
    <row r="360" spans="1:19" ht="14.45" customHeight="1" x14ac:dyDescent="0.2">
      <c r="A360" s="567" t="s">
        <v>2396</v>
      </c>
      <c r="B360" s="568" t="s">
        <v>2397</v>
      </c>
      <c r="C360" s="568" t="s">
        <v>503</v>
      </c>
      <c r="D360" s="568" t="s">
        <v>648</v>
      </c>
      <c r="E360" s="568" t="s">
        <v>2414</v>
      </c>
      <c r="F360" s="568" t="s">
        <v>2484</v>
      </c>
      <c r="G360" s="568" t="s">
        <v>2485</v>
      </c>
      <c r="H360" s="585"/>
      <c r="I360" s="585"/>
      <c r="J360" s="568"/>
      <c r="K360" s="568"/>
      <c r="L360" s="585">
        <v>2</v>
      </c>
      <c r="M360" s="585">
        <v>3082</v>
      </c>
      <c r="N360" s="568">
        <v>1</v>
      </c>
      <c r="O360" s="568">
        <v>1541</v>
      </c>
      <c r="P360" s="585">
        <v>4</v>
      </c>
      <c r="Q360" s="585">
        <v>6176</v>
      </c>
      <c r="R360" s="573">
        <v>2.0038935756002596</v>
      </c>
      <c r="S360" s="586">
        <v>1544</v>
      </c>
    </row>
    <row r="361" spans="1:19" ht="14.45" customHeight="1" x14ac:dyDescent="0.2">
      <c r="A361" s="567" t="s">
        <v>2396</v>
      </c>
      <c r="B361" s="568" t="s">
        <v>2397</v>
      </c>
      <c r="C361" s="568" t="s">
        <v>503</v>
      </c>
      <c r="D361" s="568" t="s">
        <v>648</v>
      </c>
      <c r="E361" s="568" t="s">
        <v>2414</v>
      </c>
      <c r="F361" s="568" t="s">
        <v>2488</v>
      </c>
      <c r="G361" s="568" t="s">
        <v>2489</v>
      </c>
      <c r="H361" s="585">
        <v>1</v>
      </c>
      <c r="I361" s="585">
        <v>446</v>
      </c>
      <c r="J361" s="568"/>
      <c r="K361" s="568">
        <v>446</v>
      </c>
      <c r="L361" s="585"/>
      <c r="M361" s="585"/>
      <c r="N361" s="568"/>
      <c r="O361" s="568"/>
      <c r="P361" s="585"/>
      <c r="Q361" s="585"/>
      <c r="R361" s="573"/>
      <c r="S361" s="586"/>
    </row>
    <row r="362" spans="1:19" ht="14.45" customHeight="1" x14ac:dyDescent="0.2">
      <c r="A362" s="567" t="s">
        <v>2396</v>
      </c>
      <c r="B362" s="568" t="s">
        <v>2397</v>
      </c>
      <c r="C362" s="568" t="s">
        <v>503</v>
      </c>
      <c r="D362" s="568" t="s">
        <v>648</v>
      </c>
      <c r="E362" s="568" t="s">
        <v>2414</v>
      </c>
      <c r="F362" s="568" t="s">
        <v>2494</v>
      </c>
      <c r="G362" s="568" t="s">
        <v>2495</v>
      </c>
      <c r="H362" s="585">
        <v>3</v>
      </c>
      <c r="I362" s="585">
        <v>372</v>
      </c>
      <c r="J362" s="568">
        <v>2.976</v>
      </c>
      <c r="K362" s="568">
        <v>124</v>
      </c>
      <c r="L362" s="585">
        <v>1</v>
      </c>
      <c r="M362" s="585">
        <v>125</v>
      </c>
      <c r="N362" s="568">
        <v>1</v>
      </c>
      <c r="O362" s="568">
        <v>125</v>
      </c>
      <c r="P362" s="585"/>
      <c r="Q362" s="585"/>
      <c r="R362" s="573"/>
      <c r="S362" s="586"/>
    </row>
    <row r="363" spans="1:19" ht="14.45" customHeight="1" x14ac:dyDescent="0.2">
      <c r="A363" s="567" t="s">
        <v>2396</v>
      </c>
      <c r="B363" s="568" t="s">
        <v>2397</v>
      </c>
      <c r="C363" s="568" t="s">
        <v>503</v>
      </c>
      <c r="D363" s="568" t="s">
        <v>648</v>
      </c>
      <c r="E363" s="568" t="s">
        <v>2414</v>
      </c>
      <c r="F363" s="568" t="s">
        <v>2496</v>
      </c>
      <c r="G363" s="568" t="s">
        <v>2497</v>
      </c>
      <c r="H363" s="585"/>
      <c r="I363" s="585"/>
      <c r="J363" s="568"/>
      <c r="K363" s="568"/>
      <c r="L363" s="585">
        <v>1</v>
      </c>
      <c r="M363" s="585">
        <v>61</v>
      </c>
      <c r="N363" s="568">
        <v>1</v>
      </c>
      <c r="O363" s="568">
        <v>61</v>
      </c>
      <c r="P363" s="585">
        <v>1</v>
      </c>
      <c r="Q363" s="585">
        <v>62</v>
      </c>
      <c r="R363" s="573">
        <v>1.0163934426229508</v>
      </c>
      <c r="S363" s="586">
        <v>62</v>
      </c>
    </row>
    <row r="364" spans="1:19" ht="14.45" customHeight="1" x14ac:dyDescent="0.2">
      <c r="A364" s="567" t="s">
        <v>2396</v>
      </c>
      <c r="B364" s="568" t="s">
        <v>2397</v>
      </c>
      <c r="C364" s="568" t="s">
        <v>503</v>
      </c>
      <c r="D364" s="568" t="s">
        <v>648</v>
      </c>
      <c r="E364" s="568" t="s">
        <v>2414</v>
      </c>
      <c r="F364" s="568" t="s">
        <v>2498</v>
      </c>
      <c r="G364" s="568" t="s">
        <v>2499</v>
      </c>
      <c r="H364" s="585">
        <v>1</v>
      </c>
      <c r="I364" s="585">
        <v>717</v>
      </c>
      <c r="J364" s="568"/>
      <c r="K364" s="568">
        <v>717</v>
      </c>
      <c r="L364" s="585"/>
      <c r="M364" s="585"/>
      <c r="N364" s="568"/>
      <c r="O364" s="568"/>
      <c r="P364" s="585"/>
      <c r="Q364" s="585"/>
      <c r="R364" s="573"/>
      <c r="S364" s="586"/>
    </row>
    <row r="365" spans="1:19" ht="14.45" customHeight="1" x14ac:dyDescent="0.2">
      <c r="A365" s="567" t="s">
        <v>2396</v>
      </c>
      <c r="B365" s="568" t="s">
        <v>2397</v>
      </c>
      <c r="C365" s="568" t="s">
        <v>503</v>
      </c>
      <c r="D365" s="568" t="s">
        <v>648</v>
      </c>
      <c r="E365" s="568" t="s">
        <v>2414</v>
      </c>
      <c r="F365" s="568" t="s">
        <v>2500</v>
      </c>
      <c r="G365" s="568" t="s">
        <v>2501</v>
      </c>
      <c r="H365" s="585"/>
      <c r="I365" s="585"/>
      <c r="J365" s="568"/>
      <c r="K365" s="568"/>
      <c r="L365" s="585">
        <v>1</v>
      </c>
      <c r="M365" s="585">
        <v>92</v>
      </c>
      <c r="N365" s="568">
        <v>1</v>
      </c>
      <c r="O365" s="568">
        <v>92</v>
      </c>
      <c r="P365" s="585"/>
      <c r="Q365" s="585"/>
      <c r="R365" s="573"/>
      <c r="S365" s="586"/>
    </row>
    <row r="366" spans="1:19" ht="14.45" customHeight="1" x14ac:dyDescent="0.2">
      <c r="A366" s="567" t="s">
        <v>2396</v>
      </c>
      <c r="B366" s="568" t="s">
        <v>2397</v>
      </c>
      <c r="C366" s="568" t="s">
        <v>503</v>
      </c>
      <c r="D366" s="568" t="s">
        <v>648</v>
      </c>
      <c r="E366" s="568" t="s">
        <v>2414</v>
      </c>
      <c r="F366" s="568" t="s">
        <v>2502</v>
      </c>
      <c r="G366" s="568" t="s">
        <v>2503</v>
      </c>
      <c r="H366" s="585"/>
      <c r="I366" s="585"/>
      <c r="J366" s="568"/>
      <c r="K366" s="568"/>
      <c r="L366" s="585">
        <v>2</v>
      </c>
      <c r="M366" s="585">
        <v>752</v>
      </c>
      <c r="N366" s="568">
        <v>1</v>
      </c>
      <c r="O366" s="568">
        <v>376</v>
      </c>
      <c r="P366" s="585">
        <v>13</v>
      </c>
      <c r="Q366" s="585">
        <v>4901</v>
      </c>
      <c r="R366" s="573">
        <v>6.5172872340425529</v>
      </c>
      <c r="S366" s="586">
        <v>377</v>
      </c>
    </row>
    <row r="367" spans="1:19" ht="14.45" customHeight="1" x14ac:dyDescent="0.2">
      <c r="A367" s="567" t="s">
        <v>2396</v>
      </c>
      <c r="B367" s="568" t="s">
        <v>2397</v>
      </c>
      <c r="C367" s="568" t="s">
        <v>503</v>
      </c>
      <c r="D367" s="568" t="s">
        <v>648</v>
      </c>
      <c r="E367" s="568" t="s">
        <v>2414</v>
      </c>
      <c r="F367" s="568" t="s">
        <v>2506</v>
      </c>
      <c r="G367" s="568" t="s">
        <v>2507</v>
      </c>
      <c r="H367" s="585"/>
      <c r="I367" s="585"/>
      <c r="J367" s="568"/>
      <c r="K367" s="568"/>
      <c r="L367" s="585"/>
      <c r="M367" s="585"/>
      <c r="N367" s="568"/>
      <c r="O367" s="568"/>
      <c r="P367" s="585">
        <v>3</v>
      </c>
      <c r="Q367" s="585">
        <v>411</v>
      </c>
      <c r="R367" s="573"/>
      <c r="S367" s="586">
        <v>137</v>
      </c>
    </row>
    <row r="368" spans="1:19" ht="14.45" customHeight="1" x14ac:dyDescent="0.2">
      <c r="A368" s="567" t="s">
        <v>2396</v>
      </c>
      <c r="B368" s="568" t="s">
        <v>2397</v>
      </c>
      <c r="C368" s="568" t="s">
        <v>503</v>
      </c>
      <c r="D368" s="568" t="s">
        <v>648</v>
      </c>
      <c r="E368" s="568" t="s">
        <v>2414</v>
      </c>
      <c r="F368" s="568" t="s">
        <v>2508</v>
      </c>
      <c r="G368" s="568" t="s">
        <v>2509</v>
      </c>
      <c r="H368" s="585"/>
      <c r="I368" s="585"/>
      <c r="J368" s="568"/>
      <c r="K368" s="568"/>
      <c r="L368" s="585">
        <v>5</v>
      </c>
      <c r="M368" s="585">
        <v>1965</v>
      </c>
      <c r="N368" s="568">
        <v>1</v>
      </c>
      <c r="O368" s="568">
        <v>393</v>
      </c>
      <c r="P368" s="585">
        <v>5</v>
      </c>
      <c r="Q368" s="585">
        <v>1980</v>
      </c>
      <c r="R368" s="573">
        <v>1.0076335877862594</v>
      </c>
      <c r="S368" s="586">
        <v>396</v>
      </c>
    </row>
    <row r="369" spans="1:19" ht="14.45" customHeight="1" x14ac:dyDescent="0.2">
      <c r="A369" s="567" t="s">
        <v>2396</v>
      </c>
      <c r="B369" s="568" t="s">
        <v>2397</v>
      </c>
      <c r="C369" s="568" t="s">
        <v>503</v>
      </c>
      <c r="D369" s="568" t="s">
        <v>648</v>
      </c>
      <c r="E369" s="568" t="s">
        <v>2414</v>
      </c>
      <c r="F369" s="568" t="s">
        <v>2510</v>
      </c>
      <c r="G369" s="568" t="s">
        <v>2511</v>
      </c>
      <c r="H369" s="585"/>
      <c r="I369" s="585"/>
      <c r="J369" s="568"/>
      <c r="K369" s="568"/>
      <c r="L369" s="585"/>
      <c r="M369" s="585"/>
      <c r="N369" s="568"/>
      <c r="O369" s="568"/>
      <c r="P369" s="585">
        <v>1</v>
      </c>
      <c r="Q369" s="585">
        <v>511</v>
      </c>
      <c r="R369" s="573"/>
      <c r="S369" s="586">
        <v>511</v>
      </c>
    </row>
    <row r="370" spans="1:19" ht="14.45" customHeight="1" x14ac:dyDescent="0.2">
      <c r="A370" s="567" t="s">
        <v>2396</v>
      </c>
      <c r="B370" s="568" t="s">
        <v>2397</v>
      </c>
      <c r="C370" s="568" t="s">
        <v>503</v>
      </c>
      <c r="D370" s="568" t="s">
        <v>648</v>
      </c>
      <c r="E370" s="568" t="s">
        <v>2414</v>
      </c>
      <c r="F370" s="568" t="s">
        <v>2518</v>
      </c>
      <c r="G370" s="568" t="s">
        <v>2519</v>
      </c>
      <c r="H370" s="585">
        <v>1</v>
      </c>
      <c r="I370" s="585">
        <v>450</v>
      </c>
      <c r="J370" s="568">
        <v>0.16629711751662971</v>
      </c>
      <c r="K370" s="568">
        <v>450</v>
      </c>
      <c r="L370" s="585">
        <v>6</v>
      </c>
      <c r="M370" s="585">
        <v>2706</v>
      </c>
      <c r="N370" s="568">
        <v>1</v>
      </c>
      <c r="O370" s="568">
        <v>451</v>
      </c>
      <c r="P370" s="585">
        <v>15</v>
      </c>
      <c r="Q370" s="585">
        <v>6780</v>
      </c>
      <c r="R370" s="573">
        <v>2.5055432372505542</v>
      </c>
      <c r="S370" s="586">
        <v>452</v>
      </c>
    </row>
    <row r="371" spans="1:19" ht="14.45" customHeight="1" x14ac:dyDescent="0.2">
      <c r="A371" s="567" t="s">
        <v>2396</v>
      </c>
      <c r="B371" s="568" t="s">
        <v>2397</v>
      </c>
      <c r="C371" s="568" t="s">
        <v>503</v>
      </c>
      <c r="D371" s="568" t="s">
        <v>648</v>
      </c>
      <c r="E371" s="568" t="s">
        <v>2414</v>
      </c>
      <c r="F371" s="568" t="s">
        <v>2520</v>
      </c>
      <c r="G371" s="568" t="s">
        <v>2521</v>
      </c>
      <c r="H371" s="585">
        <v>1</v>
      </c>
      <c r="I371" s="585">
        <v>311</v>
      </c>
      <c r="J371" s="568"/>
      <c r="K371" s="568">
        <v>311</v>
      </c>
      <c r="L371" s="585"/>
      <c r="M371" s="585"/>
      <c r="N371" s="568"/>
      <c r="O371" s="568"/>
      <c r="P371" s="585"/>
      <c r="Q371" s="585"/>
      <c r="R371" s="573"/>
      <c r="S371" s="586"/>
    </row>
    <row r="372" spans="1:19" ht="14.45" customHeight="1" x14ac:dyDescent="0.2">
      <c r="A372" s="567" t="s">
        <v>2396</v>
      </c>
      <c r="B372" s="568" t="s">
        <v>2397</v>
      </c>
      <c r="C372" s="568" t="s">
        <v>503</v>
      </c>
      <c r="D372" s="568" t="s">
        <v>648</v>
      </c>
      <c r="E372" s="568" t="s">
        <v>2414</v>
      </c>
      <c r="F372" s="568" t="s">
        <v>2522</v>
      </c>
      <c r="G372" s="568" t="s">
        <v>2523</v>
      </c>
      <c r="H372" s="585"/>
      <c r="I372" s="585"/>
      <c r="J372" s="568"/>
      <c r="K372" s="568"/>
      <c r="L372" s="585"/>
      <c r="M372" s="585"/>
      <c r="N372" s="568"/>
      <c r="O372" s="568"/>
      <c r="P372" s="585">
        <v>1</v>
      </c>
      <c r="Q372" s="585">
        <v>491</v>
      </c>
      <c r="R372" s="573"/>
      <c r="S372" s="586">
        <v>491</v>
      </c>
    </row>
    <row r="373" spans="1:19" ht="14.45" customHeight="1" x14ac:dyDescent="0.2">
      <c r="A373" s="567" t="s">
        <v>2396</v>
      </c>
      <c r="B373" s="568" t="s">
        <v>2397</v>
      </c>
      <c r="C373" s="568" t="s">
        <v>503</v>
      </c>
      <c r="D373" s="568" t="s">
        <v>648</v>
      </c>
      <c r="E373" s="568" t="s">
        <v>2414</v>
      </c>
      <c r="F373" s="568" t="s">
        <v>2524</v>
      </c>
      <c r="G373" s="568" t="s">
        <v>2525</v>
      </c>
      <c r="H373" s="585">
        <v>1</v>
      </c>
      <c r="I373" s="585">
        <v>894</v>
      </c>
      <c r="J373" s="568"/>
      <c r="K373" s="568">
        <v>894</v>
      </c>
      <c r="L373" s="585"/>
      <c r="M373" s="585"/>
      <c r="N373" s="568"/>
      <c r="O373" s="568"/>
      <c r="P373" s="585"/>
      <c r="Q373" s="585"/>
      <c r="R373" s="573"/>
      <c r="S373" s="586"/>
    </row>
    <row r="374" spans="1:19" ht="14.45" customHeight="1" x14ac:dyDescent="0.2">
      <c r="A374" s="567" t="s">
        <v>2396</v>
      </c>
      <c r="B374" s="568" t="s">
        <v>2397</v>
      </c>
      <c r="C374" s="568" t="s">
        <v>503</v>
      </c>
      <c r="D374" s="568" t="s">
        <v>648</v>
      </c>
      <c r="E374" s="568" t="s">
        <v>2414</v>
      </c>
      <c r="F374" s="568" t="s">
        <v>2528</v>
      </c>
      <c r="G374" s="568" t="s">
        <v>2529</v>
      </c>
      <c r="H374" s="585">
        <v>1</v>
      </c>
      <c r="I374" s="585">
        <v>332</v>
      </c>
      <c r="J374" s="568">
        <v>0.49258160237388726</v>
      </c>
      <c r="K374" s="568">
        <v>332</v>
      </c>
      <c r="L374" s="585">
        <v>2</v>
      </c>
      <c r="M374" s="585">
        <v>674</v>
      </c>
      <c r="N374" s="568">
        <v>1</v>
      </c>
      <c r="O374" s="568">
        <v>337</v>
      </c>
      <c r="P374" s="585"/>
      <c r="Q374" s="585"/>
      <c r="R374" s="573"/>
      <c r="S374" s="586"/>
    </row>
    <row r="375" spans="1:19" ht="14.45" customHeight="1" x14ac:dyDescent="0.2">
      <c r="A375" s="567" t="s">
        <v>2396</v>
      </c>
      <c r="B375" s="568" t="s">
        <v>2397</v>
      </c>
      <c r="C375" s="568" t="s">
        <v>503</v>
      </c>
      <c r="D375" s="568" t="s">
        <v>648</v>
      </c>
      <c r="E375" s="568" t="s">
        <v>2414</v>
      </c>
      <c r="F375" s="568" t="s">
        <v>2530</v>
      </c>
      <c r="G375" s="568" t="s">
        <v>2531</v>
      </c>
      <c r="H375" s="585">
        <v>1</v>
      </c>
      <c r="I375" s="585">
        <v>1037</v>
      </c>
      <c r="J375" s="568">
        <v>0.49617224880382776</v>
      </c>
      <c r="K375" s="568">
        <v>1037</v>
      </c>
      <c r="L375" s="585">
        <v>2</v>
      </c>
      <c r="M375" s="585">
        <v>2090</v>
      </c>
      <c r="N375" s="568">
        <v>1</v>
      </c>
      <c r="O375" s="568">
        <v>1045</v>
      </c>
      <c r="P375" s="585"/>
      <c r="Q375" s="585"/>
      <c r="R375" s="573"/>
      <c r="S375" s="586"/>
    </row>
    <row r="376" spans="1:19" ht="14.45" customHeight="1" x14ac:dyDescent="0.2">
      <c r="A376" s="567" t="s">
        <v>2396</v>
      </c>
      <c r="B376" s="568" t="s">
        <v>2397</v>
      </c>
      <c r="C376" s="568" t="s">
        <v>503</v>
      </c>
      <c r="D376" s="568" t="s">
        <v>648</v>
      </c>
      <c r="E376" s="568" t="s">
        <v>2414</v>
      </c>
      <c r="F376" s="568" t="s">
        <v>2532</v>
      </c>
      <c r="G376" s="568" t="s">
        <v>2533</v>
      </c>
      <c r="H376" s="585">
        <v>2</v>
      </c>
      <c r="I376" s="585">
        <v>1682</v>
      </c>
      <c r="J376" s="568"/>
      <c r="K376" s="568">
        <v>841</v>
      </c>
      <c r="L376" s="585"/>
      <c r="M376" s="585"/>
      <c r="N376" s="568"/>
      <c r="O376" s="568"/>
      <c r="P376" s="585">
        <v>1</v>
      </c>
      <c r="Q376" s="585">
        <v>849</v>
      </c>
      <c r="R376" s="573"/>
      <c r="S376" s="586">
        <v>849</v>
      </c>
    </row>
    <row r="377" spans="1:19" ht="14.45" customHeight="1" x14ac:dyDescent="0.2">
      <c r="A377" s="567" t="s">
        <v>2396</v>
      </c>
      <c r="B377" s="568" t="s">
        <v>2397</v>
      </c>
      <c r="C377" s="568" t="s">
        <v>503</v>
      </c>
      <c r="D377" s="568" t="s">
        <v>648</v>
      </c>
      <c r="E377" s="568" t="s">
        <v>2414</v>
      </c>
      <c r="F377" s="568" t="s">
        <v>2534</v>
      </c>
      <c r="G377" s="568" t="s">
        <v>2535</v>
      </c>
      <c r="H377" s="585"/>
      <c r="I377" s="585"/>
      <c r="J377" s="568"/>
      <c r="K377" s="568"/>
      <c r="L377" s="585">
        <v>1</v>
      </c>
      <c r="M377" s="585">
        <v>1429</v>
      </c>
      <c r="N377" s="568">
        <v>1</v>
      </c>
      <c r="O377" s="568">
        <v>1429</v>
      </c>
      <c r="P377" s="585">
        <v>5</v>
      </c>
      <c r="Q377" s="585">
        <v>7165</v>
      </c>
      <c r="R377" s="573">
        <v>5.0139958012596217</v>
      </c>
      <c r="S377" s="586">
        <v>1433</v>
      </c>
    </row>
    <row r="378" spans="1:19" ht="14.45" customHeight="1" x14ac:dyDescent="0.2">
      <c r="A378" s="567" t="s">
        <v>2396</v>
      </c>
      <c r="B378" s="568" t="s">
        <v>2397</v>
      </c>
      <c r="C378" s="568" t="s">
        <v>503</v>
      </c>
      <c r="D378" s="568" t="s">
        <v>648</v>
      </c>
      <c r="E378" s="568" t="s">
        <v>2414</v>
      </c>
      <c r="F378" s="568" t="s">
        <v>2538</v>
      </c>
      <c r="G378" s="568" t="s">
        <v>2539</v>
      </c>
      <c r="H378" s="585"/>
      <c r="I378" s="585"/>
      <c r="J378" s="568"/>
      <c r="K378" s="568"/>
      <c r="L378" s="585"/>
      <c r="M378" s="585"/>
      <c r="N378" s="568"/>
      <c r="O378" s="568"/>
      <c r="P378" s="585">
        <v>1</v>
      </c>
      <c r="Q378" s="585">
        <v>1587</v>
      </c>
      <c r="R378" s="573"/>
      <c r="S378" s="586">
        <v>1587</v>
      </c>
    </row>
    <row r="379" spans="1:19" ht="14.45" customHeight="1" x14ac:dyDescent="0.2">
      <c r="A379" s="567" t="s">
        <v>2396</v>
      </c>
      <c r="B379" s="568" t="s">
        <v>2397</v>
      </c>
      <c r="C379" s="568" t="s">
        <v>503</v>
      </c>
      <c r="D379" s="568" t="s">
        <v>648</v>
      </c>
      <c r="E379" s="568" t="s">
        <v>2414</v>
      </c>
      <c r="F379" s="568" t="s">
        <v>2540</v>
      </c>
      <c r="G379" s="568" t="s">
        <v>2541</v>
      </c>
      <c r="H379" s="585"/>
      <c r="I379" s="585"/>
      <c r="J379" s="568"/>
      <c r="K379" s="568"/>
      <c r="L379" s="585">
        <v>25</v>
      </c>
      <c r="M379" s="585">
        <v>6300</v>
      </c>
      <c r="N379" s="568">
        <v>1</v>
      </c>
      <c r="O379" s="568">
        <v>252</v>
      </c>
      <c r="P379" s="585">
        <v>56</v>
      </c>
      <c r="Q379" s="585">
        <v>14112</v>
      </c>
      <c r="R379" s="573">
        <v>2.2400000000000002</v>
      </c>
      <c r="S379" s="586">
        <v>252</v>
      </c>
    </row>
    <row r="380" spans="1:19" ht="14.45" customHeight="1" x14ac:dyDescent="0.2">
      <c r="A380" s="567" t="s">
        <v>2396</v>
      </c>
      <c r="B380" s="568" t="s">
        <v>2397</v>
      </c>
      <c r="C380" s="568" t="s">
        <v>503</v>
      </c>
      <c r="D380" s="568" t="s">
        <v>648</v>
      </c>
      <c r="E380" s="568" t="s">
        <v>2414</v>
      </c>
      <c r="F380" s="568" t="s">
        <v>2543</v>
      </c>
      <c r="G380" s="568" t="s">
        <v>2544</v>
      </c>
      <c r="H380" s="585"/>
      <c r="I380" s="585"/>
      <c r="J380" s="568"/>
      <c r="K380" s="568"/>
      <c r="L380" s="585">
        <v>1</v>
      </c>
      <c r="M380" s="585">
        <v>3364</v>
      </c>
      <c r="N380" s="568">
        <v>1</v>
      </c>
      <c r="O380" s="568">
        <v>3364</v>
      </c>
      <c r="P380" s="585">
        <v>4</v>
      </c>
      <c r="Q380" s="585">
        <v>13476</v>
      </c>
      <c r="R380" s="573">
        <v>4.0059453032104635</v>
      </c>
      <c r="S380" s="586">
        <v>3369</v>
      </c>
    </row>
    <row r="381" spans="1:19" ht="14.45" customHeight="1" x14ac:dyDescent="0.2">
      <c r="A381" s="567" t="s">
        <v>2396</v>
      </c>
      <c r="B381" s="568" t="s">
        <v>2397</v>
      </c>
      <c r="C381" s="568" t="s">
        <v>503</v>
      </c>
      <c r="D381" s="568" t="s">
        <v>647</v>
      </c>
      <c r="E381" s="568" t="s">
        <v>2398</v>
      </c>
      <c r="F381" s="568" t="s">
        <v>2399</v>
      </c>
      <c r="G381" s="568" t="s">
        <v>2400</v>
      </c>
      <c r="H381" s="585"/>
      <c r="I381" s="585"/>
      <c r="J381" s="568"/>
      <c r="K381" s="568"/>
      <c r="L381" s="585"/>
      <c r="M381" s="585"/>
      <c r="N381" s="568"/>
      <c r="O381" s="568"/>
      <c r="P381" s="585">
        <v>1</v>
      </c>
      <c r="Q381" s="585">
        <v>81.239999999999995</v>
      </c>
      <c r="R381" s="573"/>
      <c r="S381" s="586">
        <v>81.239999999999995</v>
      </c>
    </row>
    <row r="382" spans="1:19" ht="14.45" customHeight="1" x14ac:dyDescent="0.2">
      <c r="A382" s="567" t="s">
        <v>2396</v>
      </c>
      <c r="B382" s="568" t="s">
        <v>2397</v>
      </c>
      <c r="C382" s="568" t="s">
        <v>503</v>
      </c>
      <c r="D382" s="568" t="s">
        <v>647</v>
      </c>
      <c r="E382" s="568" t="s">
        <v>2398</v>
      </c>
      <c r="F382" s="568" t="s">
        <v>2401</v>
      </c>
      <c r="G382" s="568" t="s">
        <v>2402</v>
      </c>
      <c r="H382" s="585"/>
      <c r="I382" s="585"/>
      <c r="J382" s="568"/>
      <c r="K382" s="568"/>
      <c r="L382" s="585">
        <v>0.30000000000000004</v>
      </c>
      <c r="M382" s="585">
        <v>20.91</v>
      </c>
      <c r="N382" s="568">
        <v>1</v>
      </c>
      <c r="O382" s="568">
        <v>69.699999999999989</v>
      </c>
      <c r="P382" s="585">
        <v>0.9</v>
      </c>
      <c r="Q382" s="585">
        <v>62.730000000000004</v>
      </c>
      <c r="R382" s="573">
        <v>3</v>
      </c>
      <c r="S382" s="586">
        <v>69.7</v>
      </c>
    </row>
    <row r="383" spans="1:19" ht="14.45" customHeight="1" x14ac:dyDescent="0.2">
      <c r="A383" s="567" t="s">
        <v>2396</v>
      </c>
      <c r="B383" s="568" t="s">
        <v>2397</v>
      </c>
      <c r="C383" s="568" t="s">
        <v>503</v>
      </c>
      <c r="D383" s="568" t="s">
        <v>647</v>
      </c>
      <c r="E383" s="568" t="s">
        <v>2398</v>
      </c>
      <c r="F383" s="568" t="s">
        <v>2403</v>
      </c>
      <c r="G383" s="568" t="s">
        <v>573</v>
      </c>
      <c r="H383" s="585"/>
      <c r="I383" s="585"/>
      <c r="J383" s="568"/>
      <c r="K383" s="568"/>
      <c r="L383" s="585"/>
      <c r="M383" s="585"/>
      <c r="N383" s="568"/>
      <c r="O383" s="568"/>
      <c r="P383" s="585">
        <v>0.4</v>
      </c>
      <c r="Q383" s="585">
        <v>147.08000000000001</v>
      </c>
      <c r="R383" s="573"/>
      <c r="S383" s="586">
        <v>367.7</v>
      </c>
    </row>
    <row r="384" spans="1:19" ht="14.45" customHeight="1" x14ac:dyDescent="0.2">
      <c r="A384" s="567" t="s">
        <v>2396</v>
      </c>
      <c r="B384" s="568" t="s">
        <v>2397</v>
      </c>
      <c r="C384" s="568" t="s">
        <v>503</v>
      </c>
      <c r="D384" s="568" t="s">
        <v>647</v>
      </c>
      <c r="E384" s="568" t="s">
        <v>2414</v>
      </c>
      <c r="F384" s="568" t="s">
        <v>2417</v>
      </c>
      <c r="G384" s="568" t="s">
        <v>2418</v>
      </c>
      <c r="H384" s="585"/>
      <c r="I384" s="585"/>
      <c r="J384" s="568"/>
      <c r="K384" s="568"/>
      <c r="L384" s="585">
        <v>1</v>
      </c>
      <c r="M384" s="585">
        <v>79</v>
      </c>
      <c r="N384" s="568">
        <v>1</v>
      </c>
      <c r="O384" s="568">
        <v>79</v>
      </c>
      <c r="P384" s="585"/>
      <c r="Q384" s="585"/>
      <c r="R384" s="573"/>
      <c r="S384" s="586"/>
    </row>
    <row r="385" spans="1:19" ht="14.45" customHeight="1" x14ac:dyDescent="0.2">
      <c r="A385" s="567" t="s">
        <v>2396</v>
      </c>
      <c r="B385" s="568" t="s">
        <v>2397</v>
      </c>
      <c r="C385" s="568" t="s">
        <v>503</v>
      </c>
      <c r="D385" s="568" t="s">
        <v>647</v>
      </c>
      <c r="E385" s="568" t="s">
        <v>2414</v>
      </c>
      <c r="F385" s="568" t="s">
        <v>2421</v>
      </c>
      <c r="G385" s="568" t="s">
        <v>2422</v>
      </c>
      <c r="H385" s="585">
        <v>8</v>
      </c>
      <c r="I385" s="585">
        <v>664</v>
      </c>
      <c r="J385" s="568">
        <v>0.22585034013605443</v>
      </c>
      <c r="K385" s="568">
        <v>83</v>
      </c>
      <c r="L385" s="585">
        <v>35</v>
      </c>
      <c r="M385" s="585">
        <v>2940</v>
      </c>
      <c r="N385" s="568">
        <v>1</v>
      </c>
      <c r="O385" s="568">
        <v>84</v>
      </c>
      <c r="P385" s="585">
        <v>39</v>
      </c>
      <c r="Q385" s="585">
        <v>3315</v>
      </c>
      <c r="R385" s="573">
        <v>1.1275510204081634</v>
      </c>
      <c r="S385" s="586">
        <v>85</v>
      </c>
    </row>
    <row r="386" spans="1:19" ht="14.45" customHeight="1" x14ac:dyDescent="0.2">
      <c r="A386" s="567" t="s">
        <v>2396</v>
      </c>
      <c r="B386" s="568" t="s">
        <v>2397</v>
      </c>
      <c r="C386" s="568" t="s">
        <v>503</v>
      </c>
      <c r="D386" s="568" t="s">
        <v>647</v>
      </c>
      <c r="E386" s="568" t="s">
        <v>2414</v>
      </c>
      <c r="F386" s="568" t="s">
        <v>2423</v>
      </c>
      <c r="G386" s="568" t="s">
        <v>2424</v>
      </c>
      <c r="H386" s="585">
        <v>166</v>
      </c>
      <c r="I386" s="585">
        <v>17596</v>
      </c>
      <c r="J386" s="568">
        <v>0.43162361714131525</v>
      </c>
      <c r="K386" s="568">
        <v>106</v>
      </c>
      <c r="L386" s="585">
        <v>381</v>
      </c>
      <c r="M386" s="585">
        <v>40767</v>
      </c>
      <c r="N386" s="568">
        <v>1</v>
      </c>
      <c r="O386" s="568">
        <v>107</v>
      </c>
      <c r="P386" s="585">
        <v>249</v>
      </c>
      <c r="Q386" s="585">
        <v>26892</v>
      </c>
      <c r="R386" s="573">
        <v>0.65965118846125548</v>
      </c>
      <c r="S386" s="586">
        <v>108</v>
      </c>
    </row>
    <row r="387" spans="1:19" ht="14.45" customHeight="1" x14ac:dyDescent="0.2">
      <c r="A387" s="567" t="s">
        <v>2396</v>
      </c>
      <c r="B387" s="568" t="s">
        <v>2397</v>
      </c>
      <c r="C387" s="568" t="s">
        <v>503</v>
      </c>
      <c r="D387" s="568" t="s">
        <v>647</v>
      </c>
      <c r="E387" s="568" t="s">
        <v>2414</v>
      </c>
      <c r="F387" s="568" t="s">
        <v>2427</v>
      </c>
      <c r="G387" s="568" t="s">
        <v>2428</v>
      </c>
      <c r="H387" s="585">
        <v>15</v>
      </c>
      <c r="I387" s="585">
        <v>555</v>
      </c>
      <c r="J387" s="568">
        <v>0.60855263157894735</v>
      </c>
      <c r="K387" s="568">
        <v>37</v>
      </c>
      <c r="L387" s="585">
        <v>24</v>
      </c>
      <c r="M387" s="585">
        <v>912</v>
      </c>
      <c r="N387" s="568">
        <v>1</v>
      </c>
      <c r="O387" s="568">
        <v>38</v>
      </c>
      <c r="P387" s="585">
        <v>11</v>
      </c>
      <c r="Q387" s="585">
        <v>418</v>
      </c>
      <c r="R387" s="573">
        <v>0.45833333333333331</v>
      </c>
      <c r="S387" s="586">
        <v>38</v>
      </c>
    </row>
    <row r="388" spans="1:19" ht="14.45" customHeight="1" x14ac:dyDescent="0.2">
      <c r="A388" s="567" t="s">
        <v>2396</v>
      </c>
      <c r="B388" s="568" t="s">
        <v>2397</v>
      </c>
      <c r="C388" s="568" t="s">
        <v>503</v>
      </c>
      <c r="D388" s="568" t="s">
        <v>647</v>
      </c>
      <c r="E388" s="568" t="s">
        <v>2414</v>
      </c>
      <c r="F388" s="568" t="s">
        <v>2435</v>
      </c>
      <c r="G388" s="568" t="s">
        <v>2436</v>
      </c>
      <c r="H388" s="585">
        <v>155</v>
      </c>
      <c r="I388" s="585">
        <v>39060</v>
      </c>
      <c r="J388" s="568">
        <v>0.77666428060128845</v>
      </c>
      <c r="K388" s="568">
        <v>252</v>
      </c>
      <c r="L388" s="585">
        <v>198</v>
      </c>
      <c r="M388" s="585">
        <v>50292</v>
      </c>
      <c r="N388" s="568">
        <v>1</v>
      </c>
      <c r="O388" s="568">
        <v>254</v>
      </c>
      <c r="P388" s="585">
        <v>164</v>
      </c>
      <c r="Q388" s="585">
        <v>41820</v>
      </c>
      <c r="R388" s="573">
        <v>0.83154378429968978</v>
      </c>
      <c r="S388" s="586">
        <v>255</v>
      </c>
    </row>
    <row r="389" spans="1:19" ht="14.45" customHeight="1" x14ac:dyDescent="0.2">
      <c r="A389" s="567" t="s">
        <v>2396</v>
      </c>
      <c r="B389" s="568" t="s">
        <v>2397</v>
      </c>
      <c r="C389" s="568" t="s">
        <v>503</v>
      </c>
      <c r="D389" s="568" t="s">
        <v>647</v>
      </c>
      <c r="E389" s="568" t="s">
        <v>2414</v>
      </c>
      <c r="F389" s="568" t="s">
        <v>2437</v>
      </c>
      <c r="G389" s="568" t="s">
        <v>2438</v>
      </c>
      <c r="H389" s="585">
        <v>337</v>
      </c>
      <c r="I389" s="585">
        <v>42682</v>
      </c>
      <c r="J389" s="568">
        <v>0.37806476757369617</v>
      </c>
      <c r="K389" s="568">
        <v>126.65281899109792</v>
      </c>
      <c r="L389" s="585">
        <v>896</v>
      </c>
      <c r="M389" s="585">
        <v>112896</v>
      </c>
      <c r="N389" s="568">
        <v>1</v>
      </c>
      <c r="O389" s="568">
        <v>126</v>
      </c>
      <c r="P389" s="585">
        <v>672</v>
      </c>
      <c r="Q389" s="585">
        <v>85344</v>
      </c>
      <c r="R389" s="573">
        <v>0.75595238095238093</v>
      </c>
      <c r="S389" s="586">
        <v>127</v>
      </c>
    </row>
    <row r="390" spans="1:19" ht="14.45" customHeight="1" x14ac:dyDescent="0.2">
      <c r="A390" s="567" t="s">
        <v>2396</v>
      </c>
      <c r="B390" s="568" t="s">
        <v>2397</v>
      </c>
      <c r="C390" s="568" t="s">
        <v>503</v>
      </c>
      <c r="D390" s="568" t="s">
        <v>647</v>
      </c>
      <c r="E390" s="568" t="s">
        <v>2414</v>
      </c>
      <c r="F390" s="568" t="s">
        <v>2443</v>
      </c>
      <c r="G390" s="568" t="s">
        <v>2444</v>
      </c>
      <c r="H390" s="585">
        <v>3</v>
      </c>
      <c r="I390" s="585">
        <v>1506</v>
      </c>
      <c r="J390" s="568">
        <v>0.99603174603174605</v>
      </c>
      <c r="K390" s="568">
        <v>502</v>
      </c>
      <c r="L390" s="585">
        <v>3</v>
      </c>
      <c r="M390" s="585">
        <v>1512</v>
      </c>
      <c r="N390" s="568">
        <v>1</v>
      </c>
      <c r="O390" s="568">
        <v>504</v>
      </c>
      <c r="P390" s="585">
        <v>12</v>
      </c>
      <c r="Q390" s="585">
        <v>6084</v>
      </c>
      <c r="R390" s="573">
        <v>4.0238095238095237</v>
      </c>
      <c r="S390" s="586">
        <v>507</v>
      </c>
    </row>
    <row r="391" spans="1:19" ht="14.45" customHeight="1" x14ac:dyDescent="0.2">
      <c r="A391" s="567" t="s">
        <v>2396</v>
      </c>
      <c r="B391" s="568" t="s">
        <v>2397</v>
      </c>
      <c r="C391" s="568" t="s">
        <v>503</v>
      </c>
      <c r="D391" s="568" t="s">
        <v>647</v>
      </c>
      <c r="E391" s="568" t="s">
        <v>2414</v>
      </c>
      <c r="F391" s="568" t="s">
        <v>2445</v>
      </c>
      <c r="G391" s="568" t="s">
        <v>2446</v>
      </c>
      <c r="H391" s="585">
        <v>2</v>
      </c>
      <c r="I391" s="585">
        <v>1360</v>
      </c>
      <c r="J391" s="568"/>
      <c r="K391" s="568">
        <v>680</v>
      </c>
      <c r="L391" s="585"/>
      <c r="M391" s="585"/>
      <c r="N391" s="568"/>
      <c r="O391" s="568"/>
      <c r="P391" s="585">
        <v>1</v>
      </c>
      <c r="Q391" s="585">
        <v>688</v>
      </c>
      <c r="R391" s="573"/>
      <c r="S391" s="586">
        <v>688</v>
      </c>
    </row>
    <row r="392" spans="1:19" ht="14.45" customHeight="1" x14ac:dyDescent="0.2">
      <c r="A392" s="567" t="s">
        <v>2396</v>
      </c>
      <c r="B392" s="568" t="s">
        <v>2397</v>
      </c>
      <c r="C392" s="568" t="s">
        <v>503</v>
      </c>
      <c r="D392" s="568" t="s">
        <v>647</v>
      </c>
      <c r="E392" s="568" t="s">
        <v>2414</v>
      </c>
      <c r="F392" s="568" t="s">
        <v>2447</v>
      </c>
      <c r="G392" s="568" t="s">
        <v>2448</v>
      </c>
      <c r="H392" s="585"/>
      <c r="I392" s="585"/>
      <c r="J392" s="568"/>
      <c r="K392" s="568"/>
      <c r="L392" s="585">
        <v>1</v>
      </c>
      <c r="M392" s="585">
        <v>1040</v>
      </c>
      <c r="N392" s="568">
        <v>1</v>
      </c>
      <c r="O392" s="568">
        <v>1040</v>
      </c>
      <c r="P392" s="585">
        <v>1</v>
      </c>
      <c r="Q392" s="585">
        <v>1045</v>
      </c>
      <c r="R392" s="573">
        <v>1.0048076923076923</v>
      </c>
      <c r="S392" s="586">
        <v>1045</v>
      </c>
    </row>
    <row r="393" spans="1:19" ht="14.45" customHeight="1" x14ac:dyDescent="0.2">
      <c r="A393" s="567" t="s">
        <v>2396</v>
      </c>
      <c r="B393" s="568" t="s">
        <v>2397</v>
      </c>
      <c r="C393" s="568" t="s">
        <v>503</v>
      </c>
      <c r="D393" s="568" t="s">
        <v>647</v>
      </c>
      <c r="E393" s="568" t="s">
        <v>2414</v>
      </c>
      <c r="F393" s="568" t="s">
        <v>2467</v>
      </c>
      <c r="G393" s="568" t="s">
        <v>2468</v>
      </c>
      <c r="H393" s="585">
        <v>301</v>
      </c>
      <c r="I393" s="585">
        <v>10033.33</v>
      </c>
      <c r="J393" s="568">
        <v>0.35621285725291635</v>
      </c>
      <c r="K393" s="568">
        <v>33.33332225913621</v>
      </c>
      <c r="L393" s="585">
        <v>845</v>
      </c>
      <c r="M393" s="585">
        <v>28166.67</v>
      </c>
      <c r="N393" s="568">
        <v>1</v>
      </c>
      <c r="O393" s="568">
        <v>33.333337278106505</v>
      </c>
      <c r="P393" s="585">
        <v>674</v>
      </c>
      <c r="Q393" s="585">
        <v>26573.329999999998</v>
      </c>
      <c r="R393" s="573">
        <v>0.943431722670802</v>
      </c>
      <c r="S393" s="586">
        <v>39.426305637982196</v>
      </c>
    </row>
    <row r="394" spans="1:19" ht="14.45" customHeight="1" x14ac:dyDescent="0.2">
      <c r="A394" s="567" t="s">
        <v>2396</v>
      </c>
      <c r="B394" s="568" t="s">
        <v>2397</v>
      </c>
      <c r="C394" s="568" t="s">
        <v>503</v>
      </c>
      <c r="D394" s="568" t="s">
        <v>647</v>
      </c>
      <c r="E394" s="568" t="s">
        <v>2414</v>
      </c>
      <c r="F394" s="568" t="s">
        <v>2469</v>
      </c>
      <c r="G394" s="568" t="s">
        <v>2470</v>
      </c>
      <c r="H394" s="585">
        <v>1</v>
      </c>
      <c r="I394" s="585">
        <v>115</v>
      </c>
      <c r="J394" s="568">
        <v>0.49568965517241381</v>
      </c>
      <c r="K394" s="568">
        <v>115</v>
      </c>
      <c r="L394" s="585">
        <v>2</v>
      </c>
      <c r="M394" s="585">
        <v>232</v>
      </c>
      <c r="N394" s="568">
        <v>1</v>
      </c>
      <c r="O394" s="568">
        <v>116</v>
      </c>
      <c r="P394" s="585"/>
      <c r="Q394" s="585"/>
      <c r="R394" s="573"/>
      <c r="S394" s="586"/>
    </row>
    <row r="395" spans="1:19" ht="14.45" customHeight="1" x14ac:dyDescent="0.2">
      <c r="A395" s="567" t="s">
        <v>2396</v>
      </c>
      <c r="B395" s="568" t="s">
        <v>2397</v>
      </c>
      <c r="C395" s="568" t="s">
        <v>503</v>
      </c>
      <c r="D395" s="568" t="s">
        <v>647</v>
      </c>
      <c r="E395" s="568" t="s">
        <v>2414</v>
      </c>
      <c r="F395" s="568" t="s">
        <v>2471</v>
      </c>
      <c r="G395" s="568" t="s">
        <v>2472</v>
      </c>
      <c r="H395" s="585"/>
      <c r="I395" s="585"/>
      <c r="J395" s="568"/>
      <c r="K395" s="568"/>
      <c r="L395" s="585"/>
      <c r="M395" s="585"/>
      <c r="N395" s="568"/>
      <c r="O395" s="568"/>
      <c r="P395" s="585">
        <v>2</v>
      </c>
      <c r="Q395" s="585">
        <v>76</v>
      </c>
      <c r="R395" s="573"/>
      <c r="S395" s="586">
        <v>38</v>
      </c>
    </row>
    <row r="396" spans="1:19" ht="14.45" customHeight="1" x14ac:dyDescent="0.2">
      <c r="A396" s="567" t="s">
        <v>2396</v>
      </c>
      <c r="B396" s="568" t="s">
        <v>2397</v>
      </c>
      <c r="C396" s="568" t="s">
        <v>503</v>
      </c>
      <c r="D396" s="568" t="s">
        <v>647</v>
      </c>
      <c r="E396" s="568" t="s">
        <v>2414</v>
      </c>
      <c r="F396" s="568" t="s">
        <v>2473</v>
      </c>
      <c r="G396" s="568" t="s">
        <v>2474</v>
      </c>
      <c r="H396" s="585">
        <v>5</v>
      </c>
      <c r="I396" s="585">
        <v>430</v>
      </c>
      <c r="J396" s="568">
        <v>0.9885057471264368</v>
      </c>
      <c r="K396" s="568">
        <v>86</v>
      </c>
      <c r="L396" s="585">
        <v>5</v>
      </c>
      <c r="M396" s="585">
        <v>435</v>
      </c>
      <c r="N396" s="568">
        <v>1</v>
      </c>
      <c r="O396" s="568">
        <v>87</v>
      </c>
      <c r="P396" s="585">
        <v>11</v>
      </c>
      <c r="Q396" s="585">
        <v>968</v>
      </c>
      <c r="R396" s="573">
        <v>2.2252873563218389</v>
      </c>
      <c r="S396" s="586">
        <v>88</v>
      </c>
    </row>
    <row r="397" spans="1:19" ht="14.45" customHeight="1" x14ac:dyDescent="0.2">
      <c r="A397" s="567" t="s">
        <v>2396</v>
      </c>
      <c r="B397" s="568" t="s">
        <v>2397</v>
      </c>
      <c r="C397" s="568" t="s">
        <v>503</v>
      </c>
      <c r="D397" s="568" t="s">
        <v>647</v>
      </c>
      <c r="E397" s="568" t="s">
        <v>2414</v>
      </c>
      <c r="F397" s="568" t="s">
        <v>2475</v>
      </c>
      <c r="G397" s="568" t="s">
        <v>2476</v>
      </c>
      <c r="H397" s="585">
        <v>7</v>
      </c>
      <c r="I397" s="585">
        <v>224</v>
      </c>
      <c r="J397" s="568">
        <v>0.32323232323232326</v>
      </c>
      <c r="K397" s="568">
        <v>32</v>
      </c>
      <c r="L397" s="585">
        <v>21</v>
      </c>
      <c r="M397" s="585">
        <v>693</v>
      </c>
      <c r="N397" s="568">
        <v>1</v>
      </c>
      <c r="O397" s="568">
        <v>33</v>
      </c>
      <c r="P397" s="585">
        <v>51</v>
      </c>
      <c r="Q397" s="585">
        <v>1683</v>
      </c>
      <c r="R397" s="573">
        <v>2.4285714285714284</v>
      </c>
      <c r="S397" s="586">
        <v>33</v>
      </c>
    </row>
    <row r="398" spans="1:19" ht="14.45" customHeight="1" x14ac:dyDescent="0.2">
      <c r="A398" s="567" t="s">
        <v>2396</v>
      </c>
      <c r="B398" s="568" t="s">
        <v>2397</v>
      </c>
      <c r="C398" s="568" t="s">
        <v>503</v>
      </c>
      <c r="D398" s="568" t="s">
        <v>647</v>
      </c>
      <c r="E398" s="568" t="s">
        <v>2414</v>
      </c>
      <c r="F398" s="568" t="s">
        <v>2477</v>
      </c>
      <c r="G398" s="568" t="s">
        <v>2478</v>
      </c>
      <c r="H398" s="585">
        <v>7</v>
      </c>
      <c r="I398" s="585">
        <v>10703</v>
      </c>
      <c r="J398" s="568">
        <v>0.36722020174294928</v>
      </c>
      <c r="K398" s="568">
        <v>1529</v>
      </c>
      <c r="L398" s="585">
        <v>19</v>
      </c>
      <c r="M398" s="585">
        <v>29146</v>
      </c>
      <c r="N398" s="568">
        <v>1</v>
      </c>
      <c r="O398" s="568">
        <v>1534</v>
      </c>
      <c r="P398" s="585">
        <v>10</v>
      </c>
      <c r="Q398" s="585">
        <v>15370</v>
      </c>
      <c r="R398" s="573">
        <v>0.5273450902353668</v>
      </c>
      <c r="S398" s="586">
        <v>1537</v>
      </c>
    </row>
    <row r="399" spans="1:19" ht="14.45" customHeight="1" x14ac:dyDescent="0.2">
      <c r="A399" s="567" t="s">
        <v>2396</v>
      </c>
      <c r="B399" s="568" t="s">
        <v>2397</v>
      </c>
      <c r="C399" s="568" t="s">
        <v>503</v>
      </c>
      <c r="D399" s="568" t="s">
        <v>647</v>
      </c>
      <c r="E399" s="568" t="s">
        <v>2414</v>
      </c>
      <c r="F399" s="568" t="s">
        <v>2479</v>
      </c>
      <c r="G399" s="568" t="s">
        <v>2480</v>
      </c>
      <c r="H399" s="585"/>
      <c r="I399" s="585"/>
      <c r="J399" s="568"/>
      <c r="K399" s="568"/>
      <c r="L399" s="585">
        <v>1</v>
      </c>
      <c r="M399" s="585">
        <v>75</v>
      </c>
      <c r="N399" s="568">
        <v>1</v>
      </c>
      <c r="O399" s="568">
        <v>75</v>
      </c>
      <c r="P399" s="585"/>
      <c r="Q399" s="585"/>
      <c r="R399" s="573"/>
      <c r="S399" s="586"/>
    </row>
    <row r="400" spans="1:19" ht="14.45" customHeight="1" x14ac:dyDescent="0.2">
      <c r="A400" s="567" t="s">
        <v>2396</v>
      </c>
      <c r="B400" s="568" t="s">
        <v>2397</v>
      </c>
      <c r="C400" s="568" t="s">
        <v>503</v>
      </c>
      <c r="D400" s="568" t="s">
        <v>647</v>
      </c>
      <c r="E400" s="568" t="s">
        <v>2414</v>
      </c>
      <c r="F400" s="568" t="s">
        <v>2484</v>
      </c>
      <c r="G400" s="568" t="s">
        <v>2485</v>
      </c>
      <c r="H400" s="585"/>
      <c r="I400" s="585"/>
      <c r="J400" s="568"/>
      <c r="K400" s="568"/>
      <c r="L400" s="585">
        <v>3</v>
      </c>
      <c r="M400" s="585">
        <v>4623</v>
      </c>
      <c r="N400" s="568">
        <v>1</v>
      </c>
      <c r="O400" s="568">
        <v>1541</v>
      </c>
      <c r="P400" s="585">
        <v>4</v>
      </c>
      <c r="Q400" s="585">
        <v>6176</v>
      </c>
      <c r="R400" s="573">
        <v>1.3359290504001731</v>
      </c>
      <c r="S400" s="586">
        <v>1544</v>
      </c>
    </row>
    <row r="401" spans="1:19" ht="14.45" customHeight="1" x14ac:dyDescent="0.2">
      <c r="A401" s="567" t="s">
        <v>2396</v>
      </c>
      <c r="B401" s="568" t="s">
        <v>2397</v>
      </c>
      <c r="C401" s="568" t="s">
        <v>503</v>
      </c>
      <c r="D401" s="568" t="s">
        <v>647</v>
      </c>
      <c r="E401" s="568" t="s">
        <v>2414</v>
      </c>
      <c r="F401" s="568" t="s">
        <v>2488</v>
      </c>
      <c r="G401" s="568" t="s">
        <v>2489</v>
      </c>
      <c r="H401" s="585"/>
      <c r="I401" s="585"/>
      <c r="J401" s="568"/>
      <c r="K401" s="568"/>
      <c r="L401" s="585"/>
      <c r="M401" s="585"/>
      <c r="N401" s="568"/>
      <c r="O401" s="568"/>
      <c r="P401" s="585">
        <v>1</v>
      </c>
      <c r="Q401" s="585">
        <v>451</v>
      </c>
      <c r="R401" s="573"/>
      <c r="S401" s="586">
        <v>451</v>
      </c>
    </row>
    <row r="402" spans="1:19" ht="14.45" customHeight="1" x14ac:dyDescent="0.2">
      <c r="A402" s="567" t="s">
        <v>2396</v>
      </c>
      <c r="B402" s="568" t="s">
        <v>2397</v>
      </c>
      <c r="C402" s="568" t="s">
        <v>503</v>
      </c>
      <c r="D402" s="568" t="s">
        <v>647</v>
      </c>
      <c r="E402" s="568" t="s">
        <v>2414</v>
      </c>
      <c r="F402" s="568" t="s">
        <v>2492</v>
      </c>
      <c r="G402" s="568" t="s">
        <v>2493</v>
      </c>
      <c r="H402" s="585"/>
      <c r="I402" s="585"/>
      <c r="J402" s="568"/>
      <c r="K402" s="568"/>
      <c r="L402" s="585">
        <v>1</v>
      </c>
      <c r="M402" s="585">
        <v>1069</v>
      </c>
      <c r="N402" s="568">
        <v>1</v>
      </c>
      <c r="O402" s="568">
        <v>1069</v>
      </c>
      <c r="P402" s="585">
        <v>1</v>
      </c>
      <c r="Q402" s="585">
        <v>1072</v>
      </c>
      <c r="R402" s="573">
        <v>1.0028063610851263</v>
      </c>
      <c r="S402" s="586">
        <v>1072</v>
      </c>
    </row>
    <row r="403" spans="1:19" ht="14.45" customHeight="1" x14ac:dyDescent="0.2">
      <c r="A403" s="567" t="s">
        <v>2396</v>
      </c>
      <c r="B403" s="568" t="s">
        <v>2397</v>
      </c>
      <c r="C403" s="568" t="s">
        <v>503</v>
      </c>
      <c r="D403" s="568" t="s">
        <v>647</v>
      </c>
      <c r="E403" s="568" t="s">
        <v>2414</v>
      </c>
      <c r="F403" s="568" t="s">
        <v>2494</v>
      </c>
      <c r="G403" s="568" t="s">
        <v>2495</v>
      </c>
      <c r="H403" s="585"/>
      <c r="I403" s="585"/>
      <c r="J403" s="568"/>
      <c r="K403" s="568"/>
      <c r="L403" s="585">
        <v>1</v>
      </c>
      <c r="M403" s="585">
        <v>125</v>
      </c>
      <c r="N403" s="568">
        <v>1</v>
      </c>
      <c r="O403" s="568">
        <v>125</v>
      </c>
      <c r="P403" s="585"/>
      <c r="Q403" s="585"/>
      <c r="R403" s="573"/>
      <c r="S403" s="586"/>
    </row>
    <row r="404" spans="1:19" ht="14.45" customHeight="1" x14ac:dyDescent="0.2">
      <c r="A404" s="567" t="s">
        <v>2396</v>
      </c>
      <c r="B404" s="568" t="s">
        <v>2397</v>
      </c>
      <c r="C404" s="568" t="s">
        <v>503</v>
      </c>
      <c r="D404" s="568" t="s">
        <v>647</v>
      </c>
      <c r="E404" s="568" t="s">
        <v>2414</v>
      </c>
      <c r="F404" s="568" t="s">
        <v>2496</v>
      </c>
      <c r="G404" s="568" t="s">
        <v>2497</v>
      </c>
      <c r="H404" s="585"/>
      <c r="I404" s="585"/>
      <c r="J404" s="568"/>
      <c r="K404" s="568"/>
      <c r="L404" s="585">
        <v>2</v>
      </c>
      <c r="M404" s="585">
        <v>122</v>
      </c>
      <c r="N404" s="568">
        <v>1</v>
      </c>
      <c r="O404" s="568">
        <v>61</v>
      </c>
      <c r="P404" s="585"/>
      <c r="Q404" s="585"/>
      <c r="R404" s="573"/>
      <c r="S404" s="586"/>
    </row>
    <row r="405" spans="1:19" ht="14.45" customHeight="1" x14ac:dyDescent="0.2">
      <c r="A405" s="567" t="s">
        <v>2396</v>
      </c>
      <c r="B405" s="568" t="s">
        <v>2397</v>
      </c>
      <c r="C405" s="568" t="s">
        <v>503</v>
      </c>
      <c r="D405" s="568" t="s">
        <v>647</v>
      </c>
      <c r="E405" s="568" t="s">
        <v>2414</v>
      </c>
      <c r="F405" s="568" t="s">
        <v>2498</v>
      </c>
      <c r="G405" s="568" t="s">
        <v>2499</v>
      </c>
      <c r="H405" s="585"/>
      <c r="I405" s="585"/>
      <c r="J405" s="568"/>
      <c r="K405" s="568"/>
      <c r="L405" s="585">
        <v>6</v>
      </c>
      <c r="M405" s="585">
        <v>4332</v>
      </c>
      <c r="N405" s="568">
        <v>1</v>
      </c>
      <c r="O405" s="568">
        <v>722</v>
      </c>
      <c r="P405" s="585">
        <v>17</v>
      </c>
      <c r="Q405" s="585">
        <v>12325</v>
      </c>
      <c r="R405" s="573">
        <v>2.8451061865189291</v>
      </c>
      <c r="S405" s="586">
        <v>725</v>
      </c>
    </row>
    <row r="406" spans="1:19" ht="14.45" customHeight="1" x14ac:dyDescent="0.2">
      <c r="A406" s="567" t="s">
        <v>2396</v>
      </c>
      <c r="B406" s="568" t="s">
        <v>2397</v>
      </c>
      <c r="C406" s="568" t="s">
        <v>503</v>
      </c>
      <c r="D406" s="568" t="s">
        <v>647</v>
      </c>
      <c r="E406" s="568" t="s">
        <v>2414</v>
      </c>
      <c r="F406" s="568" t="s">
        <v>2500</v>
      </c>
      <c r="G406" s="568" t="s">
        <v>2501</v>
      </c>
      <c r="H406" s="585"/>
      <c r="I406" s="585"/>
      <c r="J406" s="568"/>
      <c r="K406" s="568"/>
      <c r="L406" s="585">
        <v>1</v>
      </c>
      <c r="M406" s="585">
        <v>92</v>
      </c>
      <c r="N406" s="568">
        <v>1</v>
      </c>
      <c r="O406" s="568">
        <v>92</v>
      </c>
      <c r="P406" s="585">
        <v>1</v>
      </c>
      <c r="Q406" s="585">
        <v>93</v>
      </c>
      <c r="R406" s="573">
        <v>1.0108695652173914</v>
      </c>
      <c r="S406" s="586">
        <v>93</v>
      </c>
    </row>
    <row r="407" spans="1:19" ht="14.45" customHeight="1" x14ac:dyDescent="0.2">
      <c r="A407" s="567" t="s">
        <v>2396</v>
      </c>
      <c r="B407" s="568" t="s">
        <v>2397</v>
      </c>
      <c r="C407" s="568" t="s">
        <v>503</v>
      </c>
      <c r="D407" s="568" t="s">
        <v>647</v>
      </c>
      <c r="E407" s="568" t="s">
        <v>2414</v>
      </c>
      <c r="F407" s="568" t="s">
        <v>2506</v>
      </c>
      <c r="G407" s="568" t="s">
        <v>2507</v>
      </c>
      <c r="H407" s="585">
        <v>19</v>
      </c>
      <c r="I407" s="585">
        <v>2584</v>
      </c>
      <c r="J407" s="568"/>
      <c r="K407" s="568">
        <v>136</v>
      </c>
      <c r="L407" s="585"/>
      <c r="M407" s="585"/>
      <c r="N407" s="568"/>
      <c r="O407" s="568"/>
      <c r="P407" s="585"/>
      <c r="Q407" s="585"/>
      <c r="R407" s="573"/>
      <c r="S407" s="586"/>
    </row>
    <row r="408" spans="1:19" ht="14.45" customHeight="1" x14ac:dyDescent="0.2">
      <c r="A408" s="567" t="s">
        <v>2396</v>
      </c>
      <c r="B408" s="568" t="s">
        <v>2397</v>
      </c>
      <c r="C408" s="568" t="s">
        <v>503</v>
      </c>
      <c r="D408" s="568" t="s">
        <v>647</v>
      </c>
      <c r="E408" s="568" t="s">
        <v>2414</v>
      </c>
      <c r="F408" s="568" t="s">
        <v>2508</v>
      </c>
      <c r="G408" s="568" t="s">
        <v>2509</v>
      </c>
      <c r="H408" s="585"/>
      <c r="I408" s="585"/>
      <c r="J408" s="568"/>
      <c r="K408" s="568"/>
      <c r="L408" s="585">
        <v>1</v>
      </c>
      <c r="M408" s="585">
        <v>393</v>
      </c>
      <c r="N408" s="568">
        <v>1</v>
      </c>
      <c r="O408" s="568">
        <v>393</v>
      </c>
      <c r="P408" s="585">
        <v>1</v>
      </c>
      <c r="Q408" s="585">
        <v>396</v>
      </c>
      <c r="R408" s="573">
        <v>1.0076335877862594</v>
      </c>
      <c r="S408" s="586">
        <v>396</v>
      </c>
    </row>
    <row r="409" spans="1:19" ht="14.45" customHeight="1" x14ac:dyDescent="0.2">
      <c r="A409" s="567" t="s">
        <v>2396</v>
      </c>
      <c r="B409" s="568" t="s">
        <v>2397</v>
      </c>
      <c r="C409" s="568" t="s">
        <v>503</v>
      </c>
      <c r="D409" s="568" t="s">
        <v>647</v>
      </c>
      <c r="E409" s="568" t="s">
        <v>2414</v>
      </c>
      <c r="F409" s="568" t="s">
        <v>2510</v>
      </c>
      <c r="G409" s="568" t="s">
        <v>2511</v>
      </c>
      <c r="H409" s="585"/>
      <c r="I409" s="585"/>
      <c r="J409" s="568"/>
      <c r="K409" s="568"/>
      <c r="L409" s="585"/>
      <c r="M409" s="585"/>
      <c r="N409" s="568"/>
      <c r="O409" s="568"/>
      <c r="P409" s="585">
        <v>1</v>
      </c>
      <c r="Q409" s="585">
        <v>511</v>
      </c>
      <c r="R409" s="573"/>
      <c r="S409" s="586">
        <v>511</v>
      </c>
    </row>
    <row r="410" spans="1:19" ht="14.45" customHeight="1" x14ac:dyDescent="0.2">
      <c r="A410" s="567" t="s">
        <v>2396</v>
      </c>
      <c r="B410" s="568" t="s">
        <v>2397</v>
      </c>
      <c r="C410" s="568" t="s">
        <v>503</v>
      </c>
      <c r="D410" s="568" t="s">
        <v>647</v>
      </c>
      <c r="E410" s="568" t="s">
        <v>2414</v>
      </c>
      <c r="F410" s="568" t="s">
        <v>2516</v>
      </c>
      <c r="G410" s="568" t="s">
        <v>2517</v>
      </c>
      <c r="H410" s="585">
        <v>3</v>
      </c>
      <c r="I410" s="585">
        <v>543</v>
      </c>
      <c r="J410" s="568"/>
      <c r="K410" s="568">
        <v>181</v>
      </c>
      <c r="L410" s="585"/>
      <c r="M410" s="585"/>
      <c r="N410" s="568"/>
      <c r="O410" s="568"/>
      <c r="P410" s="585"/>
      <c r="Q410" s="585"/>
      <c r="R410" s="573"/>
      <c r="S410" s="586"/>
    </row>
    <row r="411" spans="1:19" ht="14.45" customHeight="1" x14ac:dyDescent="0.2">
      <c r="A411" s="567" t="s">
        <v>2396</v>
      </c>
      <c r="B411" s="568" t="s">
        <v>2397</v>
      </c>
      <c r="C411" s="568" t="s">
        <v>503</v>
      </c>
      <c r="D411" s="568" t="s">
        <v>647</v>
      </c>
      <c r="E411" s="568" t="s">
        <v>2414</v>
      </c>
      <c r="F411" s="568" t="s">
        <v>2518</v>
      </c>
      <c r="G411" s="568" t="s">
        <v>2519</v>
      </c>
      <c r="H411" s="585">
        <v>17</v>
      </c>
      <c r="I411" s="585">
        <v>7650</v>
      </c>
      <c r="J411" s="568">
        <v>0.32619819205185058</v>
      </c>
      <c r="K411" s="568">
        <v>450</v>
      </c>
      <c r="L411" s="585">
        <v>52</v>
      </c>
      <c r="M411" s="585">
        <v>23452</v>
      </c>
      <c r="N411" s="568">
        <v>1</v>
      </c>
      <c r="O411" s="568">
        <v>451</v>
      </c>
      <c r="P411" s="585">
        <v>27</v>
      </c>
      <c r="Q411" s="585">
        <v>12204</v>
      </c>
      <c r="R411" s="573">
        <v>0.52038205696742279</v>
      </c>
      <c r="S411" s="586">
        <v>452</v>
      </c>
    </row>
    <row r="412" spans="1:19" ht="14.45" customHeight="1" x14ac:dyDescent="0.2">
      <c r="A412" s="567" t="s">
        <v>2396</v>
      </c>
      <c r="B412" s="568" t="s">
        <v>2397</v>
      </c>
      <c r="C412" s="568" t="s">
        <v>503</v>
      </c>
      <c r="D412" s="568" t="s">
        <v>647</v>
      </c>
      <c r="E412" s="568" t="s">
        <v>2414</v>
      </c>
      <c r="F412" s="568" t="s">
        <v>2520</v>
      </c>
      <c r="G412" s="568" t="s">
        <v>2521</v>
      </c>
      <c r="H412" s="585"/>
      <c r="I412" s="585"/>
      <c r="J412" s="568"/>
      <c r="K412" s="568"/>
      <c r="L412" s="585"/>
      <c r="M412" s="585"/>
      <c r="N412" s="568"/>
      <c r="O412" s="568"/>
      <c r="P412" s="585">
        <v>3</v>
      </c>
      <c r="Q412" s="585">
        <v>939</v>
      </c>
      <c r="R412" s="573"/>
      <c r="S412" s="586">
        <v>313</v>
      </c>
    </row>
    <row r="413" spans="1:19" ht="14.45" customHeight="1" x14ac:dyDescent="0.2">
      <c r="A413" s="567" t="s">
        <v>2396</v>
      </c>
      <c r="B413" s="568" t="s">
        <v>2397</v>
      </c>
      <c r="C413" s="568" t="s">
        <v>503</v>
      </c>
      <c r="D413" s="568" t="s">
        <v>647</v>
      </c>
      <c r="E413" s="568" t="s">
        <v>2414</v>
      </c>
      <c r="F413" s="568" t="s">
        <v>2534</v>
      </c>
      <c r="G413" s="568" t="s">
        <v>2535</v>
      </c>
      <c r="H413" s="585">
        <v>2</v>
      </c>
      <c r="I413" s="585">
        <v>2848</v>
      </c>
      <c r="J413" s="568">
        <v>1.9930020993701889</v>
      </c>
      <c r="K413" s="568">
        <v>1424</v>
      </c>
      <c r="L413" s="585">
        <v>1</v>
      </c>
      <c r="M413" s="585">
        <v>1429</v>
      </c>
      <c r="N413" s="568">
        <v>1</v>
      </c>
      <c r="O413" s="568">
        <v>1429</v>
      </c>
      <c r="P413" s="585"/>
      <c r="Q413" s="585"/>
      <c r="R413" s="573"/>
      <c r="S413" s="586"/>
    </row>
    <row r="414" spans="1:19" ht="14.45" customHeight="1" x14ac:dyDescent="0.2">
      <c r="A414" s="567" t="s">
        <v>2396</v>
      </c>
      <c r="B414" s="568" t="s">
        <v>2397</v>
      </c>
      <c r="C414" s="568" t="s">
        <v>503</v>
      </c>
      <c r="D414" s="568" t="s">
        <v>647</v>
      </c>
      <c r="E414" s="568" t="s">
        <v>2414</v>
      </c>
      <c r="F414" s="568" t="s">
        <v>2540</v>
      </c>
      <c r="G414" s="568" t="s">
        <v>2541</v>
      </c>
      <c r="H414" s="585">
        <v>13</v>
      </c>
      <c r="I414" s="585">
        <v>3263</v>
      </c>
      <c r="J414" s="568">
        <v>0.11989271017048794</v>
      </c>
      <c r="K414" s="568">
        <v>251</v>
      </c>
      <c r="L414" s="585">
        <v>108</v>
      </c>
      <c r="M414" s="585">
        <v>27216</v>
      </c>
      <c r="N414" s="568">
        <v>1</v>
      </c>
      <c r="O414" s="568">
        <v>252</v>
      </c>
      <c r="P414" s="585">
        <v>25</v>
      </c>
      <c r="Q414" s="585">
        <v>6300</v>
      </c>
      <c r="R414" s="573">
        <v>0.23148148148148148</v>
      </c>
      <c r="S414" s="586">
        <v>252</v>
      </c>
    </row>
    <row r="415" spans="1:19" ht="14.45" customHeight="1" x14ac:dyDescent="0.2">
      <c r="A415" s="567" t="s">
        <v>2396</v>
      </c>
      <c r="B415" s="568" t="s">
        <v>2397</v>
      </c>
      <c r="C415" s="568" t="s">
        <v>503</v>
      </c>
      <c r="D415" s="568" t="s">
        <v>647</v>
      </c>
      <c r="E415" s="568" t="s">
        <v>2414</v>
      </c>
      <c r="F415" s="568" t="s">
        <v>2542</v>
      </c>
      <c r="G415" s="568" t="s">
        <v>2523</v>
      </c>
      <c r="H415" s="585"/>
      <c r="I415" s="585"/>
      <c r="J415" s="568"/>
      <c r="K415" s="568"/>
      <c r="L415" s="585"/>
      <c r="M415" s="585"/>
      <c r="N415" s="568"/>
      <c r="O415" s="568"/>
      <c r="P415" s="585">
        <v>1</v>
      </c>
      <c r="Q415" s="585">
        <v>834</v>
      </c>
      <c r="R415" s="573"/>
      <c r="S415" s="586">
        <v>834</v>
      </c>
    </row>
    <row r="416" spans="1:19" ht="14.45" customHeight="1" x14ac:dyDescent="0.2">
      <c r="A416" s="567" t="s">
        <v>2396</v>
      </c>
      <c r="B416" s="568" t="s">
        <v>2397</v>
      </c>
      <c r="C416" s="568" t="s">
        <v>503</v>
      </c>
      <c r="D416" s="568" t="s">
        <v>647</v>
      </c>
      <c r="E416" s="568" t="s">
        <v>2414</v>
      </c>
      <c r="F416" s="568" t="s">
        <v>2543</v>
      </c>
      <c r="G416" s="568" t="s">
        <v>2544</v>
      </c>
      <c r="H416" s="585">
        <v>1</v>
      </c>
      <c r="I416" s="585">
        <v>3358</v>
      </c>
      <c r="J416" s="568">
        <v>0.24955410225921523</v>
      </c>
      <c r="K416" s="568">
        <v>3358</v>
      </c>
      <c r="L416" s="585">
        <v>4</v>
      </c>
      <c r="M416" s="585">
        <v>13456</v>
      </c>
      <c r="N416" s="568">
        <v>1</v>
      </c>
      <c r="O416" s="568">
        <v>3364</v>
      </c>
      <c r="P416" s="585"/>
      <c r="Q416" s="585"/>
      <c r="R416" s="573"/>
      <c r="S416" s="586"/>
    </row>
    <row r="417" spans="1:19" ht="14.45" customHeight="1" x14ac:dyDescent="0.2">
      <c r="A417" s="567" t="s">
        <v>2396</v>
      </c>
      <c r="B417" s="568" t="s">
        <v>2397</v>
      </c>
      <c r="C417" s="568" t="s">
        <v>508</v>
      </c>
      <c r="D417" s="568" t="s">
        <v>2387</v>
      </c>
      <c r="E417" s="568" t="s">
        <v>2398</v>
      </c>
      <c r="F417" s="568" t="s">
        <v>2401</v>
      </c>
      <c r="G417" s="568" t="s">
        <v>2402</v>
      </c>
      <c r="H417" s="585"/>
      <c r="I417" s="585"/>
      <c r="J417" s="568"/>
      <c r="K417" s="568"/>
      <c r="L417" s="585">
        <v>0.1</v>
      </c>
      <c r="M417" s="585">
        <v>6.97</v>
      </c>
      <c r="N417" s="568">
        <v>1</v>
      </c>
      <c r="O417" s="568">
        <v>69.699999999999989</v>
      </c>
      <c r="P417" s="585">
        <v>0.1</v>
      </c>
      <c r="Q417" s="585">
        <v>6.97</v>
      </c>
      <c r="R417" s="573">
        <v>1</v>
      </c>
      <c r="S417" s="586">
        <v>69.699999999999989</v>
      </c>
    </row>
    <row r="418" spans="1:19" ht="14.45" customHeight="1" x14ac:dyDescent="0.2">
      <c r="A418" s="567" t="s">
        <v>2396</v>
      </c>
      <c r="B418" s="568" t="s">
        <v>2397</v>
      </c>
      <c r="C418" s="568" t="s">
        <v>508</v>
      </c>
      <c r="D418" s="568" t="s">
        <v>2387</v>
      </c>
      <c r="E418" s="568" t="s">
        <v>2398</v>
      </c>
      <c r="F418" s="568" t="s">
        <v>2403</v>
      </c>
      <c r="G418" s="568" t="s">
        <v>573</v>
      </c>
      <c r="H418" s="585"/>
      <c r="I418" s="585"/>
      <c r="J418" s="568"/>
      <c r="K418" s="568"/>
      <c r="L418" s="585"/>
      <c r="M418" s="585"/>
      <c r="N418" s="568"/>
      <c r="O418" s="568"/>
      <c r="P418" s="585">
        <v>0.4</v>
      </c>
      <c r="Q418" s="585">
        <v>147.08000000000001</v>
      </c>
      <c r="R418" s="573"/>
      <c r="S418" s="586">
        <v>367.7</v>
      </c>
    </row>
    <row r="419" spans="1:19" ht="14.45" customHeight="1" x14ac:dyDescent="0.2">
      <c r="A419" s="567" t="s">
        <v>2396</v>
      </c>
      <c r="B419" s="568" t="s">
        <v>2397</v>
      </c>
      <c r="C419" s="568" t="s">
        <v>508</v>
      </c>
      <c r="D419" s="568" t="s">
        <v>2387</v>
      </c>
      <c r="E419" s="568" t="s">
        <v>2398</v>
      </c>
      <c r="F419" s="568" t="s">
        <v>2413</v>
      </c>
      <c r="G419" s="568"/>
      <c r="H419" s="585"/>
      <c r="I419" s="585"/>
      <c r="J419" s="568"/>
      <c r="K419" s="568"/>
      <c r="L419" s="585">
        <v>1</v>
      </c>
      <c r="M419" s="585">
        <v>19455.2</v>
      </c>
      <c r="N419" s="568">
        <v>1</v>
      </c>
      <c r="O419" s="568">
        <v>19455.2</v>
      </c>
      <c r="P419" s="585"/>
      <c r="Q419" s="585"/>
      <c r="R419" s="573"/>
      <c r="S419" s="586"/>
    </row>
    <row r="420" spans="1:19" ht="14.45" customHeight="1" x14ac:dyDescent="0.2">
      <c r="A420" s="567" t="s">
        <v>2396</v>
      </c>
      <c r="B420" s="568" t="s">
        <v>2397</v>
      </c>
      <c r="C420" s="568" t="s">
        <v>508</v>
      </c>
      <c r="D420" s="568" t="s">
        <v>2387</v>
      </c>
      <c r="E420" s="568" t="s">
        <v>2414</v>
      </c>
      <c r="F420" s="568" t="s">
        <v>2427</v>
      </c>
      <c r="G420" s="568" t="s">
        <v>2428</v>
      </c>
      <c r="H420" s="585"/>
      <c r="I420" s="585"/>
      <c r="J420" s="568"/>
      <c r="K420" s="568"/>
      <c r="L420" s="585">
        <v>1</v>
      </c>
      <c r="M420" s="585">
        <v>38</v>
      </c>
      <c r="N420" s="568">
        <v>1</v>
      </c>
      <c r="O420" s="568">
        <v>38</v>
      </c>
      <c r="P420" s="585"/>
      <c r="Q420" s="585"/>
      <c r="R420" s="573"/>
      <c r="S420" s="586"/>
    </row>
    <row r="421" spans="1:19" ht="14.45" customHeight="1" x14ac:dyDescent="0.2">
      <c r="A421" s="567" t="s">
        <v>2396</v>
      </c>
      <c r="B421" s="568" t="s">
        <v>2397</v>
      </c>
      <c r="C421" s="568" t="s">
        <v>508</v>
      </c>
      <c r="D421" s="568" t="s">
        <v>2387</v>
      </c>
      <c r="E421" s="568" t="s">
        <v>2414</v>
      </c>
      <c r="F421" s="568" t="s">
        <v>2437</v>
      </c>
      <c r="G421" s="568" t="s">
        <v>2438</v>
      </c>
      <c r="H421" s="585"/>
      <c r="I421" s="585"/>
      <c r="J421" s="568"/>
      <c r="K421" s="568"/>
      <c r="L421" s="585">
        <v>1</v>
      </c>
      <c r="M421" s="585">
        <v>126</v>
      </c>
      <c r="N421" s="568">
        <v>1</v>
      </c>
      <c r="O421" s="568">
        <v>126</v>
      </c>
      <c r="P421" s="585">
        <v>2</v>
      </c>
      <c r="Q421" s="585">
        <v>254</v>
      </c>
      <c r="R421" s="573">
        <v>2.0158730158730158</v>
      </c>
      <c r="S421" s="586">
        <v>127</v>
      </c>
    </row>
    <row r="422" spans="1:19" ht="14.45" customHeight="1" x14ac:dyDescent="0.2">
      <c r="A422" s="567" t="s">
        <v>2396</v>
      </c>
      <c r="B422" s="568" t="s">
        <v>2397</v>
      </c>
      <c r="C422" s="568" t="s">
        <v>508</v>
      </c>
      <c r="D422" s="568" t="s">
        <v>2387</v>
      </c>
      <c r="E422" s="568" t="s">
        <v>2414</v>
      </c>
      <c r="F422" s="568" t="s">
        <v>2443</v>
      </c>
      <c r="G422" s="568" t="s">
        <v>2444</v>
      </c>
      <c r="H422" s="585"/>
      <c r="I422" s="585"/>
      <c r="J422" s="568"/>
      <c r="K422" s="568"/>
      <c r="L422" s="585"/>
      <c r="M422" s="585"/>
      <c r="N422" s="568"/>
      <c r="O422" s="568"/>
      <c r="P422" s="585">
        <v>1</v>
      </c>
      <c r="Q422" s="585">
        <v>507</v>
      </c>
      <c r="R422" s="573"/>
      <c r="S422" s="586">
        <v>507</v>
      </c>
    </row>
    <row r="423" spans="1:19" ht="14.45" customHeight="1" x14ac:dyDescent="0.2">
      <c r="A423" s="567" t="s">
        <v>2396</v>
      </c>
      <c r="B423" s="568" t="s">
        <v>2397</v>
      </c>
      <c r="C423" s="568" t="s">
        <v>508</v>
      </c>
      <c r="D423" s="568" t="s">
        <v>2387</v>
      </c>
      <c r="E423" s="568" t="s">
        <v>2414</v>
      </c>
      <c r="F423" s="568" t="s">
        <v>2445</v>
      </c>
      <c r="G423" s="568" t="s">
        <v>2446</v>
      </c>
      <c r="H423" s="585"/>
      <c r="I423" s="585"/>
      <c r="J423" s="568"/>
      <c r="K423" s="568"/>
      <c r="L423" s="585">
        <v>1</v>
      </c>
      <c r="M423" s="585">
        <v>685</v>
      </c>
      <c r="N423" s="568">
        <v>1</v>
      </c>
      <c r="O423" s="568">
        <v>685</v>
      </c>
      <c r="P423" s="585"/>
      <c r="Q423" s="585"/>
      <c r="R423" s="573"/>
      <c r="S423" s="586"/>
    </row>
    <row r="424" spans="1:19" ht="14.45" customHeight="1" x14ac:dyDescent="0.2">
      <c r="A424" s="567" t="s">
        <v>2396</v>
      </c>
      <c r="B424" s="568" t="s">
        <v>2397</v>
      </c>
      <c r="C424" s="568" t="s">
        <v>508</v>
      </c>
      <c r="D424" s="568" t="s">
        <v>2387</v>
      </c>
      <c r="E424" s="568" t="s">
        <v>2414</v>
      </c>
      <c r="F424" s="568" t="s">
        <v>2447</v>
      </c>
      <c r="G424" s="568" t="s">
        <v>2448</v>
      </c>
      <c r="H424" s="585"/>
      <c r="I424" s="585"/>
      <c r="J424" s="568"/>
      <c r="K424" s="568"/>
      <c r="L424" s="585"/>
      <c r="M424" s="585"/>
      <c r="N424" s="568"/>
      <c r="O424" s="568"/>
      <c r="P424" s="585">
        <v>1</v>
      </c>
      <c r="Q424" s="585">
        <v>1045</v>
      </c>
      <c r="R424" s="573"/>
      <c r="S424" s="586">
        <v>1045</v>
      </c>
    </row>
    <row r="425" spans="1:19" ht="14.45" customHeight="1" x14ac:dyDescent="0.2">
      <c r="A425" s="567" t="s">
        <v>2396</v>
      </c>
      <c r="B425" s="568" t="s">
        <v>2397</v>
      </c>
      <c r="C425" s="568" t="s">
        <v>508</v>
      </c>
      <c r="D425" s="568" t="s">
        <v>2387</v>
      </c>
      <c r="E425" s="568" t="s">
        <v>2414</v>
      </c>
      <c r="F425" s="568" t="s">
        <v>2461</v>
      </c>
      <c r="G425" s="568" t="s">
        <v>2462</v>
      </c>
      <c r="H425" s="585"/>
      <c r="I425" s="585"/>
      <c r="J425" s="568"/>
      <c r="K425" s="568"/>
      <c r="L425" s="585"/>
      <c r="M425" s="585"/>
      <c r="N425" s="568"/>
      <c r="O425" s="568"/>
      <c r="P425" s="585">
        <v>1</v>
      </c>
      <c r="Q425" s="585">
        <v>989</v>
      </c>
      <c r="R425" s="573"/>
      <c r="S425" s="586">
        <v>989</v>
      </c>
    </row>
    <row r="426" spans="1:19" ht="14.45" customHeight="1" x14ac:dyDescent="0.2">
      <c r="A426" s="567" t="s">
        <v>2396</v>
      </c>
      <c r="B426" s="568" t="s">
        <v>2397</v>
      </c>
      <c r="C426" s="568" t="s">
        <v>508</v>
      </c>
      <c r="D426" s="568" t="s">
        <v>2387</v>
      </c>
      <c r="E426" s="568" t="s">
        <v>2414</v>
      </c>
      <c r="F426" s="568" t="s">
        <v>2467</v>
      </c>
      <c r="G426" s="568" t="s">
        <v>2468</v>
      </c>
      <c r="H426" s="585"/>
      <c r="I426" s="585"/>
      <c r="J426" s="568"/>
      <c r="K426" s="568"/>
      <c r="L426" s="585">
        <v>1</v>
      </c>
      <c r="M426" s="585">
        <v>33.33</v>
      </c>
      <c r="N426" s="568">
        <v>1</v>
      </c>
      <c r="O426" s="568">
        <v>33.33</v>
      </c>
      <c r="P426" s="585">
        <v>1</v>
      </c>
      <c r="Q426" s="585">
        <v>33.33</v>
      </c>
      <c r="R426" s="573">
        <v>1</v>
      </c>
      <c r="S426" s="586">
        <v>33.33</v>
      </c>
    </row>
    <row r="427" spans="1:19" ht="14.45" customHeight="1" x14ac:dyDescent="0.2">
      <c r="A427" s="567" t="s">
        <v>2396</v>
      </c>
      <c r="B427" s="568" t="s">
        <v>2397</v>
      </c>
      <c r="C427" s="568" t="s">
        <v>508</v>
      </c>
      <c r="D427" s="568" t="s">
        <v>2387</v>
      </c>
      <c r="E427" s="568" t="s">
        <v>2414</v>
      </c>
      <c r="F427" s="568" t="s">
        <v>2469</v>
      </c>
      <c r="G427" s="568" t="s">
        <v>2470</v>
      </c>
      <c r="H427" s="585"/>
      <c r="I427" s="585"/>
      <c r="J427" s="568"/>
      <c r="K427" s="568"/>
      <c r="L427" s="585">
        <v>3</v>
      </c>
      <c r="M427" s="585">
        <v>348</v>
      </c>
      <c r="N427" s="568">
        <v>1</v>
      </c>
      <c r="O427" s="568">
        <v>116</v>
      </c>
      <c r="P427" s="585">
        <v>1</v>
      </c>
      <c r="Q427" s="585">
        <v>117</v>
      </c>
      <c r="R427" s="573">
        <v>0.33620689655172414</v>
      </c>
      <c r="S427" s="586">
        <v>117</v>
      </c>
    </row>
    <row r="428" spans="1:19" ht="14.45" customHeight="1" x14ac:dyDescent="0.2">
      <c r="A428" s="567" t="s">
        <v>2396</v>
      </c>
      <c r="B428" s="568" t="s">
        <v>2397</v>
      </c>
      <c r="C428" s="568" t="s">
        <v>508</v>
      </c>
      <c r="D428" s="568" t="s">
        <v>2387</v>
      </c>
      <c r="E428" s="568" t="s">
        <v>2414</v>
      </c>
      <c r="F428" s="568" t="s">
        <v>2473</v>
      </c>
      <c r="G428" s="568" t="s">
        <v>2474</v>
      </c>
      <c r="H428" s="585"/>
      <c r="I428" s="585"/>
      <c r="J428" s="568"/>
      <c r="K428" s="568"/>
      <c r="L428" s="585">
        <v>1</v>
      </c>
      <c r="M428" s="585">
        <v>87</v>
      </c>
      <c r="N428" s="568">
        <v>1</v>
      </c>
      <c r="O428" s="568">
        <v>87</v>
      </c>
      <c r="P428" s="585">
        <v>2</v>
      </c>
      <c r="Q428" s="585">
        <v>176</v>
      </c>
      <c r="R428" s="573">
        <v>2.0229885057471266</v>
      </c>
      <c r="S428" s="586">
        <v>88</v>
      </c>
    </row>
    <row r="429" spans="1:19" ht="14.45" customHeight="1" x14ac:dyDescent="0.2">
      <c r="A429" s="567" t="s">
        <v>2396</v>
      </c>
      <c r="B429" s="568" t="s">
        <v>2397</v>
      </c>
      <c r="C429" s="568" t="s">
        <v>508</v>
      </c>
      <c r="D429" s="568" t="s">
        <v>2387</v>
      </c>
      <c r="E429" s="568" t="s">
        <v>2414</v>
      </c>
      <c r="F429" s="568" t="s">
        <v>2475</v>
      </c>
      <c r="G429" s="568" t="s">
        <v>2476</v>
      </c>
      <c r="H429" s="585"/>
      <c r="I429" s="585"/>
      <c r="J429" s="568"/>
      <c r="K429" s="568"/>
      <c r="L429" s="585">
        <v>1</v>
      </c>
      <c r="M429" s="585">
        <v>33</v>
      </c>
      <c r="N429" s="568">
        <v>1</v>
      </c>
      <c r="O429" s="568">
        <v>33</v>
      </c>
      <c r="P429" s="585"/>
      <c r="Q429" s="585"/>
      <c r="R429" s="573"/>
      <c r="S429" s="586"/>
    </row>
    <row r="430" spans="1:19" ht="14.45" customHeight="1" x14ac:dyDescent="0.2">
      <c r="A430" s="567" t="s">
        <v>2396</v>
      </c>
      <c r="B430" s="568" t="s">
        <v>2397</v>
      </c>
      <c r="C430" s="568" t="s">
        <v>508</v>
      </c>
      <c r="D430" s="568" t="s">
        <v>2387</v>
      </c>
      <c r="E430" s="568" t="s">
        <v>2414</v>
      </c>
      <c r="F430" s="568" t="s">
        <v>2520</v>
      </c>
      <c r="G430" s="568" t="s">
        <v>2521</v>
      </c>
      <c r="H430" s="585"/>
      <c r="I430" s="585"/>
      <c r="J430" s="568"/>
      <c r="K430" s="568"/>
      <c r="L430" s="585"/>
      <c r="M430" s="585"/>
      <c r="N430" s="568"/>
      <c r="O430" s="568"/>
      <c r="P430" s="585">
        <v>1</v>
      </c>
      <c r="Q430" s="585">
        <v>313</v>
      </c>
      <c r="R430" s="573"/>
      <c r="S430" s="586">
        <v>313</v>
      </c>
    </row>
    <row r="431" spans="1:19" ht="14.45" customHeight="1" x14ac:dyDescent="0.2">
      <c r="A431" s="567" t="s">
        <v>2396</v>
      </c>
      <c r="B431" s="568" t="s">
        <v>2397</v>
      </c>
      <c r="C431" s="568" t="s">
        <v>508</v>
      </c>
      <c r="D431" s="568" t="s">
        <v>2387</v>
      </c>
      <c r="E431" s="568" t="s">
        <v>2414</v>
      </c>
      <c r="F431" s="568" t="s">
        <v>2528</v>
      </c>
      <c r="G431" s="568" t="s">
        <v>2529</v>
      </c>
      <c r="H431" s="585"/>
      <c r="I431" s="585"/>
      <c r="J431" s="568"/>
      <c r="K431" s="568"/>
      <c r="L431" s="585"/>
      <c r="M431" s="585"/>
      <c r="N431" s="568"/>
      <c r="O431" s="568"/>
      <c r="P431" s="585">
        <v>1</v>
      </c>
      <c r="Q431" s="585">
        <v>340</v>
      </c>
      <c r="R431" s="573"/>
      <c r="S431" s="586">
        <v>340</v>
      </c>
    </row>
    <row r="432" spans="1:19" ht="14.45" customHeight="1" x14ac:dyDescent="0.2">
      <c r="A432" s="567" t="s">
        <v>2396</v>
      </c>
      <c r="B432" s="568" t="s">
        <v>2397</v>
      </c>
      <c r="C432" s="568" t="s">
        <v>508</v>
      </c>
      <c r="D432" s="568" t="s">
        <v>2387</v>
      </c>
      <c r="E432" s="568" t="s">
        <v>2414</v>
      </c>
      <c r="F432" s="568" t="s">
        <v>2538</v>
      </c>
      <c r="G432" s="568" t="s">
        <v>2539</v>
      </c>
      <c r="H432" s="585"/>
      <c r="I432" s="585"/>
      <c r="J432" s="568"/>
      <c r="K432" s="568"/>
      <c r="L432" s="585"/>
      <c r="M432" s="585"/>
      <c r="N432" s="568"/>
      <c r="O432" s="568"/>
      <c r="P432" s="585">
        <v>1</v>
      </c>
      <c r="Q432" s="585">
        <v>1587</v>
      </c>
      <c r="R432" s="573"/>
      <c r="S432" s="586">
        <v>1587</v>
      </c>
    </row>
    <row r="433" spans="1:19" ht="14.45" customHeight="1" x14ac:dyDescent="0.2">
      <c r="A433" s="567" t="s">
        <v>2396</v>
      </c>
      <c r="B433" s="568" t="s">
        <v>2397</v>
      </c>
      <c r="C433" s="568" t="s">
        <v>508</v>
      </c>
      <c r="D433" s="568" t="s">
        <v>2391</v>
      </c>
      <c r="E433" s="568" t="s">
        <v>2414</v>
      </c>
      <c r="F433" s="568" t="s">
        <v>2445</v>
      </c>
      <c r="G433" s="568" t="s">
        <v>2446</v>
      </c>
      <c r="H433" s="585">
        <v>1</v>
      </c>
      <c r="I433" s="585">
        <v>680</v>
      </c>
      <c r="J433" s="568"/>
      <c r="K433" s="568">
        <v>680</v>
      </c>
      <c r="L433" s="585"/>
      <c r="M433" s="585"/>
      <c r="N433" s="568"/>
      <c r="O433" s="568"/>
      <c r="P433" s="585"/>
      <c r="Q433" s="585"/>
      <c r="R433" s="573"/>
      <c r="S433" s="586"/>
    </row>
    <row r="434" spans="1:19" ht="14.45" customHeight="1" x14ac:dyDescent="0.2">
      <c r="A434" s="567" t="s">
        <v>2396</v>
      </c>
      <c r="B434" s="568" t="s">
        <v>2397</v>
      </c>
      <c r="C434" s="568" t="s">
        <v>508</v>
      </c>
      <c r="D434" s="568" t="s">
        <v>2391</v>
      </c>
      <c r="E434" s="568" t="s">
        <v>2414</v>
      </c>
      <c r="F434" s="568" t="s">
        <v>2473</v>
      </c>
      <c r="G434" s="568" t="s">
        <v>2474</v>
      </c>
      <c r="H434" s="585">
        <v>1</v>
      </c>
      <c r="I434" s="585">
        <v>86</v>
      </c>
      <c r="J434" s="568"/>
      <c r="K434" s="568">
        <v>86</v>
      </c>
      <c r="L434" s="585"/>
      <c r="M434" s="585"/>
      <c r="N434" s="568"/>
      <c r="O434" s="568"/>
      <c r="P434" s="585"/>
      <c r="Q434" s="585"/>
      <c r="R434" s="573"/>
      <c r="S434" s="586"/>
    </row>
    <row r="435" spans="1:19" ht="14.45" customHeight="1" x14ac:dyDescent="0.2">
      <c r="A435" s="567" t="s">
        <v>2396</v>
      </c>
      <c r="B435" s="568" t="s">
        <v>2397</v>
      </c>
      <c r="C435" s="568" t="s">
        <v>508</v>
      </c>
      <c r="D435" s="568" t="s">
        <v>2391</v>
      </c>
      <c r="E435" s="568" t="s">
        <v>2414</v>
      </c>
      <c r="F435" s="568" t="s">
        <v>2492</v>
      </c>
      <c r="G435" s="568" t="s">
        <v>2493</v>
      </c>
      <c r="H435" s="585">
        <v>1</v>
      </c>
      <c r="I435" s="585">
        <v>1064</v>
      </c>
      <c r="J435" s="568"/>
      <c r="K435" s="568">
        <v>1064</v>
      </c>
      <c r="L435" s="585"/>
      <c r="M435" s="585"/>
      <c r="N435" s="568"/>
      <c r="O435" s="568"/>
      <c r="P435" s="585"/>
      <c r="Q435" s="585"/>
      <c r="R435" s="573"/>
      <c r="S435" s="586"/>
    </row>
    <row r="436" spans="1:19" ht="14.45" customHeight="1" x14ac:dyDescent="0.2">
      <c r="A436" s="567" t="s">
        <v>2396</v>
      </c>
      <c r="B436" s="568" t="s">
        <v>2397</v>
      </c>
      <c r="C436" s="568" t="s">
        <v>508</v>
      </c>
      <c r="D436" s="568" t="s">
        <v>646</v>
      </c>
      <c r="E436" s="568" t="s">
        <v>2398</v>
      </c>
      <c r="F436" s="568" t="s">
        <v>2399</v>
      </c>
      <c r="G436" s="568" t="s">
        <v>2400</v>
      </c>
      <c r="H436" s="585"/>
      <c r="I436" s="585"/>
      <c r="J436" s="568"/>
      <c r="K436" s="568"/>
      <c r="L436" s="585"/>
      <c r="M436" s="585"/>
      <c r="N436" s="568"/>
      <c r="O436" s="568"/>
      <c r="P436" s="585">
        <v>0.90999999999999992</v>
      </c>
      <c r="Q436" s="585">
        <v>74.72</v>
      </c>
      <c r="R436" s="573"/>
      <c r="S436" s="586">
        <v>82.109890109890117</v>
      </c>
    </row>
    <row r="437" spans="1:19" ht="14.45" customHeight="1" x14ac:dyDescent="0.2">
      <c r="A437" s="567" t="s">
        <v>2396</v>
      </c>
      <c r="B437" s="568" t="s">
        <v>2397</v>
      </c>
      <c r="C437" s="568" t="s">
        <v>508</v>
      </c>
      <c r="D437" s="568" t="s">
        <v>646</v>
      </c>
      <c r="E437" s="568" t="s">
        <v>2398</v>
      </c>
      <c r="F437" s="568" t="s">
        <v>2401</v>
      </c>
      <c r="G437" s="568" t="s">
        <v>2402</v>
      </c>
      <c r="H437" s="585"/>
      <c r="I437" s="585"/>
      <c r="J437" s="568"/>
      <c r="K437" s="568"/>
      <c r="L437" s="585">
        <v>1.5</v>
      </c>
      <c r="M437" s="585">
        <v>104.55</v>
      </c>
      <c r="N437" s="568">
        <v>1</v>
      </c>
      <c r="O437" s="568">
        <v>69.7</v>
      </c>
      <c r="P437" s="585">
        <v>13.6</v>
      </c>
      <c r="Q437" s="585">
        <v>947.92</v>
      </c>
      <c r="R437" s="573">
        <v>9.0666666666666664</v>
      </c>
      <c r="S437" s="586">
        <v>69.7</v>
      </c>
    </row>
    <row r="438" spans="1:19" ht="14.45" customHeight="1" x14ac:dyDescent="0.2">
      <c r="A438" s="567" t="s">
        <v>2396</v>
      </c>
      <c r="B438" s="568" t="s">
        <v>2397</v>
      </c>
      <c r="C438" s="568" t="s">
        <v>508</v>
      </c>
      <c r="D438" s="568" t="s">
        <v>646</v>
      </c>
      <c r="E438" s="568" t="s">
        <v>2398</v>
      </c>
      <c r="F438" s="568" t="s">
        <v>2403</v>
      </c>
      <c r="G438" s="568" t="s">
        <v>573</v>
      </c>
      <c r="H438" s="585"/>
      <c r="I438" s="585"/>
      <c r="J438" s="568"/>
      <c r="K438" s="568"/>
      <c r="L438" s="585">
        <v>1.6</v>
      </c>
      <c r="M438" s="585">
        <v>588.32000000000005</v>
      </c>
      <c r="N438" s="568">
        <v>1</v>
      </c>
      <c r="O438" s="568">
        <v>367.7</v>
      </c>
      <c r="P438" s="585">
        <v>8</v>
      </c>
      <c r="Q438" s="585">
        <v>2941.6</v>
      </c>
      <c r="R438" s="573">
        <v>4.9999999999999991</v>
      </c>
      <c r="S438" s="586">
        <v>367.7</v>
      </c>
    </row>
    <row r="439" spans="1:19" ht="14.45" customHeight="1" x14ac:dyDescent="0.2">
      <c r="A439" s="567" t="s">
        <v>2396</v>
      </c>
      <c r="B439" s="568" t="s">
        <v>2397</v>
      </c>
      <c r="C439" s="568" t="s">
        <v>508</v>
      </c>
      <c r="D439" s="568" t="s">
        <v>646</v>
      </c>
      <c r="E439" s="568" t="s">
        <v>2398</v>
      </c>
      <c r="F439" s="568" t="s">
        <v>2405</v>
      </c>
      <c r="G439" s="568" t="s">
        <v>2406</v>
      </c>
      <c r="H439" s="585"/>
      <c r="I439" s="585"/>
      <c r="J439" s="568"/>
      <c r="K439" s="568"/>
      <c r="L439" s="585"/>
      <c r="M439" s="585"/>
      <c r="N439" s="568"/>
      <c r="O439" s="568"/>
      <c r="P439" s="585">
        <v>0.2</v>
      </c>
      <c r="Q439" s="585">
        <v>36.930000000000007</v>
      </c>
      <c r="R439" s="573"/>
      <c r="S439" s="586">
        <v>184.65000000000003</v>
      </c>
    </row>
    <row r="440" spans="1:19" ht="14.45" customHeight="1" x14ac:dyDescent="0.2">
      <c r="A440" s="567" t="s">
        <v>2396</v>
      </c>
      <c r="B440" s="568" t="s">
        <v>2397</v>
      </c>
      <c r="C440" s="568" t="s">
        <v>508</v>
      </c>
      <c r="D440" s="568" t="s">
        <v>646</v>
      </c>
      <c r="E440" s="568" t="s">
        <v>2398</v>
      </c>
      <c r="F440" s="568" t="s">
        <v>2556</v>
      </c>
      <c r="G440" s="568" t="s">
        <v>519</v>
      </c>
      <c r="H440" s="585"/>
      <c r="I440" s="585"/>
      <c r="J440" s="568"/>
      <c r="K440" s="568"/>
      <c r="L440" s="585">
        <v>0.01</v>
      </c>
      <c r="M440" s="585">
        <v>1.1200000000000001</v>
      </c>
      <c r="N440" s="568">
        <v>1</v>
      </c>
      <c r="O440" s="568">
        <v>112.00000000000001</v>
      </c>
      <c r="P440" s="585"/>
      <c r="Q440" s="585"/>
      <c r="R440" s="573"/>
      <c r="S440" s="586"/>
    </row>
    <row r="441" spans="1:19" ht="14.45" customHeight="1" x14ac:dyDescent="0.2">
      <c r="A441" s="567" t="s">
        <v>2396</v>
      </c>
      <c r="B441" s="568" t="s">
        <v>2397</v>
      </c>
      <c r="C441" s="568" t="s">
        <v>508</v>
      </c>
      <c r="D441" s="568" t="s">
        <v>646</v>
      </c>
      <c r="E441" s="568" t="s">
        <v>2558</v>
      </c>
      <c r="F441" s="568" t="s">
        <v>2567</v>
      </c>
      <c r="G441" s="568" t="s">
        <v>2568</v>
      </c>
      <c r="H441" s="585"/>
      <c r="I441" s="585"/>
      <c r="J441" s="568"/>
      <c r="K441" s="568"/>
      <c r="L441" s="585"/>
      <c r="M441" s="585"/>
      <c r="N441" s="568"/>
      <c r="O441" s="568"/>
      <c r="P441" s="585">
        <v>7</v>
      </c>
      <c r="Q441" s="585">
        <v>3293.57</v>
      </c>
      <c r="R441" s="573"/>
      <c r="S441" s="586">
        <v>470.51000000000005</v>
      </c>
    </row>
    <row r="442" spans="1:19" ht="14.45" customHeight="1" x14ac:dyDescent="0.2">
      <c r="A442" s="567" t="s">
        <v>2396</v>
      </c>
      <c r="B442" s="568" t="s">
        <v>2397</v>
      </c>
      <c r="C442" s="568" t="s">
        <v>508</v>
      </c>
      <c r="D442" s="568" t="s">
        <v>646</v>
      </c>
      <c r="E442" s="568" t="s">
        <v>2558</v>
      </c>
      <c r="F442" s="568" t="s">
        <v>2569</v>
      </c>
      <c r="G442" s="568" t="s">
        <v>2570</v>
      </c>
      <c r="H442" s="585"/>
      <c r="I442" s="585"/>
      <c r="J442" s="568"/>
      <c r="K442" s="568"/>
      <c r="L442" s="585"/>
      <c r="M442" s="585"/>
      <c r="N442" s="568"/>
      <c r="O442" s="568"/>
      <c r="P442" s="585">
        <v>1</v>
      </c>
      <c r="Q442" s="585">
        <v>4363.63</v>
      </c>
      <c r="R442" s="573"/>
      <c r="S442" s="586">
        <v>4363.63</v>
      </c>
    </row>
    <row r="443" spans="1:19" ht="14.45" customHeight="1" x14ac:dyDescent="0.2">
      <c r="A443" s="567" t="s">
        <v>2396</v>
      </c>
      <c r="B443" s="568" t="s">
        <v>2397</v>
      </c>
      <c r="C443" s="568" t="s">
        <v>508</v>
      </c>
      <c r="D443" s="568" t="s">
        <v>646</v>
      </c>
      <c r="E443" s="568" t="s">
        <v>2414</v>
      </c>
      <c r="F443" s="568" t="s">
        <v>2421</v>
      </c>
      <c r="G443" s="568" t="s">
        <v>2422</v>
      </c>
      <c r="H443" s="585"/>
      <c r="I443" s="585"/>
      <c r="J443" s="568"/>
      <c r="K443" s="568"/>
      <c r="L443" s="585"/>
      <c r="M443" s="585"/>
      <c r="N443" s="568"/>
      <c r="O443" s="568"/>
      <c r="P443" s="585">
        <v>2</v>
      </c>
      <c r="Q443" s="585">
        <v>170</v>
      </c>
      <c r="R443" s="573"/>
      <c r="S443" s="586">
        <v>85</v>
      </c>
    </row>
    <row r="444" spans="1:19" ht="14.45" customHeight="1" x14ac:dyDescent="0.2">
      <c r="A444" s="567" t="s">
        <v>2396</v>
      </c>
      <c r="B444" s="568" t="s">
        <v>2397</v>
      </c>
      <c r="C444" s="568" t="s">
        <v>508</v>
      </c>
      <c r="D444" s="568" t="s">
        <v>646</v>
      </c>
      <c r="E444" s="568" t="s">
        <v>2414</v>
      </c>
      <c r="F444" s="568" t="s">
        <v>2427</v>
      </c>
      <c r="G444" s="568" t="s">
        <v>2428</v>
      </c>
      <c r="H444" s="585"/>
      <c r="I444" s="585"/>
      <c r="J444" s="568"/>
      <c r="K444" s="568"/>
      <c r="L444" s="585"/>
      <c r="M444" s="585"/>
      <c r="N444" s="568"/>
      <c r="O444" s="568"/>
      <c r="P444" s="585">
        <v>2</v>
      </c>
      <c r="Q444" s="585">
        <v>76</v>
      </c>
      <c r="R444" s="573"/>
      <c r="S444" s="586">
        <v>38</v>
      </c>
    </row>
    <row r="445" spans="1:19" ht="14.45" customHeight="1" x14ac:dyDescent="0.2">
      <c r="A445" s="567" t="s">
        <v>2396</v>
      </c>
      <c r="B445" s="568" t="s">
        <v>2397</v>
      </c>
      <c r="C445" s="568" t="s">
        <v>508</v>
      </c>
      <c r="D445" s="568" t="s">
        <v>646</v>
      </c>
      <c r="E445" s="568" t="s">
        <v>2414</v>
      </c>
      <c r="F445" s="568" t="s">
        <v>2435</v>
      </c>
      <c r="G445" s="568" t="s">
        <v>2436</v>
      </c>
      <c r="H445" s="585"/>
      <c r="I445" s="585"/>
      <c r="J445" s="568"/>
      <c r="K445" s="568"/>
      <c r="L445" s="585">
        <v>2</v>
      </c>
      <c r="M445" s="585">
        <v>508</v>
      </c>
      <c r="N445" s="568">
        <v>1</v>
      </c>
      <c r="O445" s="568">
        <v>254</v>
      </c>
      <c r="P445" s="585">
        <v>4</v>
      </c>
      <c r="Q445" s="585">
        <v>1020</v>
      </c>
      <c r="R445" s="573">
        <v>2.0078740157480315</v>
      </c>
      <c r="S445" s="586">
        <v>255</v>
      </c>
    </row>
    <row r="446" spans="1:19" ht="14.45" customHeight="1" x14ac:dyDescent="0.2">
      <c r="A446" s="567" t="s">
        <v>2396</v>
      </c>
      <c r="B446" s="568" t="s">
        <v>2397</v>
      </c>
      <c r="C446" s="568" t="s">
        <v>508</v>
      </c>
      <c r="D446" s="568" t="s">
        <v>646</v>
      </c>
      <c r="E446" s="568" t="s">
        <v>2414</v>
      </c>
      <c r="F446" s="568" t="s">
        <v>2437</v>
      </c>
      <c r="G446" s="568" t="s">
        <v>2438</v>
      </c>
      <c r="H446" s="585"/>
      <c r="I446" s="585"/>
      <c r="J446" s="568"/>
      <c r="K446" s="568"/>
      <c r="L446" s="585">
        <v>15</v>
      </c>
      <c r="M446" s="585">
        <v>1890</v>
      </c>
      <c r="N446" s="568">
        <v>1</v>
      </c>
      <c r="O446" s="568">
        <v>126</v>
      </c>
      <c r="P446" s="585">
        <v>138</v>
      </c>
      <c r="Q446" s="585">
        <v>17526</v>
      </c>
      <c r="R446" s="573">
        <v>9.2730158730158738</v>
      </c>
      <c r="S446" s="586">
        <v>127</v>
      </c>
    </row>
    <row r="447" spans="1:19" ht="14.45" customHeight="1" x14ac:dyDescent="0.2">
      <c r="A447" s="567" t="s">
        <v>2396</v>
      </c>
      <c r="B447" s="568" t="s">
        <v>2397</v>
      </c>
      <c r="C447" s="568" t="s">
        <v>508</v>
      </c>
      <c r="D447" s="568" t="s">
        <v>646</v>
      </c>
      <c r="E447" s="568" t="s">
        <v>2414</v>
      </c>
      <c r="F447" s="568" t="s">
        <v>2443</v>
      </c>
      <c r="G447" s="568" t="s">
        <v>2444</v>
      </c>
      <c r="H447" s="585"/>
      <c r="I447" s="585"/>
      <c r="J447" s="568"/>
      <c r="K447" s="568"/>
      <c r="L447" s="585">
        <v>5</v>
      </c>
      <c r="M447" s="585">
        <v>2520</v>
      </c>
      <c r="N447" s="568">
        <v>1</v>
      </c>
      <c r="O447" s="568">
        <v>504</v>
      </c>
      <c r="P447" s="585">
        <v>53</v>
      </c>
      <c r="Q447" s="585">
        <v>26871</v>
      </c>
      <c r="R447" s="573">
        <v>10.663095238095238</v>
      </c>
      <c r="S447" s="586">
        <v>507</v>
      </c>
    </row>
    <row r="448" spans="1:19" ht="14.45" customHeight="1" x14ac:dyDescent="0.2">
      <c r="A448" s="567" t="s">
        <v>2396</v>
      </c>
      <c r="B448" s="568" t="s">
        <v>2397</v>
      </c>
      <c r="C448" s="568" t="s">
        <v>508</v>
      </c>
      <c r="D448" s="568" t="s">
        <v>646</v>
      </c>
      <c r="E448" s="568" t="s">
        <v>2414</v>
      </c>
      <c r="F448" s="568" t="s">
        <v>2445</v>
      </c>
      <c r="G448" s="568" t="s">
        <v>2446</v>
      </c>
      <c r="H448" s="585"/>
      <c r="I448" s="585"/>
      <c r="J448" s="568"/>
      <c r="K448" s="568"/>
      <c r="L448" s="585">
        <v>11</v>
      </c>
      <c r="M448" s="585">
        <v>7535</v>
      </c>
      <c r="N448" s="568">
        <v>1</v>
      </c>
      <c r="O448" s="568">
        <v>685</v>
      </c>
      <c r="P448" s="585">
        <v>111</v>
      </c>
      <c r="Q448" s="585">
        <v>76368</v>
      </c>
      <c r="R448" s="573">
        <v>10.135102853351029</v>
      </c>
      <c r="S448" s="586">
        <v>688</v>
      </c>
    </row>
    <row r="449" spans="1:19" ht="14.45" customHeight="1" x14ac:dyDescent="0.2">
      <c r="A449" s="567" t="s">
        <v>2396</v>
      </c>
      <c r="B449" s="568" t="s">
        <v>2397</v>
      </c>
      <c r="C449" s="568" t="s">
        <v>508</v>
      </c>
      <c r="D449" s="568" t="s">
        <v>646</v>
      </c>
      <c r="E449" s="568" t="s">
        <v>2414</v>
      </c>
      <c r="F449" s="568" t="s">
        <v>2447</v>
      </c>
      <c r="G449" s="568" t="s">
        <v>2448</v>
      </c>
      <c r="H449" s="585"/>
      <c r="I449" s="585"/>
      <c r="J449" s="568"/>
      <c r="K449" s="568"/>
      <c r="L449" s="585">
        <v>2</v>
      </c>
      <c r="M449" s="585">
        <v>2080</v>
      </c>
      <c r="N449" s="568">
        <v>1</v>
      </c>
      <c r="O449" s="568">
        <v>1040</v>
      </c>
      <c r="P449" s="585">
        <v>11</v>
      </c>
      <c r="Q449" s="585">
        <v>11495</v>
      </c>
      <c r="R449" s="573">
        <v>5.5264423076923075</v>
      </c>
      <c r="S449" s="586">
        <v>1045</v>
      </c>
    </row>
    <row r="450" spans="1:19" ht="14.45" customHeight="1" x14ac:dyDescent="0.2">
      <c r="A450" s="567" t="s">
        <v>2396</v>
      </c>
      <c r="B450" s="568" t="s">
        <v>2397</v>
      </c>
      <c r="C450" s="568" t="s">
        <v>508</v>
      </c>
      <c r="D450" s="568" t="s">
        <v>646</v>
      </c>
      <c r="E450" s="568" t="s">
        <v>2414</v>
      </c>
      <c r="F450" s="568" t="s">
        <v>2467</v>
      </c>
      <c r="G450" s="568" t="s">
        <v>2468</v>
      </c>
      <c r="H450" s="585"/>
      <c r="I450" s="585"/>
      <c r="J450" s="568"/>
      <c r="K450" s="568"/>
      <c r="L450" s="585">
        <v>17</v>
      </c>
      <c r="M450" s="585">
        <v>566.66999999999996</v>
      </c>
      <c r="N450" s="568">
        <v>1</v>
      </c>
      <c r="O450" s="568">
        <v>33.333529411764701</v>
      </c>
      <c r="P450" s="585">
        <v>136</v>
      </c>
      <c r="Q450" s="585">
        <v>5327.78</v>
      </c>
      <c r="R450" s="573">
        <v>9.4019094005329382</v>
      </c>
      <c r="S450" s="586">
        <v>39.174852941176468</v>
      </c>
    </row>
    <row r="451" spans="1:19" ht="14.45" customHeight="1" x14ac:dyDescent="0.2">
      <c r="A451" s="567" t="s">
        <v>2396</v>
      </c>
      <c r="B451" s="568" t="s">
        <v>2397</v>
      </c>
      <c r="C451" s="568" t="s">
        <v>508</v>
      </c>
      <c r="D451" s="568" t="s">
        <v>646</v>
      </c>
      <c r="E451" s="568" t="s">
        <v>2414</v>
      </c>
      <c r="F451" s="568" t="s">
        <v>2473</v>
      </c>
      <c r="G451" s="568" t="s">
        <v>2474</v>
      </c>
      <c r="H451" s="585"/>
      <c r="I451" s="585"/>
      <c r="J451" s="568"/>
      <c r="K451" s="568"/>
      <c r="L451" s="585">
        <v>16</v>
      </c>
      <c r="M451" s="585">
        <v>1392</v>
      </c>
      <c r="N451" s="568">
        <v>1</v>
      </c>
      <c r="O451" s="568">
        <v>87</v>
      </c>
      <c r="P451" s="585">
        <v>135</v>
      </c>
      <c r="Q451" s="585">
        <v>11880</v>
      </c>
      <c r="R451" s="573">
        <v>8.5344827586206904</v>
      </c>
      <c r="S451" s="586">
        <v>88</v>
      </c>
    </row>
    <row r="452" spans="1:19" ht="14.45" customHeight="1" x14ac:dyDescent="0.2">
      <c r="A452" s="567" t="s">
        <v>2396</v>
      </c>
      <c r="B452" s="568" t="s">
        <v>2397</v>
      </c>
      <c r="C452" s="568" t="s">
        <v>508</v>
      </c>
      <c r="D452" s="568" t="s">
        <v>646</v>
      </c>
      <c r="E452" s="568" t="s">
        <v>2414</v>
      </c>
      <c r="F452" s="568" t="s">
        <v>2492</v>
      </c>
      <c r="G452" s="568" t="s">
        <v>2493</v>
      </c>
      <c r="H452" s="585"/>
      <c r="I452" s="585"/>
      <c r="J452" s="568"/>
      <c r="K452" s="568"/>
      <c r="L452" s="585">
        <v>2</v>
      </c>
      <c r="M452" s="585">
        <v>2138</v>
      </c>
      <c r="N452" s="568">
        <v>1</v>
      </c>
      <c r="O452" s="568">
        <v>1069</v>
      </c>
      <c r="P452" s="585">
        <v>2</v>
      </c>
      <c r="Q452" s="585">
        <v>2144</v>
      </c>
      <c r="R452" s="573">
        <v>1.0028063610851263</v>
      </c>
      <c r="S452" s="586">
        <v>1072</v>
      </c>
    </row>
    <row r="453" spans="1:19" ht="14.45" customHeight="1" x14ac:dyDescent="0.2">
      <c r="A453" s="567" t="s">
        <v>2396</v>
      </c>
      <c r="B453" s="568" t="s">
        <v>2397</v>
      </c>
      <c r="C453" s="568" t="s">
        <v>508</v>
      </c>
      <c r="D453" s="568" t="s">
        <v>646</v>
      </c>
      <c r="E453" s="568" t="s">
        <v>2414</v>
      </c>
      <c r="F453" s="568" t="s">
        <v>2498</v>
      </c>
      <c r="G453" s="568" t="s">
        <v>2499</v>
      </c>
      <c r="H453" s="585"/>
      <c r="I453" s="585"/>
      <c r="J453" s="568"/>
      <c r="K453" s="568"/>
      <c r="L453" s="585"/>
      <c r="M453" s="585"/>
      <c r="N453" s="568"/>
      <c r="O453" s="568"/>
      <c r="P453" s="585">
        <v>2</v>
      </c>
      <c r="Q453" s="585">
        <v>1450</v>
      </c>
      <c r="R453" s="573"/>
      <c r="S453" s="586">
        <v>725</v>
      </c>
    </row>
    <row r="454" spans="1:19" ht="14.45" customHeight="1" x14ac:dyDescent="0.2">
      <c r="A454" s="567" t="s">
        <v>2396</v>
      </c>
      <c r="B454" s="568" t="s">
        <v>2397</v>
      </c>
      <c r="C454" s="568" t="s">
        <v>508</v>
      </c>
      <c r="D454" s="568" t="s">
        <v>646</v>
      </c>
      <c r="E454" s="568" t="s">
        <v>2414</v>
      </c>
      <c r="F454" s="568" t="s">
        <v>2500</v>
      </c>
      <c r="G454" s="568" t="s">
        <v>2501</v>
      </c>
      <c r="H454" s="585"/>
      <c r="I454" s="585"/>
      <c r="J454" s="568"/>
      <c r="K454" s="568"/>
      <c r="L454" s="585"/>
      <c r="M454" s="585"/>
      <c r="N454" s="568"/>
      <c r="O454" s="568"/>
      <c r="P454" s="585">
        <v>1</v>
      </c>
      <c r="Q454" s="585">
        <v>93</v>
      </c>
      <c r="R454" s="573"/>
      <c r="S454" s="586">
        <v>93</v>
      </c>
    </row>
    <row r="455" spans="1:19" ht="14.45" customHeight="1" x14ac:dyDescent="0.2">
      <c r="A455" s="567" t="s">
        <v>2396</v>
      </c>
      <c r="B455" s="568" t="s">
        <v>2397</v>
      </c>
      <c r="C455" s="568" t="s">
        <v>508</v>
      </c>
      <c r="D455" s="568" t="s">
        <v>646</v>
      </c>
      <c r="E455" s="568" t="s">
        <v>2414</v>
      </c>
      <c r="F455" s="568" t="s">
        <v>2508</v>
      </c>
      <c r="G455" s="568" t="s">
        <v>2509</v>
      </c>
      <c r="H455" s="585"/>
      <c r="I455" s="585"/>
      <c r="J455" s="568"/>
      <c r="K455" s="568"/>
      <c r="L455" s="585"/>
      <c r="M455" s="585"/>
      <c r="N455" s="568"/>
      <c r="O455" s="568"/>
      <c r="P455" s="585">
        <v>1</v>
      </c>
      <c r="Q455" s="585">
        <v>396</v>
      </c>
      <c r="R455" s="573"/>
      <c r="S455" s="586">
        <v>396</v>
      </c>
    </row>
    <row r="456" spans="1:19" ht="14.45" customHeight="1" x14ac:dyDescent="0.2">
      <c r="A456" s="567" t="s">
        <v>2396</v>
      </c>
      <c r="B456" s="568" t="s">
        <v>2397</v>
      </c>
      <c r="C456" s="568" t="s">
        <v>508</v>
      </c>
      <c r="D456" s="568" t="s">
        <v>646</v>
      </c>
      <c r="E456" s="568" t="s">
        <v>2414</v>
      </c>
      <c r="F456" s="568" t="s">
        <v>2510</v>
      </c>
      <c r="G456" s="568" t="s">
        <v>2511</v>
      </c>
      <c r="H456" s="585"/>
      <c r="I456" s="585"/>
      <c r="J456" s="568"/>
      <c r="K456" s="568"/>
      <c r="L456" s="585"/>
      <c r="M456" s="585"/>
      <c r="N456" s="568"/>
      <c r="O456" s="568"/>
      <c r="P456" s="585">
        <v>5</v>
      </c>
      <c r="Q456" s="585">
        <v>2555</v>
      </c>
      <c r="R456" s="573"/>
      <c r="S456" s="586">
        <v>511</v>
      </c>
    </row>
    <row r="457" spans="1:19" ht="14.45" customHeight="1" x14ac:dyDescent="0.2">
      <c r="A457" s="567" t="s">
        <v>2396</v>
      </c>
      <c r="B457" s="568" t="s">
        <v>2397</v>
      </c>
      <c r="C457" s="568" t="s">
        <v>508</v>
      </c>
      <c r="D457" s="568" t="s">
        <v>646</v>
      </c>
      <c r="E457" s="568" t="s">
        <v>2414</v>
      </c>
      <c r="F457" s="568" t="s">
        <v>2516</v>
      </c>
      <c r="G457" s="568" t="s">
        <v>2517</v>
      </c>
      <c r="H457" s="585"/>
      <c r="I457" s="585"/>
      <c r="J457" s="568"/>
      <c r="K457" s="568"/>
      <c r="L457" s="585">
        <v>1</v>
      </c>
      <c r="M457" s="585">
        <v>182</v>
      </c>
      <c r="N457" s="568">
        <v>1</v>
      </c>
      <c r="O457" s="568">
        <v>182</v>
      </c>
      <c r="P457" s="585">
        <v>6</v>
      </c>
      <c r="Q457" s="585">
        <v>1098</v>
      </c>
      <c r="R457" s="573">
        <v>6.0329670329670328</v>
      </c>
      <c r="S457" s="586">
        <v>183</v>
      </c>
    </row>
    <row r="458" spans="1:19" ht="14.45" customHeight="1" x14ac:dyDescent="0.2">
      <c r="A458" s="567" t="s">
        <v>2396</v>
      </c>
      <c r="B458" s="568" t="s">
        <v>2397</v>
      </c>
      <c r="C458" s="568" t="s">
        <v>508</v>
      </c>
      <c r="D458" s="568" t="s">
        <v>646</v>
      </c>
      <c r="E458" s="568" t="s">
        <v>2414</v>
      </c>
      <c r="F458" s="568" t="s">
        <v>2520</v>
      </c>
      <c r="G458" s="568" t="s">
        <v>2521</v>
      </c>
      <c r="H458" s="585"/>
      <c r="I458" s="585"/>
      <c r="J458" s="568"/>
      <c r="K458" s="568"/>
      <c r="L458" s="585">
        <v>3</v>
      </c>
      <c r="M458" s="585">
        <v>936</v>
      </c>
      <c r="N458" s="568">
        <v>1</v>
      </c>
      <c r="O458" s="568">
        <v>312</v>
      </c>
      <c r="P458" s="585">
        <v>41</v>
      </c>
      <c r="Q458" s="585">
        <v>12833</v>
      </c>
      <c r="R458" s="573">
        <v>13.710470085470085</v>
      </c>
      <c r="S458" s="586">
        <v>313</v>
      </c>
    </row>
    <row r="459" spans="1:19" ht="14.45" customHeight="1" x14ac:dyDescent="0.2">
      <c r="A459" s="567" t="s">
        <v>2396</v>
      </c>
      <c r="B459" s="568" t="s">
        <v>2397</v>
      </c>
      <c r="C459" s="568" t="s">
        <v>508</v>
      </c>
      <c r="D459" s="568" t="s">
        <v>646</v>
      </c>
      <c r="E459" s="568" t="s">
        <v>2414</v>
      </c>
      <c r="F459" s="568" t="s">
        <v>2595</v>
      </c>
      <c r="G459" s="568" t="s">
        <v>2596</v>
      </c>
      <c r="H459" s="585"/>
      <c r="I459" s="585"/>
      <c r="J459" s="568"/>
      <c r="K459" s="568"/>
      <c r="L459" s="585"/>
      <c r="M459" s="585"/>
      <c r="N459" s="568"/>
      <c r="O459" s="568"/>
      <c r="P459" s="585">
        <v>1</v>
      </c>
      <c r="Q459" s="585">
        <v>1269</v>
      </c>
      <c r="R459" s="573"/>
      <c r="S459" s="586">
        <v>1269</v>
      </c>
    </row>
    <row r="460" spans="1:19" ht="14.45" customHeight="1" x14ac:dyDescent="0.2">
      <c r="A460" s="567" t="s">
        <v>2396</v>
      </c>
      <c r="B460" s="568" t="s">
        <v>2397</v>
      </c>
      <c r="C460" s="568" t="s">
        <v>508</v>
      </c>
      <c r="D460" s="568" t="s">
        <v>646</v>
      </c>
      <c r="E460" s="568" t="s">
        <v>2414</v>
      </c>
      <c r="F460" s="568" t="s">
        <v>2532</v>
      </c>
      <c r="G460" s="568" t="s">
        <v>2533</v>
      </c>
      <c r="H460" s="585"/>
      <c r="I460" s="585"/>
      <c r="J460" s="568"/>
      <c r="K460" s="568"/>
      <c r="L460" s="585">
        <v>2</v>
      </c>
      <c r="M460" s="585">
        <v>1692</v>
      </c>
      <c r="N460" s="568">
        <v>1</v>
      </c>
      <c r="O460" s="568">
        <v>846</v>
      </c>
      <c r="P460" s="585">
        <v>1</v>
      </c>
      <c r="Q460" s="585">
        <v>849</v>
      </c>
      <c r="R460" s="573">
        <v>0.50177304964539005</v>
      </c>
      <c r="S460" s="586">
        <v>849</v>
      </c>
    </row>
    <row r="461" spans="1:19" ht="14.45" customHeight="1" x14ac:dyDescent="0.2">
      <c r="A461" s="567" t="s">
        <v>2396</v>
      </c>
      <c r="B461" s="568" t="s">
        <v>2397</v>
      </c>
      <c r="C461" s="568" t="s">
        <v>508</v>
      </c>
      <c r="D461" s="568" t="s">
        <v>646</v>
      </c>
      <c r="E461" s="568" t="s">
        <v>2414</v>
      </c>
      <c r="F461" s="568" t="s">
        <v>2536</v>
      </c>
      <c r="G461" s="568" t="s">
        <v>2537</v>
      </c>
      <c r="H461" s="585"/>
      <c r="I461" s="585"/>
      <c r="J461" s="568"/>
      <c r="K461" s="568"/>
      <c r="L461" s="585"/>
      <c r="M461" s="585"/>
      <c r="N461" s="568"/>
      <c r="O461" s="568"/>
      <c r="P461" s="585">
        <v>2</v>
      </c>
      <c r="Q461" s="585">
        <v>2428</v>
      </c>
      <c r="R461" s="573"/>
      <c r="S461" s="586">
        <v>1214</v>
      </c>
    </row>
    <row r="462" spans="1:19" ht="14.45" customHeight="1" x14ac:dyDescent="0.2">
      <c r="A462" s="567" t="s">
        <v>2396</v>
      </c>
      <c r="B462" s="568" t="s">
        <v>2397</v>
      </c>
      <c r="C462" s="568" t="s">
        <v>508</v>
      </c>
      <c r="D462" s="568" t="s">
        <v>646</v>
      </c>
      <c r="E462" s="568" t="s">
        <v>2414</v>
      </c>
      <c r="F462" s="568" t="s">
        <v>2538</v>
      </c>
      <c r="G462" s="568" t="s">
        <v>2539</v>
      </c>
      <c r="H462" s="585"/>
      <c r="I462" s="585"/>
      <c r="J462" s="568"/>
      <c r="K462" s="568"/>
      <c r="L462" s="585"/>
      <c r="M462" s="585"/>
      <c r="N462" s="568"/>
      <c r="O462" s="568"/>
      <c r="P462" s="585">
        <v>7</v>
      </c>
      <c r="Q462" s="585">
        <v>11109</v>
      </c>
      <c r="R462" s="573"/>
      <c r="S462" s="586">
        <v>1587</v>
      </c>
    </row>
    <row r="463" spans="1:19" ht="14.45" customHeight="1" x14ac:dyDescent="0.2">
      <c r="A463" s="567" t="s">
        <v>2396</v>
      </c>
      <c r="B463" s="568" t="s">
        <v>2397</v>
      </c>
      <c r="C463" s="568" t="s">
        <v>508</v>
      </c>
      <c r="D463" s="568" t="s">
        <v>646</v>
      </c>
      <c r="E463" s="568" t="s">
        <v>2414</v>
      </c>
      <c r="F463" s="568" t="s">
        <v>2542</v>
      </c>
      <c r="G463" s="568" t="s">
        <v>2523</v>
      </c>
      <c r="H463" s="585"/>
      <c r="I463" s="585"/>
      <c r="J463" s="568"/>
      <c r="K463" s="568"/>
      <c r="L463" s="585">
        <v>2</v>
      </c>
      <c r="M463" s="585">
        <v>1662</v>
      </c>
      <c r="N463" s="568">
        <v>1</v>
      </c>
      <c r="O463" s="568">
        <v>831</v>
      </c>
      <c r="P463" s="585">
        <v>28</v>
      </c>
      <c r="Q463" s="585">
        <v>23352</v>
      </c>
      <c r="R463" s="573">
        <v>14.050541516245488</v>
      </c>
      <c r="S463" s="586">
        <v>834</v>
      </c>
    </row>
    <row r="464" spans="1:19" ht="14.45" customHeight="1" x14ac:dyDescent="0.2">
      <c r="A464" s="567" t="s">
        <v>2396</v>
      </c>
      <c r="B464" s="568" t="s">
        <v>2397</v>
      </c>
      <c r="C464" s="568" t="s">
        <v>508</v>
      </c>
      <c r="D464" s="568" t="s">
        <v>649</v>
      </c>
      <c r="E464" s="568" t="s">
        <v>2398</v>
      </c>
      <c r="F464" s="568" t="s">
        <v>2399</v>
      </c>
      <c r="G464" s="568" t="s">
        <v>2400</v>
      </c>
      <c r="H464" s="585"/>
      <c r="I464" s="585"/>
      <c r="J464" s="568"/>
      <c r="K464" s="568"/>
      <c r="L464" s="585"/>
      <c r="M464" s="585"/>
      <c r="N464" s="568"/>
      <c r="O464" s="568"/>
      <c r="P464" s="585">
        <v>0.2</v>
      </c>
      <c r="Q464" s="585">
        <v>23.22</v>
      </c>
      <c r="R464" s="573"/>
      <c r="S464" s="586">
        <v>116.1</v>
      </c>
    </row>
    <row r="465" spans="1:19" ht="14.45" customHeight="1" x14ac:dyDescent="0.2">
      <c r="A465" s="567" t="s">
        <v>2396</v>
      </c>
      <c r="B465" s="568" t="s">
        <v>2397</v>
      </c>
      <c r="C465" s="568" t="s">
        <v>508</v>
      </c>
      <c r="D465" s="568" t="s">
        <v>649</v>
      </c>
      <c r="E465" s="568" t="s">
        <v>2398</v>
      </c>
      <c r="F465" s="568" t="s">
        <v>2401</v>
      </c>
      <c r="G465" s="568" t="s">
        <v>2402</v>
      </c>
      <c r="H465" s="585">
        <v>32.6</v>
      </c>
      <c r="I465" s="585">
        <v>2272.25</v>
      </c>
      <c r="J465" s="568">
        <v>1.1519061137584912</v>
      </c>
      <c r="K465" s="568">
        <v>69.700920245398777</v>
      </c>
      <c r="L465" s="585">
        <v>28.6</v>
      </c>
      <c r="M465" s="585">
        <v>1972.6000000000001</v>
      </c>
      <c r="N465" s="568">
        <v>1</v>
      </c>
      <c r="O465" s="568">
        <v>68.972027972027973</v>
      </c>
      <c r="P465" s="585">
        <v>22.299999999999997</v>
      </c>
      <c r="Q465" s="585">
        <v>1554.31</v>
      </c>
      <c r="R465" s="573">
        <v>0.78794991381932467</v>
      </c>
      <c r="S465" s="586">
        <v>69.7</v>
      </c>
    </row>
    <row r="466" spans="1:19" ht="14.45" customHeight="1" x14ac:dyDescent="0.2">
      <c r="A466" s="567" t="s">
        <v>2396</v>
      </c>
      <c r="B466" s="568" t="s">
        <v>2397</v>
      </c>
      <c r="C466" s="568" t="s">
        <v>508</v>
      </c>
      <c r="D466" s="568" t="s">
        <v>649</v>
      </c>
      <c r="E466" s="568" t="s">
        <v>2398</v>
      </c>
      <c r="F466" s="568" t="s">
        <v>2403</v>
      </c>
      <c r="G466" s="568" t="s">
        <v>573</v>
      </c>
      <c r="H466" s="585">
        <v>1</v>
      </c>
      <c r="I466" s="585">
        <v>285.08</v>
      </c>
      <c r="J466" s="568">
        <v>7.0058513161160629E-2</v>
      </c>
      <c r="K466" s="568">
        <v>285.08</v>
      </c>
      <c r="L466" s="585">
        <v>12.9</v>
      </c>
      <c r="M466" s="585">
        <v>4069.17</v>
      </c>
      <c r="N466" s="568">
        <v>1</v>
      </c>
      <c r="O466" s="568">
        <v>315.43953488372091</v>
      </c>
      <c r="P466" s="585">
        <v>7.1</v>
      </c>
      <c r="Q466" s="585">
        <v>2610.67</v>
      </c>
      <c r="R466" s="573">
        <v>0.64157309721638567</v>
      </c>
      <c r="S466" s="586">
        <v>367.70000000000005</v>
      </c>
    </row>
    <row r="467" spans="1:19" ht="14.45" customHeight="1" x14ac:dyDescent="0.2">
      <c r="A467" s="567" t="s">
        <v>2396</v>
      </c>
      <c r="B467" s="568" t="s">
        <v>2397</v>
      </c>
      <c r="C467" s="568" t="s">
        <v>508</v>
      </c>
      <c r="D467" s="568" t="s">
        <v>649</v>
      </c>
      <c r="E467" s="568" t="s">
        <v>2558</v>
      </c>
      <c r="F467" s="568" t="s">
        <v>2559</v>
      </c>
      <c r="G467" s="568" t="s">
        <v>2560</v>
      </c>
      <c r="H467" s="585">
        <v>1</v>
      </c>
      <c r="I467" s="585">
        <v>1072.79</v>
      </c>
      <c r="J467" s="568"/>
      <c r="K467" s="568">
        <v>1072.79</v>
      </c>
      <c r="L467" s="585"/>
      <c r="M467" s="585"/>
      <c r="N467" s="568"/>
      <c r="O467" s="568"/>
      <c r="P467" s="585"/>
      <c r="Q467" s="585"/>
      <c r="R467" s="573"/>
      <c r="S467" s="586"/>
    </row>
    <row r="468" spans="1:19" ht="14.45" customHeight="1" x14ac:dyDescent="0.2">
      <c r="A468" s="567" t="s">
        <v>2396</v>
      </c>
      <c r="B468" s="568" t="s">
        <v>2397</v>
      </c>
      <c r="C468" s="568" t="s">
        <v>508</v>
      </c>
      <c r="D468" s="568" t="s">
        <v>649</v>
      </c>
      <c r="E468" s="568" t="s">
        <v>2558</v>
      </c>
      <c r="F468" s="568" t="s">
        <v>2561</v>
      </c>
      <c r="G468" s="568" t="s">
        <v>2562</v>
      </c>
      <c r="H468" s="585">
        <v>1</v>
      </c>
      <c r="I468" s="585">
        <v>90.16</v>
      </c>
      <c r="J468" s="568"/>
      <c r="K468" s="568">
        <v>90.16</v>
      </c>
      <c r="L468" s="585"/>
      <c r="M468" s="585"/>
      <c r="N468" s="568"/>
      <c r="O468" s="568"/>
      <c r="P468" s="585"/>
      <c r="Q468" s="585"/>
      <c r="R468" s="573"/>
      <c r="S468" s="586"/>
    </row>
    <row r="469" spans="1:19" ht="14.45" customHeight="1" x14ac:dyDescent="0.2">
      <c r="A469" s="567" t="s">
        <v>2396</v>
      </c>
      <c r="B469" s="568" t="s">
        <v>2397</v>
      </c>
      <c r="C469" s="568" t="s">
        <v>508</v>
      </c>
      <c r="D469" s="568" t="s">
        <v>649</v>
      </c>
      <c r="E469" s="568" t="s">
        <v>2558</v>
      </c>
      <c r="F469" s="568" t="s">
        <v>2563</v>
      </c>
      <c r="G469" s="568" t="s">
        <v>2564</v>
      </c>
      <c r="H469" s="585"/>
      <c r="I469" s="585"/>
      <c r="J469" s="568"/>
      <c r="K469" s="568"/>
      <c r="L469" s="585"/>
      <c r="M469" s="585"/>
      <c r="N469" s="568"/>
      <c r="O469" s="568"/>
      <c r="P469" s="585">
        <v>0.2</v>
      </c>
      <c r="Q469" s="585">
        <v>112.6</v>
      </c>
      <c r="R469" s="573"/>
      <c r="S469" s="586">
        <v>562.99999999999989</v>
      </c>
    </row>
    <row r="470" spans="1:19" ht="14.45" customHeight="1" x14ac:dyDescent="0.2">
      <c r="A470" s="567" t="s">
        <v>2396</v>
      </c>
      <c r="B470" s="568" t="s">
        <v>2397</v>
      </c>
      <c r="C470" s="568" t="s">
        <v>508</v>
      </c>
      <c r="D470" s="568" t="s">
        <v>649</v>
      </c>
      <c r="E470" s="568" t="s">
        <v>2414</v>
      </c>
      <c r="F470" s="568" t="s">
        <v>2427</v>
      </c>
      <c r="G470" s="568" t="s">
        <v>2428</v>
      </c>
      <c r="H470" s="585"/>
      <c r="I470" s="585"/>
      <c r="J470" s="568"/>
      <c r="K470" s="568"/>
      <c r="L470" s="585"/>
      <c r="M470" s="585"/>
      <c r="N470" s="568"/>
      <c r="O470" s="568"/>
      <c r="P470" s="585">
        <v>2</v>
      </c>
      <c r="Q470" s="585">
        <v>76</v>
      </c>
      <c r="R470" s="573"/>
      <c r="S470" s="586">
        <v>38</v>
      </c>
    </row>
    <row r="471" spans="1:19" ht="14.45" customHeight="1" x14ac:dyDescent="0.2">
      <c r="A471" s="567" t="s">
        <v>2396</v>
      </c>
      <c r="B471" s="568" t="s">
        <v>2397</v>
      </c>
      <c r="C471" s="568" t="s">
        <v>508</v>
      </c>
      <c r="D471" s="568" t="s">
        <v>649</v>
      </c>
      <c r="E471" s="568" t="s">
        <v>2414</v>
      </c>
      <c r="F471" s="568" t="s">
        <v>2572</v>
      </c>
      <c r="G471" s="568" t="s">
        <v>2573</v>
      </c>
      <c r="H471" s="585">
        <v>1</v>
      </c>
      <c r="I471" s="585">
        <v>241</v>
      </c>
      <c r="J471" s="568"/>
      <c r="K471" s="568">
        <v>241</v>
      </c>
      <c r="L471" s="585"/>
      <c r="M471" s="585"/>
      <c r="N471" s="568"/>
      <c r="O471" s="568"/>
      <c r="P471" s="585"/>
      <c r="Q471" s="585"/>
      <c r="R471" s="573"/>
      <c r="S471" s="586"/>
    </row>
    <row r="472" spans="1:19" ht="14.45" customHeight="1" x14ac:dyDescent="0.2">
      <c r="A472" s="567" t="s">
        <v>2396</v>
      </c>
      <c r="B472" s="568" t="s">
        <v>2397</v>
      </c>
      <c r="C472" s="568" t="s">
        <v>508</v>
      </c>
      <c r="D472" s="568" t="s">
        <v>649</v>
      </c>
      <c r="E472" s="568" t="s">
        <v>2414</v>
      </c>
      <c r="F472" s="568" t="s">
        <v>2435</v>
      </c>
      <c r="G472" s="568" t="s">
        <v>2436</v>
      </c>
      <c r="H472" s="585">
        <v>1</v>
      </c>
      <c r="I472" s="585">
        <v>252</v>
      </c>
      <c r="J472" s="568">
        <v>0.49606299212598426</v>
      </c>
      <c r="K472" s="568">
        <v>252</v>
      </c>
      <c r="L472" s="585">
        <v>2</v>
      </c>
      <c r="M472" s="585">
        <v>508</v>
      </c>
      <c r="N472" s="568">
        <v>1</v>
      </c>
      <c r="O472" s="568">
        <v>254</v>
      </c>
      <c r="P472" s="585">
        <v>5</v>
      </c>
      <c r="Q472" s="585">
        <v>1275</v>
      </c>
      <c r="R472" s="573">
        <v>2.5098425196850394</v>
      </c>
      <c r="S472" s="586">
        <v>255</v>
      </c>
    </row>
    <row r="473" spans="1:19" ht="14.45" customHeight="1" x14ac:dyDescent="0.2">
      <c r="A473" s="567" t="s">
        <v>2396</v>
      </c>
      <c r="B473" s="568" t="s">
        <v>2397</v>
      </c>
      <c r="C473" s="568" t="s">
        <v>508</v>
      </c>
      <c r="D473" s="568" t="s">
        <v>649</v>
      </c>
      <c r="E473" s="568" t="s">
        <v>2414</v>
      </c>
      <c r="F473" s="568" t="s">
        <v>2437</v>
      </c>
      <c r="G473" s="568" t="s">
        <v>2438</v>
      </c>
      <c r="H473" s="585">
        <v>88</v>
      </c>
      <c r="I473" s="585">
        <v>11155</v>
      </c>
      <c r="J473" s="568">
        <v>1.017606276226966</v>
      </c>
      <c r="K473" s="568">
        <v>126.76136363636364</v>
      </c>
      <c r="L473" s="585">
        <v>87</v>
      </c>
      <c r="M473" s="585">
        <v>10962</v>
      </c>
      <c r="N473" s="568">
        <v>1</v>
      </c>
      <c r="O473" s="568">
        <v>126</v>
      </c>
      <c r="P473" s="585">
        <v>29</v>
      </c>
      <c r="Q473" s="585">
        <v>3683</v>
      </c>
      <c r="R473" s="573">
        <v>0.33597883597883599</v>
      </c>
      <c r="S473" s="586">
        <v>127</v>
      </c>
    </row>
    <row r="474" spans="1:19" ht="14.45" customHeight="1" x14ac:dyDescent="0.2">
      <c r="A474" s="567" t="s">
        <v>2396</v>
      </c>
      <c r="B474" s="568" t="s">
        <v>2397</v>
      </c>
      <c r="C474" s="568" t="s">
        <v>508</v>
      </c>
      <c r="D474" s="568" t="s">
        <v>649</v>
      </c>
      <c r="E474" s="568" t="s">
        <v>2414</v>
      </c>
      <c r="F474" s="568" t="s">
        <v>2439</v>
      </c>
      <c r="G474" s="568" t="s">
        <v>2440</v>
      </c>
      <c r="H474" s="585"/>
      <c r="I474" s="585"/>
      <c r="J474" s="568"/>
      <c r="K474" s="568"/>
      <c r="L474" s="585">
        <v>1</v>
      </c>
      <c r="M474" s="585">
        <v>544</v>
      </c>
      <c r="N474" s="568">
        <v>1</v>
      </c>
      <c r="O474" s="568">
        <v>544</v>
      </c>
      <c r="P474" s="585"/>
      <c r="Q474" s="585"/>
      <c r="R474" s="573"/>
      <c r="S474" s="586"/>
    </row>
    <row r="475" spans="1:19" ht="14.45" customHeight="1" x14ac:dyDescent="0.2">
      <c r="A475" s="567" t="s">
        <v>2396</v>
      </c>
      <c r="B475" s="568" t="s">
        <v>2397</v>
      </c>
      <c r="C475" s="568" t="s">
        <v>508</v>
      </c>
      <c r="D475" s="568" t="s">
        <v>649</v>
      </c>
      <c r="E475" s="568" t="s">
        <v>2414</v>
      </c>
      <c r="F475" s="568" t="s">
        <v>2443</v>
      </c>
      <c r="G475" s="568" t="s">
        <v>2444</v>
      </c>
      <c r="H475" s="585">
        <v>38</v>
      </c>
      <c r="I475" s="585">
        <v>19076</v>
      </c>
      <c r="J475" s="568">
        <v>0.75698412698412698</v>
      </c>
      <c r="K475" s="568">
        <v>502</v>
      </c>
      <c r="L475" s="585">
        <v>50</v>
      </c>
      <c r="M475" s="585">
        <v>25200</v>
      </c>
      <c r="N475" s="568">
        <v>1</v>
      </c>
      <c r="O475" s="568">
        <v>504</v>
      </c>
      <c r="P475" s="585">
        <v>29</v>
      </c>
      <c r="Q475" s="585">
        <v>14703</v>
      </c>
      <c r="R475" s="573">
        <v>0.58345238095238094</v>
      </c>
      <c r="S475" s="586">
        <v>507</v>
      </c>
    </row>
    <row r="476" spans="1:19" ht="14.45" customHeight="1" x14ac:dyDescent="0.2">
      <c r="A476" s="567" t="s">
        <v>2396</v>
      </c>
      <c r="B476" s="568" t="s">
        <v>2397</v>
      </c>
      <c r="C476" s="568" t="s">
        <v>508</v>
      </c>
      <c r="D476" s="568" t="s">
        <v>649</v>
      </c>
      <c r="E476" s="568" t="s">
        <v>2414</v>
      </c>
      <c r="F476" s="568" t="s">
        <v>2445</v>
      </c>
      <c r="G476" s="568" t="s">
        <v>2446</v>
      </c>
      <c r="H476" s="585">
        <v>98</v>
      </c>
      <c r="I476" s="585">
        <v>66640</v>
      </c>
      <c r="J476" s="568">
        <v>0.84595366550301487</v>
      </c>
      <c r="K476" s="568">
        <v>680</v>
      </c>
      <c r="L476" s="585">
        <v>115</v>
      </c>
      <c r="M476" s="585">
        <v>78775</v>
      </c>
      <c r="N476" s="568">
        <v>1</v>
      </c>
      <c r="O476" s="568">
        <v>685</v>
      </c>
      <c r="P476" s="585">
        <v>77</v>
      </c>
      <c r="Q476" s="585">
        <v>52976</v>
      </c>
      <c r="R476" s="573">
        <v>0.67249761980323708</v>
      </c>
      <c r="S476" s="586">
        <v>688</v>
      </c>
    </row>
    <row r="477" spans="1:19" ht="14.45" customHeight="1" x14ac:dyDescent="0.2">
      <c r="A477" s="567" t="s">
        <v>2396</v>
      </c>
      <c r="B477" s="568" t="s">
        <v>2397</v>
      </c>
      <c r="C477" s="568" t="s">
        <v>508</v>
      </c>
      <c r="D477" s="568" t="s">
        <v>649</v>
      </c>
      <c r="E477" s="568" t="s">
        <v>2414</v>
      </c>
      <c r="F477" s="568" t="s">
        <v>2447</v>
      </c>
      <c r="G477" s="568" t="s">
        <v>2448</v>
      </c>
      <c r="H477" s="585">
        <v>25</v>
      </c>
      <c r="I477" s="585">
        <v>25850</v>
      </c>
      <c r="J477" s="568">
        <v>1.3808760683760684</v>
      </c>
      <c r="K477" s="568">
        <v>1034</v>
      </c>
      <c r="L477" s="585">
        <v>18</v>
      </c>
      <c r="M477" s="585">
        <v>18720</v>
      </c>
      <c r="N477" s="568">
        <v>1</v>
      </c>
      <c r="O477" s="568">
        <v>1040</v>
      </c>
      <c r="P477" s="585">
        <v>10</v>
      </c>
      <c r="Q477" s="585">
        <v>10450</v>
      </c>
      <c r="R477" s="573">
        <v>0.55822649572649574</v>
      </c>
      <c r="S477" s="586">
        <v>1045</v>
      </c>
    </row>
    <row r="478" spans="1:19" ht="14.45" customHeight="1" x14ac:dyDescent="0.2">
      <c r="A478" s="567" t="s">
        <v>2396</v>
      </c>
      <c r="B478" s="568" t="s">
        <v>2397</v>
      </c>
      <c r="C478" s="568" t="s">
        <v>508</v>
      </c>
      <c r="D478" s="568" t="s">
        <v>649</v>
      </c>
      <c r="E478" s="568" t="s">
        <v>2414</v>
      </c>
      <c r="F478" s="568" t="s">
        <v>2449</v>
      </c>
      <c r="G478" s="568" t="s">
        <v>2450</v>
      </c>
      <c r="H478" s="585">
        <v>3</v>
      </c>
      <c r="I478" s="585">
        <v>6309</v>
      </c>
      <c r="J478" s="568"/>
      <c r="K478" s="568">
        <v>2103</v>
      </c>
      <c r="L478" s="585"/>
      <c r="M478" s="585"/>
      <c r="N478" s="568"/>
      <c r="O478" s="568"/>
      <c r="P478" s="585">
        <v>3</v>
      </c>
      <c r="Q478" s="585">
        <v>6363</v>
      </c>
      <c r="R478" s="573"/>
      <c r="S478" s="586">
        <v>2121</v>
      </c>
    </row>
    <row r="479" spans="1:19" ht="14.45" customHeight="1" x14ac:dyDescent="0.2">
      <c r="A479" s="567" t="s">
        <v>2396</v>
      </c>
      <c r="B479" s="568" t="s">
        <v>2397</v>
      </c>
      <c r="C479" s="568" t="s">
        <v>508</v>
      </c>
      <c r="D479" s="568" t="s">
        <v>649</v>
      </c>
      <c r="E479" s="568" t="s">
        <v>2414</v>
      </c>
      <c r="F479" s="568" t="s">
        <v>2451</v>
      </c>
      <c r="G479" s="568" t="s">
        <v>2452</v>
      </c>
      <c r="H479" s="585">
        <v>2</v>
      </c>
      <c r="I479" s="585">
        <v>2556</v>
      </c>
      <c r="J479" s="568">
        <v>0.65995352439969013</v>
      </c>
      <c r="K479" s="568">
        <v>1278</v>
      </c>
      <c r="L479" s="585">
        <v>3</v>
      </c>
      <c r="M479" s="585">
        <v>3873</v>
      </c>
      <c r="N479" s="568">
        <v>1</v>
      </c>
      <c r="O479" s="568">
        <v>1291</v>
      </c>
      <c r="P479" s="585">
        <v>4</v>
      </c>
      <c r="Q479" s="585">
        <v>5208</v>
      </c>
      <c r="R479" s="573">
        <v>1.3446940356312935</v>
      </c>
      <c r="S479" s="586">
        <v>1302</v>
      </c>
    </row>
    <row r="480" spans="1:19" ht="14.45" customHeight="1" x14ac:dyDescent="0.2">
      <c r="A480" s="567" t="s">
        <v>2396</v>
      </c>
      <c r="B480" s="568" t="s">
        <v>2397</v>
      </c>
      <c r="C480" s="568" t="s">
        <v>508</v>
      </c>
      <c r="D480" s="568" t="s">
        <v>649</v>
      </c>
      <c r="E480" s="568" t="s">
        <v>2414</v>
      </c>
      <c r="F480" s="568" t="s">
        <v>2574</v>
      </c>
      <c r="G480" s="568" t="s">
        <v>2575</v>
      </c>
      <c r="H480" s="585"/>
      <c r="I480" s="585"/>
      <c r="J480" s="568"/>
      <c r="K480" s="568"/>
      <c r="L480" s="585">
        <v>1</v>
      </c>
      <c r="M480" s="585">
        <v>1844</v>
      </c>
      <c r="N480" s="568">
        <v>1</v>
      </c>
      <c r="O480" s="568">
        <v>1844</v>
      </c>
      <c r="P480" s="585"/>
      <c r="Q480" s="585"/>
      <c r="R480" s="573"/>
      <c r="S480" s="586"/>
    </row>
    <row r="481" spans="1:19" ht="14.45" customHeight="1" x14ac:dyDescent="0.2">
      <c r="A481" s="567" t="s">
        <v>2396</v>
      </c>
      <c r="B481" s="568" t="s">
        <v>2397</v>
      </c>
      <c r="C481" s="568" t="s">
        <v>508</v>
      </c>
      <c r="D481" s="568" t="s">
        <v>649</v>
      </c>
      <c r="E481" s="568" t="s">
        <v>2414</v>
      </c>
      <c r="F481" s="568" t="s">
        <v>2576</v>
      </c>
      <c r="G481" s="568" t="s">
        <v>2577</v>
      </c>
      <c r="H481" s="585">
        <v>3</v>
      </c>
      <c r="I481" s="585">
        <v>2925</v>
      </c>
      <c r="J481" s="568">
        <v>1.4877924720244151</v>
      </c>
      <c r="K481" s="568">
        <v>975</v>
      </c>
      <c r="L481" s="585">
        <v>2</v>
      </c>
      <c r="M481" s="585">
        <v>1966</v>
      </c>
      <c r="N481" s="568">
        <v>1</v>
      </c>
      <c r="O481" s="568">
        <v>983</v>
      </c>
      <c r="P481" s="585">
        <v>5</v>
      </c>
      <c r="Q481" s="585">
        <v>4950</v>
      </c>
      <c r="R481" s="573">
        <v>2.5178026449643949</v>
      </c>
      <c r="S481" s="586">
        <v>990</v>
      </c>
    </row>
    <row r="482" spans="1:19" ht="14.45" customHeight="1" x14ac:dyDescent="0.2">
      <c r="A482" s="567" t="s">
        <v>2396</v>
      </c>
      <c r="B482" s="568" t="s">
        <v>2397</v>
      </c>
      <c r="C482" s="568" t="s">
        <v>508</v>
      </c>
      <c r="D482" s="568" t="s">
        <v>649</v>
      </c>
      <c r="E482" s="568" t="s">
        <v>2414</v>
      </c>
      <c r="F482" s="568" t="s">
        <v>2578</v>
      </c>
      <c r="G482" s="568" t="s">
        <v>2579</v>
      </c>
      <c r="H482" s="585">
        <v>2</v>
      </c>
      <c r="I482" s="585">
        <v>1694</v>
      </c>
      <c r="J482" s="568">
        <v>0.49648300117233296</v>
      </c>
      <c r="K482" s="568">
        <v>847</v>
      </c>
      <c r="L482" s="585">
        <v>4</v>
      </c>
      <c r="M482" s="585">
        <v>3412</v>
      </c>
      <c r="N482" s="568">
        <v>1</v>
      </c>
      <c r="O482" s="568">
        <v>853</v>
      </c>
      <c r="P482" s="585"/>
      <c r="Q482" s="585"/>
      <c r="R482" s="573"/>
      <c r="S482" s="586"/>
    </row>
    <row r="483" spans="1:19" ht="14.45" customHeight="1" x14ac:dyDescent="0.2">
      <c r="A483" s="567" t="s">
        <v>2396</v>
      </c>
      <c r="B483" s="568" t="s">
        <v>2397</v>
      </c>
      <c r="C483" s="568" t="s">
        <v>508</v>
      </c>
      <c r="D483" s="568" t="s">
        <v>649</v>
      </c>
      <c r="E483" s="568" t="s">
        <v>2414</v>
      </c>
      <c r="F483" s="568" t="s">
        <v>2453</v>
      </c>
      <c r="G483" s="568" t="s">
        <v>2454</v>
      </c>
      <c r="H483" s="585">
        <v>7</v>
      </c>
      <c r="I483" s="585">
        <v>11760</v>
      </c>
      <c r="J483" s="568">
        <v>1.3941908713692945</v>
      </c>
      <c r="K483" s="568">
        <v>1680</v>
      </c>
      <c r="L483" s="585">
        <v>5</v>
      </c>
      <c r="M483" s="585">
        <v>8435</v>
      </c>
      <c r="N483" s="568">
        <v>1</v>
      </c>
      <c r="O483" s="568">
        <v>1687</v>
      </c>
      <c r="P483" s="585">
        <v>4</v>
      </c>
      <c r="Q483" s="585">
        <v>6772</v>
      </c>
      <c r="R483" s="573">
        <v>0.80284528749259043</v>
      </c>
      <c r="S483" s="586">
        <v>1693</v>
      </c>
    </row>
    <row r="484" spans="1:19" ht="14.45" customHeight="1" x14ac:dyDescent="0.2">
      <c r="A484" s="567" t="s">
        <v>2396</v>
      </c>
      <c r="B484" s="568" t="s">
        <v>2397</v>
      </c>
      <c r="C484" s="568" t="s">
        <v>508</v>
      </c>
      <c r="D484" s="568" t="s">
        <v>649</v>
      </c>
      <c r="E484" s="568" t="s">
        <v>2414</v>
      </c>
      <c r="F484" s="568" t="s">
        <v>2455</v>
      </c>
      <c r="G484" s="568" t="s">
        <v>2456</v>
      </c>
      <c r="H484" s="585">
        <v>16</v>
      </c>
      <c r="I484" s="585">
        <v>22366</v>
      </c>
      <c r="J484" s="568">
        <v>1.9884423897581793</v>
      </c>
      <c r="K484" s="568">
        <v>1397.875</v>
      </c>
      <c r="L484" s="585">
        <v>8</v>
      </c>
      <c r="M484" s="585">
        <v>11248</v>
      </c>
      <c r="N484" s="568">
        <v>1</v>
      </c>
      <c r="O484" s="568">
        <v>1406</v>
      </c>
      <c r="P484" s="585">
        <v>11</v>
      </c>
      <c r="Q484" s="585">
        <v>15565</v>
      </c>
      <c r="R484" s="573">
        <v>1.3838015647226174</v>
      </c>
      <c r="S484" s="586">
        <v>1415</v>
      </c>
    </row>
    <row r="485" spans="1:19" ht="14.45" customHeight="1" x14ac:dyDescent="0.2">
      <c r="A485" s="567" t="s">
        <v>2396</v>
      </c>
      <c r="B485" s="568" t="s">
        <v>2397</v>
      </c>
      <c r="C485" s="568" t="s">
        <v>508</v>
      </c>
      <c r="D485" s="568" t="s">
        <v>649</v>
      </c>
      <c r="E485" s="568" t="s">
        <v>2414</v>
      </c>
      <c r="F485" s="568" t="s">
        <v>2457</v>
      </c>
      <c r="G485" s="568" t="s">
        <v>2458</v>
      </c>
      <c r="H485" s="585">
        <v>5</v>
      </c>
      <c r="I485" s="585">
        <v>7850</v>
      </c>
      <c r="J485" s="568">
        <v>1.2444514901712111</v>
      </c>
      <c r="K485" s="568">
        <v>1570</v>
      </c>
      <c r="L485" s="585">
        <v>4</v>
      </c>
      <c r="M485" s="585">
        <v>6308</v>
      </c>
      <c r="N485" s="568">
        <v>1</v>
      </c>
      <c r="O485" s="568">
        <v>1577</v>
      </c>
      <c r="P485" s="585">
        <v>4</v>
      </c>
      <c r="Q485" s="585">
        <v>6332</v>
      </c>
      <c r="R485" s="573">
        <v>1.0038046924540267</v>
      </c>
      <c r="S485" s="586">
        <v>1583</v>
      </c>
    </row>
    <row r="486" spans="1:19" ht="14.45" customHeight="1" x14ac:dyDescent="0.2">
      <c r="A486" s="567" t="s">
        <v>2396</v>
      </c>
      <c r="B486" s="568" t="s">
        <v>2397</v>
      </c>
      <c r="C486" s="568" t="s">
        <v>508</v>
      </c>
      <c r="D486" s="568" t="s">
        <v>649</v>
      </c>
      <c r="E486" s="568" t="s">
        <v>2414</v>
      </c>
      <c r="F486" s="568" t="s">
        <v>2459</v>
      </c>
      <c r="G486" s="568" t="s">
        <v>2460</v>
      </c>
      <c r="H486" s="585"/>
      <c r="I486" s="585"/>
      <c r="J486" s="568"/>
      <c r="K486" s="568"/>
      <c r="L486" s="585"/>
      <c r="M486" s="585"/>
      <c r="N486" s="568"/>
      <c r="O486" s="568"/>
      <c r="P486" s="585">
        <v>2</v>
      </c>
      <c r="Q486" s="585">
        <v>910</v>
      </c>
      <c r="R486" s="573"/>
      <c r="S486" s="586">
        <v>455</v>
      </c>
    </row>
    <row r="487" spans="1:19" ht="14.45" customHeight="1" x14ac:dyDescent="0.2">
      <c r="A487" s="567" t="s">
        <v>2396</v>
      </c>
      <c r="B487" s="568" t="s">
        <v>2397</v>
      </c>
      <c r="C487" s="568" t="s">
        <v>508</v>
      </c>
      <c r="D487" s="568" t="s">
        <v>649</v>
      </c>
      <c r="E487" s="568" t="s">
        <v>2414</v>
      </c>
      <c r="F487" s="568" t="s">
        <v>2461</v>
      </c>
      <c r="G487" s="568" t="s">
        <v>2462</v>
      </c>
      <c r="H487" s="585"/>
      <c r="I487" s="585"/>
      <c r="J487" s="568"/>
      <c r="K487" s="568"/>
      <c r="L487" s="585">
        <v>1</v>
      </c>
      <c r="M487" s="585">
        <v>982</v>
      </c>
      <c r="N487" s="568">
        <v>1</v>
      </c>
      <c r="O487" s="568">
        <v>982</v>
      </c>
      <c r="P487" s="585"/>
      <c r="Q487" s="585"/>
      <c r="R487" s="573"/>
      <c r="S487" s="586"/>
    </row>
    <row r="488" spans="1:19" ht="14.45" customHeight="1" x14ac:dyDescent="0.2">
      <c r="A488" s="567" t="s">
        <v>2396</v>
      </c>
      <c r="B488" s="568" t="s">
        <v>2397</v>
      </c>
      <c r="C488" s="568" t="s">
        <v>508</v>
      </c>
      <c r="D488" s="568" t="s">
        <v>649</v>
      </c>
      <c r="E488" s="568" t="s">
        <v>2414</v>
      </c>
      <c r="F488" s="568" t="s">
        <v>2467</v>
      </c>
      <c r="G488" s="568" t="s">
        <v>2468</v>
      </c>
      <c r="H488" s="585">
        <v>50</v>
      </c>
      <c r="I488" s="585">
        <v>1666.6599999999999</v>
      </c>
      <c r="J488" s="568">
        <v>0.63290966191096443</v>
      </c>
      <c r="K488" s="568">
        <v>33.333199999999998</v>
      </c>
      <c r="L488" s="585">
        <v>79</v>
      </c>
      <c r="M488" s="585">
        <v>2633.33</v>
      </c>
      <c r="N488" s="568">
        <v>1</v>
      </c>
      <c r="O488" s="568">
        <v>33.333291139240508</v>
      </c>
      <c r="P488" s="585">
        <v>30</v>
      </c>
      <c r="Q488" s="585">
        <v>1158.8800000000001</v>
      </c>
      <c r="R488" s="573">
        <v>0.44008156972350604</v>
      </c>
      <c r="S488" s="586">
        <v>38.629333333333335</v>
      </c>
    </row>
    <row r="489" spans="1:19" ht="14.45" customHeight="1" x14ac:dyDescent="0.2">
      <c r="A489" s="567" t="s">
        <v>2396</v>
      </c>
      <c r="B489" s="568" t="s">
        <v>2397</v>
      </c>
      <c r="C489" s="568" t="s">
        <v>508</v>
      </c>
      <c r="D489" s="568" t="s">
        <v>649</v>
      </c>
      <c r="E489" s="568" t="s">
        <v>2414</v>
      </c>
      <c r="F489" s="568" t="s">
        <v>2473</v>
      </c>
      <c r="G489" s="568" t="s">
        <v>2474</v>
      </c>
      <c r="H489" s="585">
        <v>239</v>
      </c>
      <c r="I489" s="585">
        <v>20554</v>
      </c>
      <c r="J489" s="568">
        <v>0.94124650821999356</v>
      </c>
      <c r="K489" s="568">
        <v>86</v>
      </c>
      <c r="L489" s="585">
        <v>251</v>
      </c>
      <c r="M489" s="585">
        <v>21837</v>
      </c>
      <c r="N489" s="568">
        <v>1</v>
      </c>
      <c r="O489" s="568">
        <v>87</v>
      </c>
      <c r="P489" s="585">
        <v>173</v>
      </c>
      <c r="Q489" s="585">
        <v>15224</v>
      </c>
      <c r="R489" s="573">
        <v>0.69716536154233644</v>
      </c>
      <c r="S489" s="586">
        <v>88</v>
      </c>
    </row>
    <row r="490" spans="1:19" ht="14.45" customHeight="1" x14ac:dyDescent="0.2">
      <c r="A490" s="567" t="s">
        <v>2396</v>
      </c>
      <c r="B490" s="568" t="s">
        <v>2397</v>
      </c>
      <c r="C490" s="568" t="s">
        <v>508</v>
      </c>
      <c r="D490" s="568" t="s">
        <v>649</v>
      </c>
      <c r="E490" s="568" t="s">
        <v>2414</v>
      </c>
      <c r="F490" s="568" t="s">
        <v>2481</v>
      </c>
      <c r="G490" s="568" t="s">
        <v>2440</v>
      </c>
      <c r="H490" s="585">
        <v>3</v>
      </c>
      <c r="I490" s="585">
        <v>2067</v>
      </c>
      <c r="J490" s="568">
        <v>2.978386167146974</v>
      </c>
      <c r="K490" s="568">
        <v>689</v>
      </c>
      <c r="L490" s="585">
        <v>1</v>
      </c>
      <c r="M490" s="585">
        <v>694</v>
      </c>
      <c r="N490" s="568">
        <v>1</v>
      </c>
      <c r="O490" s="568">
        <v>694</v>
      </c>
      <c r="P490" s="585">
        <v>3</v>
      </c>
      <c r="Q490" s="585">
        <v>2091</v>
      </c>
      <c r="R490" s="573">
        <v>3.0129682997118157</v>
      </c>
      <c r="S490" s="586">
        <v>697</v>
      </c>
    </row>
    <row r="491" spans="1:19" ht="14.45" customHeight="1" x14ac:dyDescent="0.2">
      <c r="A491" s="567" t="s">
        <v>2396</v>
      </c>
      <c r="B491" s="568" t="s">
        <v>2397</v>
      </c>
      <c r="C491" s="568" t="s">
        <v>508</v>
      </c>
      <c r="D491" s="568" t="s">
        <v>649</v>
      </c>
      <c r="E491" s="568" t="s">
        <v>2414</v>
      </c>
      <c r="F491" s="568" t="s">
        <v>2482</v>
      </c>
      <c r="G491" s="568" t="s">
        <v>2483</v>
      </c>
      <c r="H491" s="585">
        <v>14</v>
      </c>
      <c r="I491" s="585">
        <v>2212</v>
      </c>
      <c r="J491" s="568">
        <v>1.0769230769230769</v>
      </c>
      <c r="K491" s="568">
        <v>158</v>
      </c>
      <c r="L491" s="585">
        <v>13</v>
      </c>
      <c r="M491" s="585">
        <v>2054</v>
      </c>
      <c r="N491" s="568">
        <v>1</v>
      </c>
      <c r="O491" s="568">
        <v>158</v>
      </c>
      <c r="P491" s="585">
        <v>15</v>
      </c>
      <c r="Q491" s="585">
        <v>2385</v>
      </c>
      <c r="R491" s="573">
        <v>1.1611489776046737</v>
      </c>
      <c r="S491" s="586">
        <v>159</v>
      </c>
    </row>
    <row r="492" spans="1:19" ht="14.45" customHeight="1" x14ac:dyDescent="0.2">
      <c r="A492" s="567" t="s">
        <v>2396</v>
      </c>
      <c r="B492" s="568" t="s">
        <v>2397</v>
      </c>
      <c r="C492" s="568" t="s">
        <v>508</v>
      </c>
      <c r="D492" s="568" t="s">
        <v>649</v>
      </c>
      <c r="E492" s="568" t="s">
        <v>2414</v>
      </c>
      <c r="F492" s="568" t="s">
        <v>2490</v>
      </c>
      <c r="G492" s="568" t="s">
        <v>2491</v>
      </c>
      <c r="H492" s="585">
        <v>9</v>
      </c>
      <c r="I492" s="585">
        <v>6507</v>
      </c>
      <c r="J492" s="568">
        <v>0.68660968660968658</v>
      </c>
      <c r="K492" s="568">
        <v>723</v>
      </c>
      <c r="L492" s="585">
        <v>13</v>
      </c>
      <c r="M492" s="585">
        <v>9477</v>
      </c>
      <c r="N492" s="568">
        <v>1</v>
      </c>
      <c r="O492" s="568">
        <v>729</v>
      </c>
      <c r="P492" s="585">
        <v>4</v>
      </c>
      <c r="Q492" s="585">
        <v>2936</v>
      </c>
      <c r="R492" s="573">
        <v>0.30980268017305057</v>
      </c>
      <c r="S492" s="586">
        <v>734</v>
      </c>
    </row>
    <row r="493" spans="1:19" ht="14.45" customHeight="1" x14ac:dyDescent="0.2">
      <c r="A493" s="567" t="s">
        <v>2396</v>
      </c>
      <c r="B493" s="568" t="s">
        <v>2397</v>
      </c>
      <c r="C493" s="568" t="s">
        <v>508</v>
      </c>
      <c r="D493" s="568" t="s">
        <v>649</v>
      </c>
      <c r="E493" s="568" t="s">
        <v>2414</v>
      </c>
      <c r="F493" s="568" t="s">
        <v>2492</v>
      </c>
      <c r="G493" s="568" t="s">
        <v>2493</v>
      </c>
      <c r="H493" s="585">
        <v>24</v>
      </c>
      <c r="I493" s="585">
        <v>25536</v>
      </c>
      <c r="J493" s="568">
        <v>0.88473131691092399</v>
      </c>
      <c r="K493" s="568">
        <v>1064</v>
      </c>
      <c r="L493" s="585">
        <v>27</v>
      </c>
      <c r="M493" s="585">
        <v>28863</v>
      </c>
      <c r="N493" s="568">
        <v>1</v>
      </c>
      <c r="O493" s="568">
        <v>1069</v>
      </c>
      <c r="P493" s="585">
        <v>11</v>
      </c>
      <c r="Q493" s="585">
        <v>11792</v>
      </c>
      <c r="R493" s="573">
        <v>0.40855073970134775</v>
      </c>
      <c r="S493" s="586">
        <v>1072</v>
      </c>
    </row>
    <row r="494" spans="1:19" ht="14.45" customHeight="1" x14ac:dyDescent="0.2">
      <c r="A494" s="567" t="s">
        <v>2396</v>
      </c>
      <c r="B494" s="568" t="s">
        <v>2397</v>
      </c>
      <c r="C494" s="568" t="s">
        <v>508</v>
      </c>
      <c r="D494" s="568" t="s">
        <v>649</v>
      </c>
      <c r="E494" s="568" t="s">
        <v>2414</v>
      </c>
      <c r="F494" s="568" t="s">
        <v>2498</v>
      </c>
      <c r="G494" s="568" t="s">
        <v>2499</v>
      </c>
      <c r="H494" s="585">
        <v>12</v>
      </c>
      <c r="I494" s="585">
        <v>8604</v>
      </c>
      <c r="J494" s="568">
        <v>1.489612188365651</v>
      </c>
      <c r="K494" s="568">
        <v>717</v>
      </c>
      <c r="L494" s="585">
        <v>8</v>
      </c>
      <c r="M494" s="585">
        <v>5776</v>
      </c>
      <c r="N494" s="568">
        <v>1</v>
      </c>
      <c r="O494" s="568">
        <v>722</v>
      </c>
      <c r="P494" s="585">
        <v>19</v>
      </c>
      <c r="Q494" s="585">
        <v>13775</v>
      </c>
      <c r="R494" s="573">
        <v>2.3848684210526314</v>
      </c>
      <c r="S494" s="586">
        <v>725</v>
      </c>
    </row>
    <row r="495" spans="1:19" ht="14.45" customHeight="1" x14ac:dyDescent="0.2">
      <c r="A495" s="567" t="s">
        <v>2396</v>
      </c>
      <c r="B495" s="568" t="s">
        <v>2397</v>
      </c>
      <c r="C495" s="568" t="s">
        <v>508</v>
      </c>
      <c r="D495" s="568" t="s">
        <v>649</v>
      </c>
      <c r="E495" s="568" t="s">
        <v>2414</v>
      </c>
      <c r="F495" s="568" t="s">
        <v>2504</v>
      </c>
      <c r="G495" s="568" t="s">
        <v>2505</v>
      </c>
      <c r="H495" s="585"/>
      <c r="I495" s="585"/>
      <c r="J495" s="568"/>
      <c r="K495" s="568"/>
      <c r="L495" s="585">
        <v>2</v>
      </c>
      <c r="M495" s="585">
        <v>1980</v>
      </c>
      <c r="N495" s="568">
        <v>1</v>
      </c>
      <c r="O495" s="568">
        <v>990</v>
      </c>
      <c r="P495" s="585"/>
      <c r="Q495" s="585"/>
      <c r="R495" s="573"/>
      <c r="S495" s="586"/>
    </row>
    <row r="496" spans="1:19" ht="14.45" customHeight="1" x14ac:dyDescent="0.2">
      <c r="A496" s="567" t="s">
        <v>2396</v>
      </c>
      <c r="B496" s="568" t="s">
        <v>2397</v>
      </c>
      <c r="C496" s="568" t="s">
        <v>508</v>
      </c>
      <c r="D496" s="568" t="s">
        <v>649</v>
      </c>
      <c r="E496" s="568" t="s">
        <v>2414</v>
      </c>
      <c r="F496" s="568" t="s">
        <v>2508</v>
      </c>
      <c r="G496" s="568" t="s">
        <v>2509</v>
      </c>
      <c r="H496" s="585">
        <v>2</v>
      </c>
      <c r="I496" s="585">
        <v>782</v>
      </c>
      <c r="J496" s="568">
        <v>1.9898218829516539</v>
      </c>
      <c r="K496" s="568">
        <v>391</v>
      </c>
      <c r="L496" s="585">
        <v>1</v>
      </c>
      <c r="M496" s="585">
        <v>393</v>
      </c>
      <c r="N496" s="568">
        <v>1</v>
      </c>
      <c r="O496" s="568">
        <v>393</v>
      </c>
      <c r="P496" s="585">
        <v>1</v>
      </c>
      <c r="Q496" s="585">
        <v>396</v>
      </c>
      <c r="R496" s="573">
        <v>1.0076335877862594</v>
      </c>
      <c r="S496" s="586">
        <v>396</v>
      </c>
    </row>
    <row r="497" spans="1:19" ht="14.45" customHeight="1" x14ac:dyDescent="0.2">
      <c r="A497" s="567" t="s">
        <v>2396</v>
      </c>
      <c r="B497" s="568" t="s">
        <v>2397</v>
      </c>
      <c r="C497" s="568" t="s">
        <v>508</v>
      </c>
      <c r="D497" s="568" t="s">
        <v>649</v>
      </c>
      <c r="E497" s="568" t="s">
        <v>2414</v>
      </c>
      <c r="F497" s="568" t="s">
        <v>2510</v>
      </c>
      <c r="G497" s="568" t="s">
        <v>2511</v>
      </c>
      <c r="H497" s="585">
        <v>16</v>
      </c>
      <c r="I497" s="585">
        <v>8096</v>
      </c>
      <c r="J497" s="568">
        <v>1.4488188976377954</v>
      </c>
      <c r="K497" s="568">
        <v>506</v>
      </c>
      <c r="L497" s="585">
        <v>11</v>
      </c>
      <c r="M497" s="585">
        <v>5588</v>
      </c>
      <c r="N497" s="568">
        <v>1</v>
      </c>
      <c r="O497" s="568">
        <v>508</v>
      </c>
      <c r="P497" s="585">
        <v>15</v>
      </c>
      <c r="Q497" s="585">
        <v>7665</v>
      </c>
      <c r="R497" s="573">
        <v>1.3716893342877594</v>
      </c>
      <c r="S497" s="586">
        <v>511</v>
      </c>
    </row>
    <row r="498" spans="1:19" ht="14.45" customHeight="1" x14ac:dyDescent="0.2">
      <c r="A498" s="567" t="s">
        <v>2396</v>
      </c>
      <c r="B498" s="568" t="s">
        <v>2397</v>
      </c>
      <c r="C498" s="568" t="s">
        <v>508</v>
      </c>
      <c r="D498" s="568" t="s">
        <v>649</v>
      </c>
      <c r="E498" s="568" t="s">
        <v>2414</v>
      </c>
      <c r="F498" s="568" t="s">
        <v>2514</v>
      </c>
      <c r="G498" s="568" t="s">
        <v>2515</v>
      </c>
      <c r="H498" s="585">
        <v>4</v>
      </c>
      <c r="I498" s="585">
        <v>6692</v>
      </c>
      <c r="J498" s="568">
        <v>1.9845788849347568</v>
      </c>
      <c r="K498" s="568">
        <v>1673</v>
      </c>
      <c r="L498" s="585">
        <v>2</v>
      </c>
      <c r="M498" s="585">
        <v>3372</v>
      </c>
      <c r="N498" s="568">
        <v>1</v>
      </c>
      <c r="O498" s="568">
        <v>1686</v>
      </c>
      <c r="P498" s="585">
        <v>4</v>
      </c>
      <c r="Q498" s="585">
        <v>6788</v>
      </c>
      <c r="R498" s="573">
        <v>2.0130486358244366</v>
      </c>
      <c r="S498" s="586">
        <v>1697</v>
      </c>
    </row>
    <row r="499" spans="1:19" ht="14.45" customHeight="1" x14ac:dyDescent="0.2">
      <c r="A499" s="567" t="s">
        <v>2396</v>
      </c>
      <c r="B499" s="568" t="s">
        <v>2397</v>
      </c>
      <c r="C499" s="568" t="s">
        <v>508</v>
      </c>
      <c r="D499" s="568" t="s">
        <v>649</v>
      </c>
      <c r="E499" s="568" t="s">
        <v>2414</v>
      </c>
      <c r="F499" s="568" t="s">
        <v>2516</v>
      </c>
      <c r="G499" s="568" t="s">
        <v>2517</v>
      </c>
      <c r="H499" s="585">
        <v>4</v>
      </c>
      <c r="I499" s="585">
        <v>724</v>
      </c>
      <c r="J499" s="568">
        <v>3.9780219780219781</v>
      </c>
      <c r="K499" s="568">
        <v>181</v>
      </c>
      <c r="L499" s="585">
        <v>1</v>
      </c>
      <c r="M499" s="585">
        <v>182</v>
      </c>
      <c r="N499" s="568">
        <v>1</v>
      </c>
      <c r="O499" s="568">
        <v>182</v>
      </c>
      <c r="P499" s="585">
        <v>4</v>
      </c>
      <c r="Q499" s="585">
        <v>732</v>
      </c>
      <c r="R499" s="573">
        <v>4.0219780219780219</v>
      </c>
      <c r="S499" s="586">
        <v>183</v>
      </c>
    </row>
    <row r="500" spans="1:19" ht="14.45" customHeight="1" x14ac:dyDescent="0.2">
      <c r="A500" s="567" t="s">
        <v>2396</v>
      </c>
      <c r="B500" s="568" t="s">
        <v>2397</v>
      </c>
      <c r="C500" s="568" t="s">
        <v>508</v>
      </c>
      <c r="D500" s="568" t="s">
        <v>649</v>
      </c>
      <c r="E500" s="568" t="s">
        <v>2414</v>
      </c>
      <c r="F500" s="568" t="s">
        <v>2520</v>
      </c>
      <c r="G500" s="568" t="s">
        <v>2521</v>
      </c>
      <c r="H500" s="585">
        <v>16</v>
      </c>
      <c r="I500" s="585">
        <v>4976</v>
      </c>
      <c r="J500" s="568">
        <v>1.4498834498834499</v>
      </c>
      <c r="K500" s="568">
        <v>311</v>
      </c>
      <c r="L500" s="585">
        <v>11</v>
      </c>
      <c r="M500" s="585">
        <v>3432</v>
      </c>
      <c r="N500" s="568">
        <v>1</v>
      </c>
      <c r="O500" s="568">
        <v>312</v>
      </c>
      <c r="P500" s="585">
        <v>15</v>
      </c>
      <c r="Q500" s="585">
        <v>4695</v>
      </c>
      <c r="R500" s="573">
        <v>1.3680069930069929</v>
      </c>
      <c r="S500" s="586">
        <v>313</v>
      </c>
    </row>
    <row r="501" spans="1:19" ht="14.45" customHeight="1" x14ac:dyDescent="0.2">
      <c r="A501" s="567" t="s">
        <v>2396</v>
      </c>
      <c r="B501" s="568" t="s">
        <v>2397</v>
      </c>
      <c r="C501" s="568" t="s">
        <v>508</v>
      </c>
      <c r="D501" s="568" t="s">
        <v>649</v>
      </c>
      <c r="E501" s="568" t="s">
        <v>2414</v>
      </c>
      <c r="F501" s="568" t="s">
        <v>2591</v>
      </c>
      <c r="G501" s="568" t="s">
        <v>2592</v>
      </c>
      <c r="H501" s="585">
        <v>3</v>
      </c>
      <c r="I501" s="585">
        <v>11157</v>
      </c>
      <c r="J501" s="568">
        <v>0.99438502673796791</v>
      </c>
      <c r="K501" s="568">
        <v>3719</v>
      </c>
      <c r="L501" s="585">
        <v>3</v>
      </c>
      <c r="M501" s="585">
        <v>11220</v>
      </c>
      <c r="N501" s="568">
        <v>1</v>
      </c>
      <c r="O501" s="568">
        <v>3740</v>
      </c>
      <c r="P501" s="585">
        <v>1</v>
      </c>
      <c r="Q501" s="585">
        <v>3758</v>
      </c>
      <c r="R501" s="573">
        <v>0.33493761140819966</v>
      </c>
      <c r="S501" s="586">
        <v>3758</v>
      </c>
    </row>
    <row r="502" spans="1:19" ht="14.45" customHeight="1" x14ac:dyDescent="0.2">
      <c r="A502" s="567" t="s">
        <v>2396</v>
      </c>
      <c r="B502" s="568" t="s">
        <v>2397</v>
      </c>
      <c r="C502" s="568" t="s">
        <v>508</v>
      </c>
      <c r="D502" s="568" t="s">
        <v>649</v>
      </c>
      <c r="E502" s="568" t="s">
        <v>2414</v>
      </c>
      <c r="F502" s="568" t="s">
        <v>2593</v>
      </c>
      <c r="G502" s="568" t="s">
        <v>2594</v>
      </c>
      <c r="H502" s="585">
        <v>2</v>
      </c>
      <c r="I502" s="585">
        <v>3476</v>
      </c>
      <c r="J502" s="568">
        <v>0.49770904925544102</v>
      </c>
      <c r="K502" s="568">
        <v>1738</v>
      </c>
      <c r="L502" s="585">
        <v>4</v>
      </c>
      <c r="M502" s="585">
        <v>6984</v>
      </c>
      <c r="N502" s="568">
        <v>1</v>
      </c>
      <c r="O502" s="568">
        <v>1746</v>
      </c>
      <c r="P502" s="585">
        <v>3</v>
      </c>
      <c r="Q502" s="585">
        <v>5259</v>
      </c>
      <c r="R502" s="573">
        <v>0.75300687285223367</v>
      </c>
      <c r="S502" s="586">
        <v>1753</v>
      </c>
    </row>
    <row r="503" spans="1:19" ht="14.45" customHeight="1" x14ac:dyDescent="0.2">
      <c r="A503" s="567" t="s">
        <v>2396</v>
      </c>
      <c r="B503" s="568" t="s">
        <v>2397</v>
      </c>
      <c r="C503" s="568" t="s">
        <v>508</v>
      </c>
      <c r="D503" s="568" t="s">
        <v>649</v>
      </c>
      <c r="E503" s="568" t="s">
        <v>2414</v>
      </c>
      <c r="F503" s="568" t="s">
        <v>2595</v>
      </c>
      <c r="G503" s="568" t="s">
        <v>2596</v>
      </c>
      <c r="H503" s="585">
        <v>2</v>
      </c>
      <c r="I503" s="585">
        <v>2010</v>
      </c>
      <c r="J503" s="568"/>
      <c r="K503" s="568">
        <v>1005</v>
      </c>
      <c r="L503" s="585"/>
      <c r="M503" s="585"/>
      <c r="N503" s="568"/>
      <c r="O503" s="568"/>
      <c r="P503" s="585"/>
      <c r="Q503" s="585"/>
      <c r="R503" s="573"/>
      <c r="S503" s="586"/>
    </row>
    <row r="504" spans="1:19" ht="14.45" customHeight="1" x14ac:dyDescent="0.2">
      <c r="A504" s="567" t="s">
        <v>2396</v>
      </c>
      <c r="B504" s="568" t="s">
        <v>2397</v>
      </c>
      <c r="C504" s="568" t="s">
        <v>508</v>
      </c>
      <c r="D504" s="568" t="s">
        <v>649</v>
      </c>
      <c r="E504" s="568" t="s">
        <v>2414</v>
      </c>
      <c r="F504" s="568" t="s">
        <v>2528</v>
      </c>
      <c r="G504" s="568" t="s">
        <v>2529</v>
      </c>
      <c r="H504" s="585">
        <v>4</v>
      </c>
      <c r="I504" s="585">
        <v>1328</v>
      </c>
      <c r="J504" s="568">
        <v>1.3135509396636993</v>
      </c>
      <c r="K504" s="568">
        <v>332</v>
      </c>
      <c r="L504" s="585">
        <v>3</v>
      </c>
      <c r="M504" s="585">
        <v>1011</v>
      </c>
      <c r="N504" s="568">
        <v>1</v>
      </c>
      <c r="O504" s="568">
        <v>337</v>
      </c>
      <c r="P504" s="585">
        <v>2</v>
      </c>
      <c r="Q504" s="585">
        <v>680</v>
      </c>
      <c r="R504" s="573">
        <v>0.67260138476755682</v>
      </c>
      <c r="S504" s="586">
        <v>340</v>
      </c>
    </row>
    <row r="505" spans="1:19" ht="14.45" customHeight="1" x14ac:dyDescent="0.2">
      <c r="A505" s="567" t="s">
        <v>2396</v>
      </c>
      <c r="B505" s="568" t="s">
        <v>2397</v>
      </c>
      <c r="C505" s="568" t="s">
        <v>508</v>
      </c>
      <c r="D505" s="568" t="s">
        <v>649</v>
      </c>
      <c r="E505" s="568" t="s">
        <v>2414</v>
      </c>
      <c r="F505" s="568" t="s">
        <v>2530</v>
      </c>
      <c r="G505" s="568" t="s">
        <v>2531</v>
      </c>
      <c r="H505" s="585">
        <v>1</v>
      </c>
      <c r="I505" s="585">
        <v>1037</v>
      </c>
      <c r="J505" s="568"/>
      <c r="K505" s="568">
        <v>1037</v>
      </c>
      <c r="L505" s="585"/>
      <c r="M505" s="585"/>
      <c r="N505" s="568"/>
      <c r="O505" s="568"/>
      <c r="P505" s="585"/>
      <c r="Q505" s="585"/>
      <c r="R505" s="573"/>
      <c r="S505" s="586"/>
    </row>
    <row r="506" spans="1:19" ht="14.45" customHeight="1" x14ac:dyDescent="0.2">
      <c r="A506" s="567" t="s">
        <v>2396</v>
      </c>
      <c r="B506" s="568" t="s">
        <v>2397</v>
      </c>
      <c r="C506" s="568" t="s">
        <v>508</v>
      </c>
      <c r="D506" s="568" t="s">
        <v>649</v>
      </c>
      <c r="E506" s="568" t="s">
        <v>2414</v>
      </c>
      <c r="F506" s="568" t="s">
        <v>2532</v>
      </c>
      <c r="G506" s="568" t="s">
        <v>2533</v>
      </c>
      <c r="H506" s="585">
        <v>14</v>
      </c>
      <c r="I506" s="585">
        <v>11774</v>
      </c>
      <c r="J506" s="568">
        <v>0.69586288416075648</v>
      </c>
      <c r="K506" s="568">
        <v>841</v>
      </c>
      <c r="L506" s="585">
        <v>20</v>
      </c>
      <c r="M506" s="585">
        <v>16920</v>
      </c>
      <c r="N506" s="568">
        <v>1</v>
      </c>
      <c r="O506" s="568">
        <v>846</v>
      </c>
      <c r="P506" s="585">
        <v>16</v>
      </c>
      <c r="Q506" s="585">
        <v>13584</v>
      </c>
      <c r="R506" s="573">
        <v>0.80283687943262416</v>
      </c>
      <c r="S506" s="586">
        <v>849</v>
      </c>
    </row>
    <row r="507" spans="1:19" ht="14.45" customHeight="1" x14ac:dyDescent="0.2">
      <c r="A507" s="567" t="s">
        <v>2396</v>
      </c>
      <c r="B507" s="568" t="s">
        <v>2397</v>
      </c>
      <c r="C507" s="568" t="s">
        <v>508</v>
      </c>
      <c r="D507" s="568" t="s">
        <v>649</v>
      </c>
      <c r="E507" s="568" t="s">
        <v>2414</v>
      </c>
      <c r="F507" s="568" t="s">
        <v>2536</v>
      </c>
      <c r="G507" s="568" t="s">
        <v>2537</v>
      </c>
      <c r="H507" s="585">
        <v>19</v>
      </c>
      <c r="I507" s="585">
        <v>22857</v>
      </c>
      <c r="J507" s="568">
        <v>0.94528535980148887</v>
      </c>
      <c r="K507" s="568">
        <v>1203</v>
      </c>
      <c r="L507" s="585">
        <v>20</v>
      </c>
      <c r="M507" s="585">
        <v>24180</v>
      </c>
      <c r="N507" s="568">
        <v>1</v>
      </c>
      <c r="O507" s="568">
        <v>1209</v>
      </c>
      <c r="P507" s="585">
        <v>15</v>
      </c>
      <c r="Q507" s="585">
        <v>18210</v>
      </c>
      <c r="R507" s="573">
        <v>0.75310173697270466</v>
      </c>
      <c r="S507" s="586">
        <v>1214</v>
      </c>
    </row>
    <row r="508" spans="1:19" ht="14.45" customHeight="1" x14ac:dyDescent="0.2">
      <c r="A508" s="567" t="s">
        <v>2396</v>
      </c>
      <c r="B508" s="568" t="s">
        <v>2397</v>
      </c>
      <c r="C508" s="568" t="s">
        <v>508</v>
      </c>
      <c r="D508" s="568" t="s">
        <v>649</v>
      </c>
      <c r="E508" s="568" t="s">
        <v>2414</v>
      </c>
      <c r="F508" s="568" t="s">
        <v>2597</v>
      </c>
      <c r="G508" s="568" t="s">
        <v>2598</v>
      </c>
      <c r="H508" s="585">
        <v>1</v>
      </c>
      <c r="I508" s="585">
        <v>1373</v>
      </c>
      <c r="J508" s="568"/>
      <c r="K508" s="568">
        <v>1373</v>
      </c>
      <c r="L508" s="585"/>
      <c r="M508" s="585"/>
      <c r="N508" s="568"/>
      <c r="O508" s="568"/>
      <c r="P508" s="585">
        <v>1</v>
      </c>
      <c r="Q508" s="585">
        <v>1388</v>
      </c>
      <c r="R508" s="573"/>
      <c r="S508" s="586">
        <v>1388</v>
      </c>
    </row>
    <row r="509" spans="1:19" ht="14.45" customHeight="1" x14ac:dyDescent="0.2">
      <c r="A509" s="567" t="s">
        <v>2396</v>
      </c>
      <c r="B509" s="568" t="s">
        <v>2397</v>
      </c>
      <c r="C509" s="568" t="s">
        <v>508</v>
      </c>
      <c r="D509" s="568" t="s">
        <v>649</v>
      </c>
      <c r="E509" s="568" t="s">
        <v>2414</v>
      </c>
      <c r="F509" s="568" t="s">
        <v>2599</v>
      </c>
      <c r="G509" s="568" t="s">
        <v>2600</v>
      </c>
      <c r="H509" s="585"/>
      <c r="I509" s="585"/>
      <c r="J509" s="568"/>
      <c r="K509" s="568"/>
      <c r="L509" s="585">
        <v>1</v>
      </c>
      <c r="M509" s="585">
        <v>753</v>
      </c>
      <c r="N509" s="568">
        <v>1</v>
      </c>
      <c r="O509" s="568">
        <v>753</v>
      </c>
      <c r="P509" s="585">
        <v>0</v>
      </c>
      <c r="Q509" s="585">
        <v>0</v>
      </c>
      <c r="R509" s="573">
        <v>0</v>
      </c>
      <c r="S509" s="586"/>
    </row>
    <row r="510" spans="1:19" ht="14.45" customHeight="1" x14ac:dyDescent="0.2">
      <c r="A510" s="567" t="s">
        <v>2396</v>
      </c>
      <c r="B510" s="568" t="s">
        <v>2397</v>
      </c>
      <c r="C510" s="568" t="s">
        <v>508</v>
      </c>
      <c r="D510" s="568" t="s">
        <v>649</v>
      </c>
      <c r="E510" s="568" t="s">
        <v>2414</v>
      </c>
      <c r="F510" s="568" t="s">
        <v>2603</v>
      </c>
      <c r="G510" s="568" t="s">
        <v>2604</v>
      </c>
      <c r="H510" s="585">
        <v>1</v>
      </c>
      <c r="I510" s="585">
        <v>2225</v>
      </c>
      <c r="J510" s="568"/>
      <c r="K510" s="568">
        <v>2225</v>
      </c>
      <c r="L510" s="585"/>
      <c r="M510" s="585"/>
      <c r="N510" s="568"/>
      <c r="O510" s="568"/>
      <c r="P510" s="585"/>
      <c r="Q510" s="585"/>
      <c r="R510" s="573"/>
      <c r="S510" s="586"/>
    </row>
    <row r="511" spans="1:19" ht="14.45" customHeight="1" x14ac:dyDescent="0.2">
      <c r="A511" s="567" t="s">
        <v>2396</v>
      </c>
      <c r="B511" s="568" t="s">
        <v>2397</v>
      </c>
      <c r="C511" s="568" t="s">
        <v>508</v>
      </c>
      <c r="D511" s="568" t="s">
        <v>649</v>
      </c>
      <c r="E511" s="568" t="s">
        <v>2414</v>
      </c>
      <c r="F511" s="568" t="s">
        <v>2605</v>
      </c>
      <c r="G511" s="568" t="s">
        <v>2606</v>
      </c>
      <c r="H511" s="585">
        <v>1</v>
      </c>
      <c r="I511" s="585">
        <v>819</v>
      </c>
      <c r="J511" s="568">
        <v>0.99152542372881358</v>
      </c>
      <c r="K511" s="568">
        <v>819</v>
      </c>
      <c r="L511" s="585">
        <v>1</v>
      </c>
      <c r="M511" s="585">
        <v>826</v>
      </c>
      <c r="N511" s="568">
        <v>1</v>
      </c>
      <c r="O511" s="568">
        <v>826</v>
      </c>
      <c r="P511" s="585"/>
      <c r="Q511" s="585"/>
      <c r="R511" s="573"/>
      <c r="S511" s="586"/>
    </row>
    <row r="512" spans="1:19" ht="14.45" customHeight="1" x14ac:dyDescent="0.2">
      <c r="A512" s="567" t="s">
        <v>2396</v>
      </c>
      <c r="B512" s="568" t="s">
        <v>2397</v>
      </c>
      <c r="C512" s="568" t="s">
        <v>508</v>
      </c>
      <c r="D512" s="568" t="s">
        <v>2393</v>
      </c>
      <c r="E512" s="568" t="s">
        <v>2398</v>
      </c>
      <c r="F512" s="568" t="s">
        <v>2399</v>
      </c>
      <c r="G512" s="568" t="s">
        <v>2400</v>
      </c>
      <c r="H512" s="585">
        <v>0.60000000000000009</v>
      </c>
      <c r="I512" s="585">
        <v>51.87</v>
      </c>
      <c r="J512" s="568"/>
      <c r="K512" s="568">
        <v>86.449999999999989</v>
      </c>
      <c r="L512" s="585"/>
      <c r="M512" s="585"/>
      <c r="N512" s="568"/>
      <c r="O512" s="568"/>
      <c r="P512" s="585"/>
      <c r="Q512" s="585"/>
      <c r="R512" s="573"/>
      <c r="S512" s="586"/>
    </row>
    <row r="513" spans="1:19" ht="14.45" customHeight="1" x14ac:dyDescent="0.2">
      <c r="A513" s="567" t="s">
        <v>2396</v>
      </c>
      <c r="B513" s="568" t="s">
        <v>2397</v>
      </c>
      <c r="C513" s="568" t="s">
        <v>508</v>
      </c>
      <c r="D513" s="568" t="s">
        <v>2393</v>
      </c>
      <c r="E513" s="568" t="s">
        <v>2398</v>
      </c>
      <c r="F513" s="568" t="s">
        <v>2401</v>
      </c>
      <c r="G513" s="568" t="s">
        <v>2402</v>
      </c>
      <c r="H513" s="585">
        <v>1.0999999999999999</v>
      </c>
      <c r="I513" s="585">
        <v>76.67</v>
      </c>
      <c r="J513" s="568">
        <v>0.7857142857142857</v>
      </c>
      <c r="K513" s="568">
        <v>69.700000000000017</v>
      </c>
      <c r="L513" s="585">
        <v>1.4</v>
      </c>
      <c r="M513" s="585">
        <v>97.58</v>
      </c>
      <c r="N513" s="568">
        <v>1</v>
      </c>
      <c r="O513" s="568">
        <v>69.7</v>
      </c>
      <c r="P513" s="585"/>
      <c r="Q513" s="585"/>
      <c r="R513" s="573"/>
      <c r="S513" s="586"/>
    </row>
    <row r="514" spans="1:19" ht="14.45" customHeight="1" x14ac:dyDescent="0.2">
      <c r="A514" s="567" t="s">
        <v>2396</v>
      </c>
      <c r="B514" s="568" t="s">
        <v>2397</v>
      </c>
      <c r="C514" s="568" t="s">
        <v>508</v>
      </c>
      <c r="D514" s="568" t="s">
        <v>2393</v>
      </c>
      <c r="E514" s="568" t="s">
        <v>2398</v>
      </c>
      <c r="F514" s="568" t="s">
        <v>2403</v>
      </c>
      <c r="G514" s="568" t="s">
        <v>573</v>
      </c>
      <c r="H514" s="585">
        <v>0.4</v>
      </c>
      <c r="I514" s="585">
        <v>130.56</v>
      </c>
      <c r="J514" s="568">
        <v>2.2897229042441247</v>
      </c>
      <c r="K514" s="568">
        <v>326.39999999999998</v>
      </c>
      <c r="L514" s="585">
        <v>0.2</v>
      </c>
      <c r="M514" s="585">
        <v>57.02</v>
      </c>
      <c r="N514" s="568">
        <v>1</v>
      </c>
      <c r="O514" s="568">
        <v>285.10000000000002</v>
      </c>
      <c r="P514" s="585"/>
      <c r="Q514" s="585"/>
      <c r="R514" s="573"/>
      <c r="S514" s="586"/>
    </row>
    <row r="515" spans="1:19" ht="14.45" customHeight="1" x14ac:dyDescent="0.2">
      <c r="A515" s="567" t="s">
        <v>2396</v>
      </c>
      <c r="B515" s="568" t="s">
        <v>2397</v>
      </c>
      <c r="C515" s="568" t="s">
        <v>508</v>
      </c>
      <c r="D515" s="568" t="s">
        <v>2393</v>
      </c>
      <c r="E515" s="568" t="s">
        <v>2398</v>
      </c>
      <c r="F515" s="568" t="s">
        <v>2555</v>
      </c>
      <c r="G515" s="568" t="s">
        <v>573</v>
      </c>
      <c r="H515" s="585">
        <v>0.2</v>
      </c>
      <c r="I515" s="585">
        <v>73.540000000000006</v>
      </c>
      <c r="J515" s="568"/>
      <c r="K515" s="568">
        <v>367.7</v>
      </c>
      <c r="L515" s="585"/>
      <c r="M515" s="585"/>
      <c r="N515" s="568"/>
      <c r="O515" s="568"/>
      <c r="P515" s="585"/>
      <c r="Q515" s="585"/>
      <c r="R515" s="573"/>
      <c r="S515" s="586"/>
    </row>
    <row r="516" spans="1:19" ht="14.45" customHeight="1" x14ac:dyDescent="0.2">
      <c r="A516" s="567" t="s">
        <v>2396</v>
      </c>
      <c r="B516" s="568" t="s">
        <v>2397</v>
      </c>
      <c r="C516" s="568" t="s">
        <v>508</v>
      </c>
      <c r="D516" s="568" t="s">
        <v>2393</v>
      </c>
      <c r="E516" s="568" t="s">
        <v>2414</v>
      </c>
      <c r="F516" s="568" t="s">
        <v>2427</v>
      </c>
      <c r="G516" s="568" t="s">
        <v>2428</v>
      </c>
      <c r="H516" s="585">
        <v>8</v>
      </c>
      <c r="I516" s="585">
        <v>296</v>
      </c>
      <c r="J516" s="568">
        <v>0.70813397129186606</v>
      </c>
      <c r="K516" s="568">
        <v>37</v>
      </c>
      <c r="L516" s="585">
        <v>11</v>
      </c>
      <c r="M516" s="585">
        <v>418</v>
      </c>
      <c r="N516" s="568">
        <v>1</v>
      </c>
      <c r="O516" s="568">
        <v>38</v>
      </c>
      <c r="P516" s="585"/>
      <c r="Q516" s="585"/>
      <c r="R516" s="573"/>
      <c r="S516" s="586"/>
    </row>
    <row r="517" spans="1:19" ht="14.45" customHeight="1" x14ac:dyDescent="0.2">
      <c r="A517" s="567" t="s">
        <v>2396</v>
      </c>
      <c r="B517" s="568" t="s">
        <v>2397</v>
      </c>
      <c r="C517" s="568" t="s">
        <v>508</v>
      </c>
      <c r="D517" s="568" t="s">
        <v>2393</v>
      </c>
      <c r="E517" s="568" t="s">
        <v>2414</v>
      </c>
      <c r="F517" s="568" t="s">
        <v>2443</v>
      </c>
      <c r="G517" s="568" t="s">
        <v>2444</v>
      </c>
      <c r="H517" s="585">
        <v>4</v>
      </c>
      <c r="I517" s="585">
        <v>2008</v>
      </c>
      <c r="J517" s="568">
        <v>1.3280423280423281</v>
      </c>
      <c r="K517" s="568">
        <v>502</v>
      </c>
      <c r="L517" s="585">
        <v>3</v>
      </c>
      <c r="M517" s="585">
        <v>1512</v>
      </c>
      <c r="N517" s="568">
        <v>1</v>
      </c>
      <c r="O517" s="568">
        <v>504</v>
      </c>
      <c r="P517" s="585"/>
      <c r="Q517" s="585"/>
      <c r="R517" s="573"/>
      <c r="S517" s="586"/>
    </row>
    <row r="518" spans="1:19" ht="14.45" customHeight="1" x14ac:dyDescent="0.2">
      <c r="A518" s="567" t="s">
        <v>2396</v>
      </c>
      <c r="B518" s="568" t="s">
        <v>2397</v>
      </c>
      <c r="C518" s="568" t="s">
        <v>508</v>
      </c>
      <c r="D518" s="568" t="s">
        <v>2393</v>
      </c>
      <c r="E518" s="568" t="s">
        <v>2414</v>
      </c>
      <c r="F518" s="568" t="s">
        <v>2445</v>
      </c>
      <c r="G518" s="568" t="s">
        <v>2446</v>
      </c>
      <c r="H518" s="585">
        <v>4</v>
      </c>
      <c r="I518" s="585">
        <v>2720</v>
      </c>
      <c r="J518" s="568">
        <v>0.66180048661800484</v>
      </c>
      <c r="K518" s="568">
        <v>680</v>
      </c>
      <c r="L518" s="585">
        <v>6</v>
      </c>
      <c r="M518" s="585">
        <v>4110</v>
      </c>
      <c r="N518" s="568">
        <v>1</v>
      </c>
      <c r="O518" s="568">
        <v>685</v>
      </c>
      <c r="P518" s="585"/>
      <c r="Q518" s="585"/>
      <c r="R518" s="573"/>
      <c r="S518" s="586"/>
    </row>
    <row r="519" spans="1:19" ht="14.45" customHeight="1" x14ac:dyDescent="0.2">
      <c r="A519" s="567" t="s">
        <v>2396</v>
      </c>
      <c r="B519" s="568" t="s">
        <v>2397</v>
      </c>
      <c r="C519" s="568" t="s">
        <v>508</v>
      </c>
      <c r="D519" s="568" t="s">
        <v>2393</v>
      </c>
      <c r="E519" s="568" t="s">
        <v>2414</v>
      </c>
      <c r="F519" s="568" t="s">
        <v>2447</v>
      </c>
      <c r="G519" s="568" t="s">
        <v>2448</v>
      </c>
      <c r="H519" s="585">
        <v>4</v>
      </c>
      <c r="I519" s="585">
        <v>4136</v>
      </c>
      <c r="J519" s="568">
        <v>1.9884615384615385</v>
      </c>
      <c r="K519" s="568">
        <v>1034</v>
      </c>
      <c r="L519" s="585">
        <v>2</v>
      </c>
      <c r="M519" s="585">
        <v>2080</v>
      </c>
      <c r="N519" s="568">
        <v>1</v>
      </c>
      <c r="O519" s="568">
        <v>1040</v>
      </c>
      <c r="P519" s="585"/>
      <c r="Q519" s="585"/>
      <c r="R519" s="573"/>
      <c r="S519" s="586"/>
    </row>
    <row r="520" spans="1:19" ht="14.45" customHeight="1" x14ac:dyDescent="0.2">
      <c r="A520" s="567" t="s">
        <v>2396</v>
      </c>
      <c r="B520" s="568" t="s">
        <v>2397</v>
      </c>
      <c r="C520" s="568" t="s">
        <v>508</v>
      </c>
      <c r="D520" s="568" t="s">
        <v>2393</v>
      </c>
      <c r="E520" s="568" t="s">
        <v>2414</v>
      </c>
      <c r="F520" s="568" t="s">
        <v>2449</v>
      </c>
      <c r="G520" s="568" t="s">
        <v>2450</v>
      </c>
      <c r="H520" s="585">
        <v>2</v>
      </c>
      <c r="I520" s="585">
        <v>4206</v>
      </c>
      <c r="J520" s="568">
        <v>1.9914772727272727</v>
      </c>
      <c r="K520" s="568">
        <v>2103</v>
      </c>
      <c r="L520" s="585">
        <v>1</v>
      </c>
      <c r="M520" s="585">
        <v>2112</v>
      </c>
      <c r="N520" s="568">
        <v>1</v>
      </c>
      <c r="O520" s="568">
        <v>2112</v>
      </c>
      <c r="P520" s="585"/>
      <c r="Q520" s="585"/>
      <c r="R520" s="573"/>
      <c r="S520" s="586"/>
    </row>
    <row r="521" spans="1:19" ht="14.45" customHeight="1" x14ac:dyDescent="0.2">
      <c r="A521" s="567" t="s">
        <v>2396</v>
      </c>
      <c r="B521" s="568" t="s">
        <v>2397</v>
      </c>
      <c r="C521" s="568" t="s">
        <v>508</v>
      </c>
      <c r="D521" s="568" t="s">
        <v>2393</v>
      </c>
      <c r="E521" s="568" t="s">
        <v>2414</v>
      </c>
      <c r="F521" s="568" t="s">
        <v>2451</v>
      </c>
      <c r="G521" s="568" t="s">
        <v>2452</v>
      </c>
      <c r="H521" s="585">
        <v>1</v>
      </c>
      <c r="I521" s="585">
        <v>1278</v>
      </c>
      <c r="J521" s="568"/>
      <c r="K521" s="568">
        <v>1278</v>
      </c>
      <c r="L521" s="585"/>
      <c r="M521" s="585"/>
      <c r="N521" s="568"/>
      <c r="O521" s="568"/>
      <c r="P521" s="585"/>
      <c r="Q521" s="585"/>
      <c r="R521" s="573"/>
      <c r="S521" s="586"/>
    </row>
    <row r="522" spans="1:19" ht="14.45" customHeight="1" x14ac:dyDescent="0.2">
      <c r="A522" s="567" t="s">
        <v>2396</v>
      </c>
      <c r="B522" s="568" t="s">
        <v>2397</v>
      </c>
      <c r="C522" s="568" t="s">
        <v>508</v>
      </c>
      <c r="D522" s="568" t="s">
        <v>2393</v>
      </c>
      <c r="E522" s="568" t="s">
        <v>2414</v>
      </c>
      <c r="F522" s="568" t="s">
        <v>2576</v>
      </c>
      <c r="G522" s="568" t="s">
        <v>2577</v>
      </c>
      <c r="H522" s="585">
        <v>1</v>
      </c>
      <c r="I522" s="585">
        <v>975</v>
      </c>
      <c r="J522" s="568"/>
      <c r="K522" s="568">
        <v>975</v>
      </c>
      <c r="L522" s="585"/>
      <c r="M522" s="585"/>
      <c r="N522" s="568"/>
      <c r="O522" s="568"/>
      <c r="P522" s="585"/>
      <c r="Q522" s="585"/>
      <c r="R522" s="573"/>
      <c r="S522" s="586"/>
    </row>
    <row r="523" spans="1:19" ht="14.45" customHeight="1" x14ac:dyDescent="0.2">
      <c r="A523" s="567" t="s">
        <v>2396</v>
      </c>
      <c r="B523" s="568" t="s">
        <v>2397</v>
      </c>
      <c r="C523" s="568" t="s">
        <v>508</v>
      </c>
      <c r="D523" s="568" t="s">
        <v>2393</v>
      </c>
      <c r="E523" s="568" t="s">
        <v>2414</v>
      </c>
      <c r="F523" s="568" t="s">
        <v>2473</v>
      </c>
      <c r="G523" s="568" t="s">
        <v>2474</v>
      </c>
      <c r="H523" s="585">
        <v>9</v>
      </c>
      <c r="I523" s="585">
        <v>774</v>
      </c>
      <c r="J523" s="568">
        <v>0.8896551724137931</v>
      </c>
      <c r="K523" s="568">
        <v>86</v>
      </c>
      <c r="L523" s="585">
        <v>10</v>
      </c>
      <c r="M523" s="585">
        <v>870</v>
      </c>
      <c r="N523" s="568">
        <v>1</v>
      </c>
      <c r="O523" s="568">
        <v>87</v>
      </c>
      <c r="P523" s="585"/>
      <c r="Q523" s="585"/>
      <c r="R523" s="573"/>
      <c r="S523" s="586"/>
    </row>
    <row r="524" spans="1:19" ht="14.45" customHeight="1" x14ac:dyDescent="0.2">
      <c r="A524" s="567" t="s">
        <v>2396</v>
      </c>
      <c r="B524" s="568" t="s">
        <v>2397</v>
      </c>
      <c r="C524" s="568" t="s">
        <v>508</v>
      </c>
      <c r="D524" s="568" t="s">
        <v>2393</v>
      </c>
      <c r="E524" s="568" t="s">
        <v>2414</v>
      </c>
      <c r="F524" s="568" t="s">
        <v>2482</v>
      </c>
      <c r="G524" s="568" t="s">
        <v>2483</v>
      </c>
      <c r="H524" s="585">
        <v>2</v>
      </c>
      <c r="I524" s="585">
        <v>316</v>
      </c>
      <c r="J524" s="568"/>
      <c r="K524" s="568">
        <v>158</v>
      </c>
      <c r="L524" s="585"/>
      <c r="M524" s="585"/>
      <c r="N524" s="568"/>
      <c r="O524" s="568"/>
      <c r="P524" s="585"/>
      <c r="Q524" s="585"/>
      <c r="R524" s="573"/>
      <c r="S524" s="586"/>
    </row>
    <row r="525" spans="1:19" ht="14.45" customHeight="1" x14ac:dyDescent="0.2">
      <c r="A525" s="567" t="s">
        <v>2396</v>
      </c>
      <c r="B525" s="568" t="s">
        <v>2397</v>
      </c>
      <c r="C525" s="568" t="s">
        <v>508</v>
      </c>
      <c r="D525" s="568" t="s">
        <v>2393</v>
      </c>
      <c r="E525" s="568" t="s">
        <v>2414</v>
      </c>
      <c r="F525" s="568" t="s">
        <v>2492</v>
      </c>
      <c r="G525" s="568" t="s">
        <v>2493</v>
      </c>
      <c r="H525" s="585">
        <v>2</v>
      </c>
      <c r="I525" s="585">
        <v>2128</v>
      </c>
      <c r="J525" s="568"/>
      <c r="K525" s="568">
        <v>1064</v>
      </c>
      <c r="L525" s="585"/>
      <c r="M525" s="585"/>
      <c r="N525" s="568"/>
      <c r="O525" s="568"/>
      <c r="P525" s="585"/>
      <c r="Q525" s="585"/>
      <c r="R525" s="573"/>
      <c r="S525" s="586"/>
    </row>
    <row r="526" spans="1:19" ht="14.45" customHeight="1" x14ac:dyDescent="0.2">
      <c r="A526" s="567" t="s">
        <v>2396</v>
      </c>
      <c r="B526" s="568" t="s">
        <v>2397</v>
      </c>
      <c r="C526" s="568" t="s">
        <v>508</v>
      </c>
      <c r="D526" s="568" t="s">
        <v>2393</v>
      </c>
      <c r="E526" s="568" t="s">
        <v>2414</v>
      </c>
      <c r="F526" s="568" t="s">
        <v>2498</v>
      </c>
      <c r="G526" s="568" t="s">
        <v>2499</v>
      </c>
      <c r="H526" s="585"/>
      <c r="I526" s="585"/>
      <c r="J526" s="568"/>
      <c r="K526" s="568"/>
      <c r="L526" s="585">
        <v>1</v>
      </c>
      <c r="M526" s="585">
        <v>722</v>
      </c>
      <c r="N526" s="568">
        <v>1</v>
      </c>
      <c r="O526" s="568">
        <v>722</v>
      </c>
      <c r="P526" s="585"/>
      <c r="Q526" s="585"/>
      <c r="R526" s="573"/>
      <c r="S526" s="586"/>
    </row>
    <row r="527" spans="1:19" ht="14.45" customHeight="1" x14ac:dyDescent="0.2">
      <c r="A527" s="567" t="s">
        <v>2396</v>
      </c>
      <c r="B527" s="568" t="s">
        <v>2397</v>
      </c>
      <c r="C527" s="568" t="s">
        <v>508</v>
      </c>
      <c r="D527" s="568" t="s">
        <v>2393</v>
      </c>
      <c r="E527" s="568" t="s">
        <v>2414</v>
      </c>
      <c r="F527" s="568" t="s">
        <v>2510</v>
      </c>
      <c r="G527" s="568" t="s">
        <v>2511</v>
      </c>
      <c r="H527" s="585">
        <v>2</v>
      </c>
      <c r="I527" s="585">
        <v>1012</v>
      </c>
      <c r="J527" s="568">
        <v>1.9921259842519685</v>
      </c>
      <c r="K527" s="568">
        <v>506</v>
      </c>
      <c r="L527" s="585">
        <v>1</v>
      </c>
      <c r="M527" s="585">
        <v>508</v>
      </c>
      <c r="N527" s="568">
        <v>1</v>
      </c>
      <c r="O527" s="568">
        <v>508</v>
      </c>
      <c r="P527" s="585"/>
      <c r="Q527" s="585"/>
      <c r="R527" s="573"/>
      <c r="S527" s="586"/>
    </row>
    <row r="528" spans="1:19" ht="14.45" customHeight="1" x14ac:dyDescent="0.2">
      <c r="A528" s="567" t="s">
        <v>2396</v>
      </c>
      <c r="B528" s="568" t="s">
        <v>2397</v>
      </c>
      <c r="C528" s="568" t="s">
        <v>508</v>
      </c>
      <c r="D528" s="568" t="s">
        <v>2393</v>
      </c>
      <c r="E528" s="568" t="s">
        <v>2414</v>
      </c>
      <c r="F528" s="568" t="s">
        <v>2516</v>
      </c>
      <c r="G528" s="568" t="s">
        <v>2517</v>
      </c>
      <c r="H528" s="585">
        <v>1</v>
      </c>
      <c r="I528" s="585">
        <v>181</v>
      </c>
      <c r="J528" s="568"/>
      <c r="K528" s="568">
        <v>181</v>
      </c>
      <c r="L528" s="585"/>
      <c r="M528" s="585"/>
      <c r="N528" s="568"/>
      <c r="O528" s="568"/>
      <c r="P528" s="585"/>
      <c r="Q528" s="585"/>
      <c r="R528" s="573"/>
      <c r="S528" s="586"/>
    </row>
    <row r="529" spans="1:19" ht="14.45" customHeight="1" x14ac:dyDescent="0.2">
      <c r="A529" s="567" t="s">
        <v>2396</v>
      </c>
      <c r="B529" s="568" t="s">
        <v>2397</v>
      </c>
      <c r="C529" s="568" t="s">
        <v>508</v>
      </c>
      <c r="D529" s="568" t="s">
        <v>2393</v>
      </c>
      <c r="E529" s="568" t="s">
        <v>2414</v>
      </c>
      <c r="F529" s="568" t="s">
        <v>2520</v>
      </c>
      <c r="G529" s="568" t="s">
        <v>2521</v>
      </c>
      <c r="H529" s="585">
        <v>1</v>
      </c>
      <c r="I529" s="585">
        <v>311</v>
      </c>
      <c r="J529" s="568">
        <v>0.99679487179487181</v>
      </c>
      <c r="K529" s="568">
        <v>311</v>
      </c>
      <c r="L529" s="585">
        <v>1</v>
      </c>
      <c r="M529" s="585">
        <v>312</v>
      </c>
      <c r="N529" s="568">
        <v>1</v>
      </c>
      <c r="O529" s="568">
        <v>312</v>
      </c>
      <c r="P529" s="585"/>
      <c r="Q529" s="585"/>
      <c r="R529" s="573"/>
      <c r="S529" s="586"/>
    </row>
    <row r="530" spans="1:19" ht="14.45" customHeight="1" x14ac:dyDescent="0.2">
      <c r="A530" s="567" t="s">
        <v>2396</v>
      </c>
      <c r="B530" s="568" t="s">
        <v>2397</v>
      </c>
      <c r="C530" s="568" t="s">
        <v>508</v>
      </c>
      <c r="D530" s="568" t="s">
        <v>2393</v>
      </c>
      <c r="E530" s="568" t="s">
        <v>2414</v>
      </c>
      <c r="F530" s="568" t="s">
        <v>2532</v>
      </c>
      <c r="G530" s="568" t="s">
        <v>2533</v>
      </c>
      <c r="H530" s="585"/>
      <c r="I530" s="585"/>
      <c r="J530" s="568"/>
      <c r="K530" s="568"/>
      <c r="L530" s="585">
        <v>1</v>
      </c>
      <c r="M530" s="585">
        <v>846</v>
      </c>
      <c r="N530" s="568">
        <v>1</v>
      </c>
      <c r="O530" s="568">
        <v>846</v>
      </c>
      <c r="P530" s="585"/>
      <c r="Q530" s="585"/>
      <c r="R530" s="573"/>
      <c r="S530" s="586"/>
    </row>
    <row r="531" spans="1:19" ht="14.45" customHeight="1" x14ac:dyDescent="0.2">
      <c r="A531" s="567" t="s">
        <v>2396</v>
      </c>
      <c r="B531" s="568" t="s">
        <v>2397</v>
      </c>
      <c r="C531" s="568" t="s">
        <v>508</v>
      </c>
      <c r="D531" s="568" t="s">
        <v>650</v>
      </c>
      <c r="E531" s="568" t="s">
        <v>2398</v>
      </c>
      <c r="F531" s="568" t="s">
        <v>2399</v>
      </c>
      <c r="G531" s="568" t="s">
        <v>2400</v>
      </c>
      <c r="H531" s="585"/>
      <c r="I531" s="585"/>
      <c r="J531" s="568"/>
      <c r="K531" s="568"/>
      <c r="L531" s="585">
        <v>2.8</v>
      </c>
      <c r="M531" s="585">
        <v>205.01</v>
      </c>
      <c r="N531" s="568">
        <v>1</v>
      </c>
      <c r="O531" s="568">
        <v>73.217857142857142</v>
      </c>
      <c r="P531" s="585">
        <v>3.4</v>
      </c>
      <c r="Q531" s="585">
        <v>290.17</v>
      </c>
      <c r="R531" s="573">
        <v>1.4153943710062926</v>
      </c>
      <c r="S531" s="586">
        <v>85.344117647058837</v>
      </c>
    </row>
    <row r="532" spans="1:19" ht="14.45" customHeight="1" x14ac:dyDescent="0.2">
      <c r="A532" s="567" t="s">
        <v>2396</v>
      </c>
      <c r="B532" s="568" t="s">
        <v>2397</v>
      </c>
      <c r="C532" s="568" t="s">
        <v>508</v>
      </c>
      <c r="D532" s="568" t="s">
        <v>650</v>
      </c>
      <c r="E532" s="568" t="s">
        <v>2398</v>
      </c>
      <c r="F532" s="568" t="s">
        <v>2401</v>
      </c>
      <c r="G532" s="568" t="s">
        <v>2402</v>
      </c>
      <c r="H532" s="585"/>
      <c r="I532" s="585"/>
      <c r="J532" s="568"/>
      <c r="K532" s="568"/>
      <c r="L532" s="585">
        <v>4.5999999999999996</v>
      </c>
      <c r="M532" s="585">
        <v>320.64000000000004</v>
      </c>
      <c r="N532" s="568">
        <v>1</v>
      </c>
      <c r="O532" s="568">
        <v>69.704347826086973</v>
      </c>
      <c r="P532" s="585">
        <v>12.999999999999998</v>
      </c>
      <c r="Q532" s="585">
        <v>906.13</v>
      </c>
      <c r="R532" s="573">
        <v>2.8260042415169657</v>
      </c>
      <c r="S532" s="586">
        <v>69.702307692307699</v>
      </c>
    </row>
    <row r="533" spans="1:19" ht="14.45" customHeight="1" x14ac:dyDescent="0.2">
      <c r="A533" s="567" t="s">
        <v>2396</v>
      </c>
      <c r="B533" s="568" t="s">
        <v>2397</v>
      </c>
      <c r="C533" s="568" t="s">
        <v>508</v>
      </c>
      <c r="D533" s="568" t="s">
        <v>650</v>
      </c>
      <c r="E533" s="568" t="s">
        <v>2398</v>
      </c>
      <c r="F533" s="568" t="s">
        <v>2403</v>
      </c>
      <c r="G533" s="568" t="s">
        <v>573</v>
      </c>
      <c r="H533" s="585"/>
      <c r="I533" s="585"/>
      <c r="J533" s="568"/>
      <c r="K533" s="568"/>
      <c r="L533" s="585">
        <v>3.2</v>
      </c>
      <c r="M533" s="585">
        <v>1044.48</v>
      </c>
      <c r="N533" s="568">
        <v>1</v>
      </c>
      <c r="O533" s="568">
        <v>326.39999999999998</v>
      </c>
      <c r="P533" s="585">
        <v>4.5999999999999996</v>
      </c>
      <c r="Q533" s="585">
        <v>1691.42</v>
      </c>
      <c r="R533" s="573">
        <v>1.6193895526960784</v>
      </c>
      <c r="S533" s="586">
        <v>367.70000000000005</v>
      </c>
    </row>
    <row r="534" spans="1:19" ht="14.45" customHeight="1" x14ac:dyDescent="0.2">
      <c r="A534" s="567" t="s">
        <v>2396</v>
      </c>
      <c r="B534" s="568" t="s">
        <v>2397</v>
      </c>
      <c r="C534" s="568" t="s">
        <v>508</v>
      </c>
      <c r="D534" s="568" t="s">
        <v>650</v>
      </c>
      <c r="E534" s="568" t="s">
        <v>2398</v>
      </c>
      <c r="F534" s="568" t="s">
        <v>2405</v>
      </c>
      <c r="G534" s="568" t="s">
        <v>2406</v>
      </c>
      <c r="H534" s="585"/>
      <c r="I534" s="585"/>
      <c r="J534" s="568"/>
      <c r="K534" s="568"/>
      <c r="L534" s="585">
        <v>0.5</v>
      </c>
      <c r="M534" s="585">
        <v>84.22999999999999</v>
      </c>
      <c r="N534" s="568">
        <v>1</v>
      </c>
      <c r="O534" s="568">
        <v>168.45999999999998</v>
      </c>
      <c r="P534" s="585">
        <v>0.7</v>
      </c>
      <c r="Q534" s="585">
        <v>129.34</v>
      </c>
      <c r="R534" s="573">
        <v>1.5355574023507066</v>
      </c>
      <c r="S534" s="586">
        <v>184.7714285714286</v>
      </c>
    </row>
    <row r="535" spans="1:19" ht="14.45" customHeight="1" x14ac:dyDescent="0.2">
      <c r="A535" s="567" t="s">
        <v>2396</v>
      </c>
      <c r="B535" s="568" t="s">
        <v>2397</v>
      </c>
      <c r="C535" s="568" t="s">
        <v>508</v>
      </c>
      <c r="D535" s="568" t="s">
        <v>650</v>
      </c>
      <c r="E535" s="568" t="s">
        <v>2558</v>
      </c>
      <c r="F535" s="568" t="s">
        <v>2563</v>
      </c>
      <c r="G535" s="568" t="s">
        <v>2564</v>
      </c>
      <c r="H535" s="585"/>
      <c r="I535" s="585"/>
      <c r="J535" s="568"/>
      <c r="K535" s="568"/>
      <c r="L535" s="585">
        <v>1</v>
      </c>
      <c r="M535" s="585">
        <v>563</v>
      </c>
      <c r="N535" s="568">
        <v>1</v>
      </c>
      <c r="O535" s="568">
        <v>563</v>
      </c>
      <c r="P535" s="585"/>
      <c r="Q535" s="585"/>
      <c r="R535" s="573"/>
      <c r="S535" s="586"/>
    </row>
    <row r="536" spans="1:19" ht="14.45" customHeight="1" x14ac:dyDescent="0.2">
      <c r="A536" s="567" t="s">
        <v>2396</v>
      </c>
      <c r="B536" s="568" t="s">
        <v>2397</v>
      </c>
      <c r="C536" s="568" t="s">
        <v>508</v>
      </c>
      <c r="D536" s="568" t="s">
        <v>650</v>
      </c>
      <c r="E536" s="568" t="s">
        <v>2414</v>
      </c>
      <c r="F536" s="568" t="s">
        <v>2423</v>
      </c>
      <c r="G536" s="568" t="s">
        <v>2424</v>
      </c>
      <c r="H536" s="585"/>
      <c r="I536" s="585"/>
      <c r="J536" s="568"/>
      <c r="K536" s="568"/>
      <c r="L536" s="585"/>
      <c r="M536" s="585"/>
      <c r="N536" s="568"/>
      <c r="O536" s="568"/>
      <c r="P536" s="585">
        <v>1</v>
      </c>
      <c r="Q536" s="585">
        <v>108</v>
      </c>
      <c r="R536" s="573"/>
      <c r="S536" s="586">
        <v>108</v>
      </c>
    </row>
    <row r="537" spans="1:19" ht="14.45" customHeight="1" x14ac:dyDescent="0.2">
      <c r="A537" s="567" t="s">
        <v>2396</v>
      </c>
      <c r="B537" s="568" t="s">
        <v>2397</v>
      </c>
      <c r="C537" s="568" t="s">
        <v>508</v>
      </c>
      <c r="D537" s="568" t="s">
        <v>650</v>
      </c>
      <c r="E537" s="568" t="s">
        <v>2414</v>
      </c>
      <c r="F537" s="568" t="s">
        <v>2427</v>
      </c>
      <c r="G537" s="568" t="s">
        <v>2428</v>
      </c>
      <c r="H537" s="585"/>
      <c r="I537" s="585"/>
      <c r="J537" s="568"/>
      <c r="K537" s="568"/>
      <c r="L537" s="585">
        <v>15</v>
      </c>
      <c r="M537" s="585">
        <v>570</v>
      </c>
      <c r="N537" s="568">
        <v>1</v>
      </c>
      <c r="O537" s="568">
        <v>38</v>
      </c>
      <c r="P537" s="585">
        <v>6</v>
      </c>
      <c r="Q537" s="585">
        <v>228</v>
      </c>
      <c r="R537" s="573">
        <v>0.4</v>
      </c>
      <c r="S537" s="586">
        <v>38</v>
      </c>
    </row>
    <row r="538" spans="1:19" ht="14.45" customHeight="1" x14ac:dyDescent="0.2">
      <c r="A538" s="567" t="s">
        <v>2396</v>
      </c>
      <c r="B538" s="568" t="s">
        <v>2397</v>
      </c>
      <c r="C538" s="568" t="s">
        <v>508</v>
      </c>
      <c r="D538" s="568" t="s">
        <v>650</v>
      </c>
      <c r="E538" s="568" t="s">
        <v>2414</v>
      </c>
      <c r="F538" s="568" t="s">
        <v>2435</v>
      </c>
      <c r="G538" s="568" t="s">
        <v>2436</v>
      </c>
      <c r="H538" s="585"/>
      <c r="I538" s="585"/>
      <c r="J538" s="568"/>
      <c r="K538" s="568"/>
      <c r="L538" s="585">
        <v>1</v>
      </c>
      <c r="M538" s="585">
        <v>254</v>
      </c>
      <c r="N538" s="568">
        <v>1</v>
      </c>
      <c r="O538" s="568">
        <v>254</v>
      </c>
      <c r="P538" s="585">
        <v>1</v>
      </c>
      <c r="Q538" s="585">
        <v>255</v>
      </c>
      <c r="R538" s="573">
        <v>1.0039370078740157</v>
      </c>
      <c r="S538" s="586">
        <v>255</v>
      </c>
    </row>
    <row r="539" spans="1:19" ht="14.45" customHeight="1" x14ac:dyDescent="0.2">
      <c r="A539" s="567" t="s">
        <v>2396</v>
      </c>
      <c r="B539" s="568" t="s">
        <v>2397</v>
      </c>
      <c r="C539" s="568" t="s">
        <v>508</v>
      </c>
      <c r="D539" s="568" t="s">
        <v>650</v>
      </c>
      <c r="E539" s="568" t="s">
        <v>2414</v>
      </c>
      <c r="F539" s="568" t="s">
        <v>2437</v>
      </c>
      <c r="G539" s="568" t="s">
        <v>2438</v>
      </c>
      <c r="H539" s="585"/>
      <c r="I539" s="585"/>
      <c r="J539" s="568"/>
      <c r="K539" s="568"/>
      <c r="L539" s="585">
        <v>17</v>
      </c>
      <c r="M539" s="585">
        <v>2142</v>
      </c>
      <c r="N539" s="568">
        <v>1</v>
      </c>
      <c r="O539" s="568">
        <v>126</v>
      </c>
      <c r="P539" s="585">
        <v>23</v>
      </c>
      <c r="Q539" s="585">
        <v>2921</v>
      </c>
      <c r="R539" s="573">
        <v>1.3636788048552755</v>
      </c>
      <c r="S539" s="586">
        <v>127</v>
      </c>
    </row>
    <row r="540" spans="1:19" ht="14.45" customHeight="1" x14ac:dyDescent="0.2">
      <c r="A540" s="567" t="s">
        <v>2396</v>
      </c>
      <c r="B540" s="568" t="s">
        <v>2397</v>
      </c>
      <c r="C540" s="568" t="s">
        <v>508</v>
      </c>
      <c r="D540" s="568" t="s">
        <v>650</v>
      </c>
      <c r="E540" s="568" t="s">
        <v>2414</v>
      </c>
      <c r="F540" s="568" t="s">
        <v>2443</v>
      </c>
      <c r="G540" s="568" t="s">
        <v>2444</v>
      </c>
      <c r="H540" s="585"/>
      <c r="I540" s="585"/>
      <c r="J540" s="568"/>
      <c r="K540" s="568"/>
      <c r="L540" s="585">
        <v>2</v>
      </c>
      <c r="M540" s="585">
        <v>1008</v>
      </c>
      <c r="N540" s="568">
        <v>1</v>
      </c>
      <c r="O540" s="568">
        <v>504</v>
      </c>
      <c r="P540" s="585"/>
      <c r="Q540" s="585"/>
      <c r="R540" s="573"/>
      <c r="S540" s="586"/>
    </row>
    <row r="541" spans="1:19" ht="14.45" customHeight="1" x14ac:dyDescent="0.2">
      <c r="A541" s="567" t="s">
        <v>2396</v>
      </c>
      <c r="B541" s="568" t="s">
        <v>2397</v>
      </c>
      <c r="C541" s="568" t="s">
        <v>508</v>
      </c>
      <c r="D541" s="568" t="s">
        <v>650</v>
      </c>
      <c r="E541" s="568" t="s">
        <v>2414</v>
      </c>
      <c r="F541" s="568" t="s">
        <v>2445</v>
      </c>
      <c r="G541" s="568" t="s">
        <v>2446</v>
      </c>
      <c r="H541" s="585"/>
      <c r="I541" s="585"/>
      <c r="J541" s="568"/>
      <c r="K541" s="568"/>
      <c r="L541" s="585">
        <v>29</v>
      </c>
      <c r="M541" s="585">
        <v>19865</v>
      </c>
      <c r="N541" s="568">
        <v>1</v>
      </c>
      <c r="O541" s="568">
        <v>685</v>
      </c>
      <c r="P541" s="585">
        <v>147</v>
      </c>
      <c r="Q541" s="585">
        <v>101136</v>
      </c>
      <c r="R541" s="573">
        <v>5.0911653662219987</v>
      </c>
      <c r="S541" s="586">
        <v>688</v>
      </c>
    </row>
    <row r="542" spans="1:19" ht="14.45" customHeight="1" x14ac:dyDescent="0.2">
      <c r="A542" s="567" t="s">
        <v>2396</v>
      </c>
      <c r="B542" s="568" t="s">
        <v>2397</v>
      </c>
      <c r="C542" s="568" t="s">
        <v>508</v>
      </c>
      <c r="D542" s="568" t="s">
        <v>650</v>
      </c>
      <c r="E542" s="568" t="s">
        <v>2414</v>
      </c>
      <c r="F542" s="568" t="s">
        <v>2447</v>
      </c>
      <c r="G542" s="568" t="s">
        <v>2448</v>
      </c>
      <c r="H542" s="585"/>
      <c r="I542" s="585"/>
      <c r="J542" s="568"/>
      <c r="K542" s="568"/>
      <c r="L542" s="585">
        <v>2</v>
      </c>
      <c r="M542" s="585">
        <v>2080</v>
      </c>
      <c r="N542" s="568">
        <v>1</v>
      </c>
      <c r="O542" s="568">
        <v>1040</v>
      </c>
      <c r="P542" s="585">
        <v>2</v>
      </c>
      <c r="Q542" s="585">
        <v>2090</v>
      </c>
      <c r="R542" s="573">
        <v>1.0048076923076923</v>
      </c>
      <c r="S542" s="586">
        <v>1045</v>
      </c>
    </row>
    <row r="543" spans="1:19" ht="14.45" customHeight="1" x14ac:dyDescent="0.2">
      <c r="A543" s="567" t="s">
        <v>2396</v>
      </c>
      <c r="B543" s="568" t="s">
        <v>2397</v>
      </c>
      <c r="C543" s="568" t="s">
        <v>508</v>
      </c>
      <c r="D543" s="568" t="s">
        <v>650</v>
      </c>
      <c r="E543" s="568" t="s">
        <v>2414</v>
      </c>
      <c r="F543" s="568" t="s">
        <v>2449</v>
      </c>
      <c r="G543" s="568" t="s">
        <v>2450</v>
      </c>
      <c r="H543" s="585"/>
      <c r="I543" s="585"/>
      <c r="J543" s="568"/>
      <c r="K543" s="568"/>
      <c r="L543" s="585">
        <v>1</v>
      </c>
      <c r="M543" s="585">
        <v>2112</v>
      </c>
      <c r="N543" s="568">
        <v>1</v>
      </c>
      <c r="O543" s="568">
        <v>2112</v>
      </c>
      <c r="P543" s="585"/>
      <c r="Q543" s="585"/>
      <c r="R543" s="573"/>
      <c r="S543" s="586"/>
    </row>
    <row r="544" spans="1:19" ht="14.45" customHeight="1" x14ac:dyDescent="0.2">
      <c r="A544" s="567" t="s">
        <v>2396</v>
      </c>
      <c r="B544" s="568" t="s">
        <v>2397</v>
      </c>
      <c r="C544" s="568" t="s">
        <v>508</v>
      </c>
      <c r="D544" s="568" t="s">
        <v>650</v>
      </c>
      <c r="E544" s="568" t="s">
        <v>2414</v>
      </c>
      <c r="F544" s="568" t="s">
        <v>2578</v>
      </c>
      <c r="G544" s="568" t="s">
        <v>2579</v>
      </c>
      <c r="H544" s="585"/>
      <c r="I544" s="585"/>
      <c r="J544" s="568"/>
      <c r="K544" s="568"/>
      <c r="L544" s="585">
        <v>2</v>
      </c>
      <c r="M544" s="585">
        <v>1706</v>
      </c>
      <c r="N544" s="568">
        <v>1</v>
      </c>
      <c r="O544" s="568">
        <v>853</v>
      </c>
      <c r="P544" s="585"/>
      <c r="Q544" s="585"/>
      <c r="R544" s="573"/>
      <c r="S544" s="586"/>
    </row>
    <row r="545" spans="1:19" ht="14.45" customHeight="1" x14ac:dyDescent="0.2">
      <c r="A545" s="567" t="s">
        <v>2396</v>
      </c>
      <c r="B545" s="568" t="s">
        <v>2397</v>
      </c>
      <c r="C545" s="568" t="s">
        <v>508</v>
      </c>
      <c r="D545" s="568" t="s">
        <v>650</v>
      </c>
      <c r="E545" s="568" t="s">
        <v>2414</v>
      </c>
      <c r="F545" s="568" t="s">
        <v>2467</v>
      </c>
      <c r="G545" s="568" t="s">
        <v>2468</v>
      </c>
      <c r="H545" s="585"/>
      <c r="I545" s="585"/>
      <c r="J545" s="568"/>
      <c r="K545" s="568"/>
      <c r="L545" s="585">
        <v>15</v>
      </c>
      <c r="M545" s="585">
        <v>499.99</v>
      </c>
      <c r="N545" s="568">
        <v>1</v>
      </c>
      <c r="O545" s="568">
        <v>33.332666666666668</v>
      </c>
      <c r="P545" s="585">
        <v>21</v>
      </c>
      <c r="Q545" s="585">
        <v>871.12999999999988</v>
      </c>
      <c r="R545" s="573">
        <v>1.7422948458969176</v>
      </c>
      <c r="S545" s="586">
        <v>41.48238095238095</v>
      </c>
    </row>
    <row r="546" spans="1:19" ht="14.45" customHeight="1" x14ac:dyDescent="0.2">
      <c r="A546" s="567" t="s">
        <v>2396</v>
      </c>
      <c r="B546" s="568" t="s">
        <v>2397</v>
      </c>
      <c r="C546" s="568" t="s">
        <v>508</v>
      </c>
      <c r="D546" s="568" t="s">
        <v>650</v>
      </c>
      <c r="E546" s="568" t="s">
        <v>2414</v>
      </c>
      <c r="F546" s="568" t="s">
        <v>2473</v>
      </c>
      <c r="G546" s="568" t="s">
        <v>2474</v>
      </c>
      <c r="H546" s="585"/>
      <c r="I546" s="585"/>
      <c r="J546" s="568"/>
      <c r="K546" s="568"/>
      <c r="L546" s="585">
        <v>46</v>
      </c>
      <c r="M546" s="585">
        <v>4002</v>
      </c>
      <c r="N546" s="568">
        <v>1</v>
      </c>
      <c r="O546" s="568">
        <v>87</v>
      </c>
      <c r="P546" s="585">
        <v>142</v>
      </c>
      <c r="Q546" s="585">
        <v>12496</v>
      </c>
      <c r="R546" s="573">
        <v>3.1224387806096949</v>
      </c>
      <c r="S546" s="586">
        <v>88</v>
      </c>
    </row>
    <row r="547" spans="1:19" ht="14.45" customHeight="1" x14ac:dyDescent="0.2">
      <c r="A547" s="567" t="s">
        <v>2396</v>
      </c>
      <c r="B547" s="568" t="s">
        <v>2397</v>
      </c>
      <c r="C547" s="568" t="s">
        <v>508</v>
      </c>
      <c r="D547" s="568" t="s">
        <v>650</v>
      </c>
      <c r="E547" s="568" t="s">
        <v>2414</v>
      </c>
      <c r="F547" s="568" t="s">
        <v>2492</v>
      </c>
      <c r="G547" s="568" t="s">
        <v>2493</v>
      </c>
      <c r="H547" s="585"/>
      <c r="I547" s="585"/>
      <c r="J547" s="568"/>
      <c r="K547" s="568"/>
      <c r="L547" s="585">
        <v>1</v>
      </c>
      <c r="M547" s="585">
        <v>1069</v>
      </c>
      <c r="N547" s="568">
        <v>1</v>
      </c>
      <c r="O547" s="568">
        <v>1069</v>
      </c>
      <c r="P547" s="585">
        <v>10</v>
      </c>
      <c r="Q547" s="585">
        <v>10720</v>
      </c>
      <c r="R547" s="573">
        <v>10.028063610851262</v>
      </c>
      <c r="S547" s="586">
        <v>1072</v>
      </c>
    </row>
    <row r="548" spans="1:19" ht="14.45" customHeight="1" x14ac:dyDescent="0.2">
      <c r="A548" s="567" t="s">
        <v>2396</v>
      </c>
      <c r="B548" s="568" t="s">
        <v>2397</v>
      </c>
      <c r="C548" s="568" t="s">
        <v>508</v>
      </c>
      <c r="D548" s="568" t="s">
        <v>650</v>
      </c>
      <c r="E548" s="568" t="s">
        <v>2414</v>
      </c>
      <c r="F548" s="568" t="s">
        <v>2587</v>
      </c>
      <c r="G548" s="568" t="s">
        <v>2588</v>
      </c>
      <c r="H548" s="585"/>
      <c r="I548" s="585"/>
      <c r="J548" s="568"/>
      <c r="K548" s="568"/>
      <c r="L548" s="585"/>
      <c r="M548" s="585"/>
      <c r="N548" s="568"/>
      <c r="O548" s="568"/>
      <c r="P548" s="585">
        <v>1</v>
      </c>
      <c r="Q548" s="585">
        <v>842</v>
      </c>
      <c r="R548" s="573"/>
      <c r="S548" s="586">
        <v>842</v>
      </c>
    </row>
    <row r="549" spans="1:19" ht="14.45" customHeight="1" x14ac:dyDescent="0.2">
      <c r="A549" s="567" t="s">
        <v>2396</v>
      </c>
      <c r="B549" s="568" t="s">
        <v>2397</v>
      </c>
      <c r="C549" s="568" t="s">
        <v>508</v>
      </c>
      <c r="D549" s="568" t="s">
        <v>650</v>
      </c>
      <c r="E549" s="568" t="s">
        <v>2414</v>
      </c>
      <c r="F549" s="568" t="s">
        <v>2498</v>
      </c>
      <c r="G549" s="568" t="s">
        <v>2499</v>
      </c>
      <c r="H549" s="585"/>
      <c r="I549" s="585"/>
      <c r="J549" s="568"/>
      <c r="K549" s="568"/>
      <c r="L549" s="585">
        <v>11</v>
      </c>
      <c r="M549" s="585">
        <v>7942</v>
      </c>
      <c r="N549" s="568">
        <v>1</v>
      </c>
      <c r="O549" s="568">
        <v>722</v>
      </c>
      <c r="P549" s="585">
        <v>27</v>
      </c>
      <c r="Q549" s="585">
        <v>19575</v>
      </c>
      <c r="R549" s="573">
        <v>2.4647443968773608</v>
      </c>
      <c r="S549" s="586">
        <v>725</v>
      </c>
    </row>
    <row r="550" spans="1:19" ht="14.45" customHeight="1" x14ac:dyDescent="0.2">
      <c r="A550" s="567" t="s">
        <v>2396</v>
      </c>
      <c r="B550" s="568" t="s">
        <v>2397</v>
      </c>
      <c r="C550" s="568" t="s">
        <v>508</v>
      </c>
      <c r="D550" s="568" t="s">
        <v>650</v>
      </c>
      <c r="E550" s="568" t="s">
        <v>2414</v>
      </c>
      <c r="F550" s="568" t="s">
        <v>2502</v>
      </c>
      <c r="G550" s="568" t="s">
        <v>2503</v>
      </c>
      <c r="H550" s="585"/>
      <c r="I550" s="585"/>
      <c r="J550" s="568"/>
      <c r="K550" s="568"/>
      <c r="L550" s="585"/>
      <c r="M550" s="585"/>
      <c r="N550" s="568"/>
      <c r="O550" s="568"/>
      <c r="P550" s="585">
        <v>3</v>
      </c>
      <c r="Q550" s="585">
        <v>1131</v>
      </c>
      <c r="R550" s="573"/>
      <c r="S550" s="586">
        <v>377</v>
      </c>
    </row>
    <row r="551" spans="1:19" ht="14.45" customHeight="1" x14ac:dyDescent="0.2">
      <c r="A551" s="567" t="s">
        <v>2396</v>
      </c>
      <c r="B551" s="568" t="s">
        <v>2397</v>
      </c>
      <c r="C551" s="568" t="s">
        <v>508</v>
      </c>
      <c r="D551" s="568" t="s">
        <v>650</v>
      </c>
      <c r="E551" s="568" t="s">
        <v>2414</v>
      </c>
      <c r="F551" s="568" t="s">
        <v>2508</v>
      </c>
      <c r="G551" s="568" t="s">
        <v>2509</v>
      </c>
      <c r="H551" s="585"/>
      <c r="I551" s="585"/>
      <c r="J551" s="568"/>
      <c r="K551" s="568"/>
      <c r="L551" s="585">
        <v>2</v>
      </c>
      <c r="M551" s="585">
        <v>786</v>
      </c>
      <c r="N551" s="568">
        <v>1</v>
      </c>
      <c r="O551" s="568">
        <v>393</v>
      </c>
      <c r="P551" s="585">
        <v>2</v>
      </c>
      <c r="Q551" s="585">
        <v>792</v>
      </c>
      <c r="R551" s="573">
        <v>1.0076335877862594</v>
      </c>
      <c r="S551" s="586">
        <v>396</v>
      </c>
    </row>
    <row r="552" spans="1:19" ht="14.45" customHeight="1" x14ac:dyDescent="0.2">
      <c r="A552" s="567" t="s">
        <v>2396</v>
      </c>
      <c r="B552" s="568" t="s">
        <v>2397</v>
      </c>
      <c r="C552" s="568" t="s">
        <v>508</v>
      </c>
      <c r="D552" s="568" t="s">
        <v>650</v>
      </c>
      <c r="E552" s="568" t="s">
        <v>2414</v>
      </c>
      <c r="F552" s="568" t="s">
        <v>2516</v>
      </c>
      <c r="G552" s="568" t="s">
        <v>2517</v>
      </c>
      <c r="H552" s="585"/>
      <c r="I552" s="585"/>
      <c r="J552" s="568"/>
      <c r="K552" s="568"/>
      <c r="L552" s="585">
        <v>4</v>
      </c>
      <c r="M552" s="585">
        <v>728</v>
      </c>
      <c r="N552" s="568">
        <v>1</v>
      </c>
      <c r="O552" s="568">
        <v>182</v>
      </c>
      <c r="P552" s="585">
        <v>10</v>
      </c>
      <c r="Q552" s="585">
        <v>1830</v>
      </c>
      <c r="R552" s="573">
        <v>2.5137362637362637</v>
      </c>
      <c r="S552" s="586">
        <v>183</v>
      </c>
    </row>
    <row r="553" spans="1:19" ht="14.45" customHeight="1" x14ac:dyDescent="0.2">
      <c r="A553" s="567" t="s">
        <v>2396</v>
      </c>
      <c r="B553" s="568" t="s">
        <v>2397</v>
      </c>
      <c r="C553" s="568" t="s">
        <v>508</v>
      </c>
      <c r="D553" s="568" t="s">
        <v>650</v>
      </c>
      <c r="E553" s="568" t="s">
        <v>2414</v>
      </c>
      <c r="F553" s="568" t="s">
        <v>2518</v>
      </c>
      <c r="G553" s="568" t="s">
        <v>2519</v>
      </c>
      <c r="H553" s="585"/>
      <c r="I553" s="585"/>
      <c r="J553" s="568"/>
      <c r="K553" s="568"/>
      <c r="L553" s="585"/>
      <c r="M553" s="585"/>
      <c r="N553" s="568"/>
      <c r="O553" s="568"/>
      <c r="P553" s="585">
        <v>1</v>
      </c>
      <c r="Q553" s="585">
        <v>452</v>
      </c>
      <c r="R553" s="573"/>
      <c r="S553" s="586">
        <v>452</v>
      </c>
    </row>
    <row r="554" spans="1:19" ht="14.45" customHeight="1" x14ac:dyDescent="0.2">
      <c r="A554" s="567" t="s">
        <v>2396</v>
      </c>
      <c r="B554" s="568" t="s">
        <v>2397</v>
      </c>
      <c r="C554" s="568" t="s">
        <v>508</v>
      </c>
      <c r="D554" s="568" t="s">
        <v>650</v>
      </c>
      <c r="E554" s="568" t="s">
        <v>2414</v>
      </c>
      <c r="F554" s="568" t="s">
        <v>2520</v>
      </c>
      <c r="G554" s="568" t="s">
        <v>2521</v>
      </c>
      <c r="H554" s="585"/>
      <c r="I554" s="585"/>
      <c r="J554" s="568"/>
      <c r="K554" s="568"/>
      <c r="L554" s="585">
        <v>3</v>
      </c>
      <c r="M554" s="585">
        <v>936</v>
      </c>
      <c r="N554" s="568">
        <v>1</v>
      </c>
      <c r="O554" s="568">
        <v>312</v>
      </c>
      <c r="P554" s="585">
        <v>7</v>
      </c>
      <c r="Q554" s="585">
        <v>2191</v>
      </c>
      <c r="R554" s="573">
        <v>2.3408119658119659</v>
      </c>
      <c r="S554" s="586">
        <v>313</v>
      </c>
    </row>
    <row r="555" spans="1:19" ht="14.45" customHeight="1" x14ac:dyDescent="0.2">
      <c r="A555" s="567" t="s">
        <v>2396</v>
      </c>
      <c r="B555" s="568" t="s">
        <v>2397</v>
      </c>
      <c r="C555" s="568" t="s">
        <v>508</v>
      </c>
      <c r="D555" s="568" t="s">
        <v>650</v>
      </c>
      <c r="E555" s="568" t="s">
        <v>2414</v>
      </c>
      <c r="F555" s="568" t="s">
        <v>2593</v>
      </c>
      <c r="G555" s="568" t="s">
        <v>2594</v>
      </c>
      <c r="H555" s="585"/>
      <c r="I555" s="585"/>
      <c r="J555" s="568"/>
      <c r="K555" s="568"/>
      <c r="L555" s="585">
        <v>2</v>
      </c>
      <c r="M555" s="585">
        <v>3492</v>
      </c>
      <c r="N555" s="568">
        <v>1</v>
      </c>
      <c r="O555" s="568">
        <v>1746</v>
      </c>
      <c r="P555" s="585"/>
      <c r="Q555" s="585"/>
      <c r="R555" s="573"/>
      <c r="S555" s="586"/>
    </row>
    <row r="556" spans="1:19" ht="14.45" customHeight="1" x14ac:dyDescent="0.2">
      <c r="A556" s="567" t="s">
        <v>2396</v>
      </c>
      <c r="B556" s="568" t="s">
        <v>2397</v>
      </c>
      <c r="C556" s="568" t="s">
        <v>508</v>
      </c>
      <c r="D556" s="568" t="s">
        <v>650</v>
      </c>
      <c r="E556" s="568" t="s">
        <v>2414</v>
      </c>
      <c r="F556" s="568" t="s">
        <v>2532</v>
      </c>
      <c r="G556" s="568" t="s">
        <v>2533</v>
      </c>
      <c r="H556" s="585"/>
      <c r="I556" s="585"/>
      <c r="J556" s="568"/>
      <c r="K556" s="568"/>
      <c r="L556" s="585">
        <v>8</v>
      </c>
      <c r="M556" s="585">
        <v>6768</v>
      </c>
      <c r="N556" s="568">
        <v>1</v>
      </c>
      <c r="O556" s="568">
        <v>846</v>
      </c>
      <c r="P556" s="585">
        <v>13</v>
      </c>
      <c r="Q556" s="585">
        <v>11037</v>
      </c>
      <c r="R556" s="573">
        <v>1.6307624113475176</v>
      </c>
      <c r="S556" s="586">
        <v>849</v>
      </c>
    </row>
    <row r="557" spans="1:19" ht="14.45" customHeight="1" x14ac:dyDescent="0.2">
      <c r="A557" s="567" t="s">
        <v>2396</v>
      </c>
      <c r="B557" s="568" t="s">
        <v>2397</v>
      </c>
      <c r="C557" s="568" t="s">
        <v>508</v>
      </c>
      <c r="D557" s="568" t="s">
        <v>650</v>
      </c>
      <c r="E557" s="568" t="s">
        <v>2414</v>
      </c>
      <c r="F557" s="568" t="s">
        <v>2538</v>
      </c>
      <c r="G557" s="568" t="s">
        <v>2539</v>
      </c>
      <c r="H557" s="585"/>
      <c r="I557" s="585"/>
      <c r="J557" s="568"/>
      <c r="K557" s="568"/>
      <c r="L557" s="585">
        <v>1</v>
      </c>
      <c r="M557" s="585">
        <v>1584</v>
      </c>
      <c r="N557" s="568">
        <v>1</v>
      </c>
      <c r="O557" s="568">
        <v>1584</v>
      </c>
      <c r="P557" s="585">
        <v>1</v>
      </c>
      <c r="Q557" s="585">
        <v>1587</v>
      </c>
      <c r="R557" s="573">
        <v>1.0018939393939394</v>
      </c>
      <c r="S557" s="586">
        <v>1587</v>
      </c>
    </row>
    <row r="558" spans="1:19" ht="14.45" customHeight="1" x14ac:dyDescent="0.2">
      <c r="A558" s="567" t="s">
        <v>2396</v>
      </c>
      <c r="B558" s="568" t="s">
        <v>2397</v>
      </c>
      <c r="C558" s="568" t="s">
        <v>508</v>
      </c>
      <c r="D558" s="568" t="s">
        <v>650</v>
      </c>
      <c r="E558" s="568" t="s">
        <v>2414</v>
      </c>
      <c r="F558" s="568" t="s">
        <v>2542</v>
      </c>
      <c r="G558" s="568" t="s">
        <v>2523</v>
      </c>
      <c r="H558" s="585"/>
      <c r="I558" s="585"/>
      <c r="J558" s="568"/>
      <c r="K558" s="568"/>
      <c r="L558" s="585">
        <v>2</v>
      </c>
      <c r="M558" s="585">
        <v>1662</v>
      </c>
      <c r="N558" s="568">
        <v>1</v>
      </c>
      <c r="O558" s="568">
        <v>831</v>
      </c>
      <c r="P558" s="585">
        <v>3</v>
      </c>
      <c r="Q558" s="585">
        <v>2502</v>
      </c>
      <c r="R558" s="573">
        <v>1.5054151624548737</v>
      </c>
      <c r="S558" s="586">
        <v>834</v>
      </c>
    </row>
    <row r="559" spans="1:19" ht="14.45" customHeight="1" x14ac:dyDescent="0.2">
      <c r="A559" s="567" t="s">
        <v>2396</v>
      </c>
      <c r="B559" s="568" t="s">
        <v>2397</v>
      </c>
      <c r="C559" s="568" t="s">
        <v>508</v>
      </c>
      <c r="D559" s="568" t="s">
        <v>2394</v>
      </c>
      <c r="E559" s="568" t="s">
        <v>2398</v>
      </c>
      <c r="F559" s="568" t="s">
        <v>2399</v>
      </c>
      <c r="G559" s="568" t="s">
        <v>2400</v>
      </c>
      <c r="H559" s="585">
        <v>0.60000000000000009</v>
      </c>
      <c r="I559" s="585">
        <v>51.900000000000006</v>
      </c>
      <c r="J559" s="568"/>
      <c r="K559" s="568">
        <v>86.5</v>
      </c>
      <c r="L559" s="585"/>
      <c r="M559" s="585"/>
      <c r="N559" s="568"/>
      <c r="O559" s="568"/>
      <c r="P559" s="585"/>
      <c r="Q559" s="585"/>
      <c r="R559" s="573"/>
      <c r="S559" s="586"/>
    </row>
    <row r="560" spans="1:19" ht="14.45" customHeight="1" x14ac:dyDescent="0.2">
      <c r="A560" s="567" t="s">
        <v>2396</v>
      </c>
      <c r="B560" s="568" t="s">
        <v>2397</v>
      </c>
      <c r="C560" s="568" t="s">
        <v>508</v>
      </c>
      <c r="D560" s="568" t="s">
        <v>2394</v>
      </c>
      <c r="E560" s="568" t="s">
        <v>2398</v>
      </c>
      <c r="F560" s="568" t="s">
        <v>2401</v>
      </c>
      <c r="G560" s="568" t="s">
        <v>2402</v>
      </c>
      <c r="H560" s="585">
        <v>3.3</v>
      </c>
      <c r="I560" s="585">
        <v>230.01</v>
      </c>
      <c r="J560" s="568">
        <v>0.68749999999999989</v>
      </c>
      <c r="K560" s="568">
        <v>69.7</v>
      </c>
      <c r="L560" s="585">
        <v>4.8</v>
      </c>
      <c r="M560" s="585">
        <v>334.56000000000006</v>
      </c>
      <c r="N560" s="568">
        <v>1</v>
      </c>
      <c r="O560" s="568">
        <v>69.700000000000017</v>
      </c>
      <c r="P560" s="585">
        <v>2.4000000000000004</v>
      </c>
      <c r="Q560" s="585">
        <v>167.28</v>
      </c>
      <c r="R560" s="573">
        <v>0.49999999999999989</v>
      </c>
      <c r="S560" s="586">
        <v>69.699999999999989</v>
      </c>
    </row>
    <row r="561" spans="1:19" ht="14.45" customHeight="1" x14ac:dyDescent="0.2">
      <c r="A561" s="567" t="s">
        <v>2396</v>
      </c>
      <c r="B561" s="568" t="s">
        <v>2397</v>
      </c>
      <c r="C561" s="568" t="s">
        <v>508</v>
      </c>
      <c r="D561" s="568" t="s">
        <v>2394</v>
      </c>
      <c r="E561" s="568" t="s">
        <v>2398</v>
      </c>
      <c r="F561" s="568" t="s">
        <v>2403</v>
      </c>
      <c r="G561" s="568" t="s">
        <v>573</v>
      </c>
      <c r="H561" s="585">
        <v>2.4</v>
      </c>
      <c r="I561" s="585">
        <v>717.28</v>
      </c>
      <c r="J561" s="568">
        <v>0.72094238732762428</v>
      </c>
      <c r="K561" s="568">
        <v>298.86666666666667</v>
      </c>
      <c r="L561" s="585">
        <v>3.2</v>
      </c>
      <c r="M561" s="585">
        <v>994.92000000000007</v>
      </c>
      <c r="N561" s="568">
        <v>1</v>
      </c>
      <c r="O561" s="568">
        <v>310.91250000000002</v>
      </c>
      <c r="P561" s="585">
        <v>2.1999999999999997</v>
      </c>
      <c r="Q561" s="585">
        <v>808.94</v>
      </c>
      <c r="R561" s="573">
        <v>0.81307039761990918</v>
      </c>
      <c r="S561" s="586">
        <v>367.70000000000005</v>
      </c>
    </row>
    <row r="562" spans="1:19" ht="14.45" customHeight="1" x14ac:dyDescent="0.2">
      <c r="A562" s="567" t="s">
        <v>2396</v>
      </c>
      <c r="B562" s="568" t="s">
        <v>2397</v>
      </c>
      <c r="C562" s="568" t="s">
        <v>508</v>
      </c>
      <c r="D562" s="568" t="s">
        <v>2394</v>
      </c>
      <c r="E562" s="568" t="s">
        <v>2414</v>
      </c>
      <c r="F562" s="568" t="s">
        <v>2423</v>
      </c>
      <c r="G562" s="568" t="s">
        <v>2424</v>
      </c>
      <c r="H562" s="585"/>
      <c r="I562" s="585"/>
      <c r="J562" s="568"/>
      <c r="K562" s="568"/>
      <c r="L562" s="585">
        <v>2</v>
      </c>
      <c r="M562" s="585">
        <v>214</v>
      </c>
      <c r="N562" s="568">
        <v>1</v>
      </c>
      <c r="O562" s="568">
        <v>107</v>
      </c>
      <c r="P562" s="585"/>
      <c r="Q562" s="585"/>
      <c r="R562" s="573"/>
      <c r="S562" s="586"/>
    </row>
    <row r="563" spans="1:19" ht="14.45" customHeight="1" x14ac:dyDescent="0.2">
      <c r="A563" s="567" t="s">
        <v>2396</v>
      </c>
      <c r="B563" s="568" t="s">
        <v>2397</v>
      </c>
      <c r="C563" s="568" t="s">
        <v>508</v>
      </c>
      <c r="D563" s="568" t="s">
        <v>2394</v>
      </c>
      <c r="E563" s="568" t="s">
        <v>2414</v>
      </c>
      <c r="F563" s="568" t="s">
        <v>2427</v>
      </c>
      <c r="G563" s="568" t="s">
        <v>2428</v>
      </c>
      <c r="H563" s="585"/>
      <c r="I563" s="585"/>
      <c r="J563" s="568"/>
      <c r="K563" s="568"/>
      <c r="L563" s="585">
        <v>1</v>
      </c>
      <c r="M563" s="585">
        <v>38</v>
      </c>
      <c r="N563" s="568">
        <v>1</v>
      </c>
      <c r="O563" s="568">
        <v>38</v>
      </c>
      <c r="P563" s="585">
        <v>1</v>
      </c>
      <c r="Q563" s="585">
        <v>38</v>
      </c>
      <c r="R563" s="573">
        <v>1</v>
      </c>
      <c r="S563" s="586">
        <v>38</v>
      </c>
    </row>
    <row r="564" spans="1:19" ht="14.45" customHeight="1" x14ac:dyDescent="0.2">
      <c r="A564" s="567" t="s">
        <v>2396</v>
      </c>
      <c r="B564" s="568" t="s">
        <v>2397</v>
      </c>
      <c r="C564" s="568" t="s">
        <v>508</v>
      </c>
      <c r="D564" s="568" t="s">
        <v>2394</v>
      </c>
      <c r="E564" s="568" t="s">
        <v>2414</v>
      </c>
      <c r="F564" s="568" t="s">
        <v>2435</v>
      </c>
      <c r="G564" s="568" t="s">
        <v>2436</v>
      </c>
      <c r="H564" s="585"/>
      <c r="I564" s="585"/>
      <c r="J564" s="568"/>
      <c r="K564" s="568"/>
      <c r="L564" s="585">
        <v>3</v>
      </c>
      <c r="M564" s="585">
        <v>762</v>
      </c>
      <c r="N564" s="568">
        <v>1</v>
      </c>
      <c r="O564" s="568">
        <v>254</v>
      </c>
      <c r="P564" s="585"/>
      <c r="Q564" s="585"/>
      <c r="R564" s="573"/>
      <c r="S564" s="586"/>
    </row>
    <row r="565" spans="1:19" ht="14.45" customHeight="1" x14ac:dyDescent="0.2">
      <c r="A565" s="567" t="s">
        <v>2396</v>
      </c>
      <c r="B565" s="568" t="s">
        <v>2397</v>
      </c>
      <c r="C565" s="568" t="s">
        <v>508</v>
      </c>
      <c r="D565" s="568" t="s">
        <v>2394</v>
      </c>
      <c r="E565" s="568" t="s">
        <v>2414</v>
      </c>
      <c r="F565" s="568" t="s">
        <v>2437</v>
      </c>
      <c r="G565" s="568" t="s">
        <v>2438</v>
      </c>
      <c r="H565" s="585">
        <v>34</v>
      </c>
      <c r="I565" s="585">
        <v>4301</v>
      </c>
      <c r="J565" s="568">
        <v>0.65644078144078144</v>
      </c>
      <c r="K565" s="568">
        <v>126.5</v>
      </c>
      <c r="L565" s="585">
        <v>52</v>
      </c>
      <c r="M565" s="585">
        <v>6552</v>
      </c>
      <c r="N565" s="568">
        <v>1</v>
      </c>
      <c r="O565" s="568">
        <v>126</v>
      </c>
      <c r="P565" s="585">
        <v>23</v>
      </c>
      <c r="Q565" s="585">
        <v>2921</v>
      </c>
      <c r="R565" s="573">
        <v>0.44581807081807084</v>
      </c>
      <c r="S565" s="586">
        <v>127</v>
      </c>
    </row>
    <row r="566" spans="1:19" ht="14.45" customHeight="1" x14ac:dyDescent="0.2">
      <c r="A566" s="567" t="s">
        <v>2396</v>
      </c>
      <c r="B566" s="568" t="s">
        <v>2397</v>
      </c>
      <c r="C566" s="568" t="s">
        <v>508</v>
      </c>
      <c r="D566" s="568" t="s">
        <v>2394</v>
      </c>
      <c r="E566" s="568" t="s">
        <v>2414</v>
      </c>
      <c r="F566" s="568" t="s">
        <v>2439</v>
      </c>
      <c r="G566" s="568" t="s">
        <v>2440</v>
      </c>
      <c r="H566" s="585">
        <v>2</v>
      </c>
      <c r="I566" s="585">
        <v>1084</v>
      </c>
      <c r="J566" s="568"/>
      <c r="K566" s="568">
        <v>542</v>
      </c>
      <c r="L566" s="585"/>
      <c r="M566" s="585"/>
      <c r="N566" s="568"/>
      <c r="O566" s="568"/>
      <c r="P566" s="585"/>
      <c r="Q566" s="585"/>
      <c r="R566" s="573"/>
      <c r="S566" s="586"/>
    </row>
    <row r="567" spans="1:19" ht="14.45" customHeight="1" x14ac:dyDescent="0.2">
      <c r="A567" s="567" t="s">
        <v>2396</v>
      </c>
      <c r="B567" s="568" t="s">
        <v>2397</v>
      </c>
      <c r="C567" s="568" t="s">
        <v>508</v>
      </c>
      <c r="D567" s="568" t="s">
        <v>2394</v>
      </c>
      <c r="E567" s="568" t="s">
        <v>2414</v>
      </c>
      <c r="F567" s="568" t="s">
        <v>2443</v>
      </c>
      <c r="G567" s="568" t="s">
        <v>2444</v>
      </c>
      <c r="H567" s="585">
        <v>9</v>
      </c>
      <c r="I567" s="585">
        <v>4518</v>
      </c>
      <c r="J567" s="568">
        <v>1.4940476190476191</v>
      </c>
      <c r="K567" s="568">
        <v>502</v>
      </c>
      <c r="L567" s="585">
        <v>6</v>
      </c>
      <c r="M567" s="585">
        <v>3024</v>
      </c>
      <c r="N567" s="568">
        <v>1</v>
      </c>
      <c r="O567" s="568">
        <v>504</v>
      </c>
      <c r="P567" s="585">
        <v>2</v>
      </c>
      <c r="Q567" s="585">
        <v>1014</v>
      </c>
      <c r="R567" s="573">
        <v>0.33531746031746029</v>
      </c>
      <c r="S567" s="586">
        <v>507</v>
      </c>
    </row>
    <row r="568" spans="1:19" ht="14.45" customHeight="1" x14ac:dyDescent="0.2">
      <c r="A568" s="567" t="s">
        <v>2396</v>
      </c>
      <c r="B568" s="568" t="s">
        <v>2397</v>
      </c>
      <c r="C568" s="568" t="s">
        <v>508</v>
      </c>
      <c r="D568" s="568" t="s">
        <v>2394</v>
      </c>
      <c r="E568" s="568" t="s">
        <v>2414</v>
      </c>
      <c r="F568" s="568" t="s">
        <v>2445</v>
      </c>
      <c r="G568" s="568" t="s">
        <v>2446</v>
      </c>
      <c r="H568" s="585">
        <v>21</v>
      </c>
      <c r="I568" s="585">
        <v>14280</v>
      </c>
      <c r="J568" s="568">
        <v>0.65145985401459849</v>
      </c>
      <c r="K568" s="568">
        <v>680</v>
      </c>
      <c r="L568" s="585">
        <v>32</v>
      </c>
      <c r="M568" s="585">
        <v>21920</v>
      </c>
      <c r="N568" s="568">
        <v>1</v>
      </c>
      <c r="O568" s="568">
        <v>685</v>
      </c>
      <c r="P568" s="585">
        <v>18</v>
      </c>
      <c r="Q568" s="585">
        <v>12384</v>
      </c>
      <c r="R568" s="573">
        <v>0.56496350364963499</v>
      </c>
      <c r="S568" s="586">
        <v>688</v>
      </c>
    </row>
    <row r="569" spans="1:19" ht="14.45" customHeight="1" x14ac:dyDescent="0.2">
      <c r="A569" s="567" t="s">
        <v>2396</v>
      </c>
      <c r="B569" s="568" t="s">
        <v>2397</v>
      </c>
      <c r="C569" s="568" t="s">
        <v>508</v>
      </c>
      <c r="D569" s="568" t="s">
        <v>2394</v>
      </c>
      <c r="E569" s="568" t="s">
        <v>2414</v>
      </c>
      <c r="F569" s="568" t="s">
        <v>2447</v>
      </c>
      <c r="G569" s="568" t="s">
        <v>2448</v>
      </c>
      <c r="H569" s="585">
        <v>8</v>
      </c>
      <c r="I569" s="585">
        <v>8272</v>
      </c>
      <c r="J569" s="568">
        <v>0.46787330316742082</v>
      </c>
      <c r="K569" s="568">
        <v>1034</v>
      </c>
      <c r="L569" s="585">
        <v>17</v>
      </c>
      <c r="M569" s="585">
        <v>17680</v>
      </c>
      <c r="N569" s="568">
        <v>1</v>
      </c>
      <c r="O569" s="568">
        <v>1040</v>
      </c>
      <c r="P569" s="585">
        <v>13</v>
      </c>
      <c r="Q569" s="585">
        <v>13585</v>
      </c>
      <c r="R569" s="573">
        <v>0.76838235294117652</v>
      </c>
      <c r="S569" s="586">
        <v>1045</v>
      </c>
    </row>
    <row r="570" spans="1:19" ht="14.45" customHeight="1" x14ac:dyDescent="0.2">
      <c r="A570" s="567" t="s">
        <v>2396</v>
      </c>
      <c r="B570" s="568" t="s">
        <v>2397</v>
      </c>
      <c r="C570" s="568" t="s">
        <v>508</v>
      </c>
      <c r="D570" s="568" t="s">
        <v>2394</v>
      </c>
      <c r="E570" s="568" t="s">
        <v>2414</v>
      </c>
      <c r="F570" s="568" t="s">
        <v>2449</v>
      </c>
      <c r="G570" s="568" t="s">
        <v>2450</v>
      </c>
      <c r="H570" s="585">
        <v>2</v>
      </c>
      <c r="I570" s="585">
        <v>4206</v>
      </c>
      <c r="J570" s="568">
        <v>0.99573863636363635</v>
      </c>
      <c r="K570" s="568">
        <v>2103</v>
      </c>
      <c r="L570" s="585">
        <v>2</v>
      </c>
      <c r="M570" s="585">
        <v>4224</v>
      </c>
      <c r="N570" s="568">
        <v>1</v>
      </c>
      <c r="O570" s="568">
        <v>2112</v>
      </c>
      <c r="P570" s="585">
        <v>2</v>
      </c>
      <c r="Q570" s="585">
        <v>4242</v>
      </c>
      <c r="R570" s="573">
        <v>1.0042613636363635</v>
      </c>
      <c r="S570" s="586">
        <v>2121</v>
      </c>
    </row>
    <row r="571" spans="1:19" ht="14.45" customHeight="1" x14ac:dyDescent="0.2">
      <c r="A571" s="567" t="s">
        <v>2396</v>
      </c>
      <c r="B571" s="568" t="s">
        <v>2397</v>
      </c>
      <c r="C571" s="568" t="s">
        <v>508</v>
      </c>
      <c r="D571" s="568" t="s">
        <v>2394</v>
      </c>
      <c r="E571" s="568" t="s">
        <v>2414</v>
      </c>
      <c r="F571" s="568" t="s">
        <v>2451</v>
      </c>
      <c r="G571" s="568" t="s">
        <v>2452</v>
      </c>
      <c r="H571" s="585"/>
      <c r="I571" s="585"/>
      <c r="J571" s="568"/>
      <c r="K571" s="568"/>
      <c r="L571" s="585">
        <v>1</v>
      </c>
      <c r="M571" s="585">
        <v>1291</v>
      </c>
      <c r="N571" s="568">
        <v>1</v>
      </c>
      <c r="O571" s="568">
        <v>1291</v>
      </c>
      <c r="P571" s="585"/>
      <c r="Q571" s="585"/>
      <c r="R571" s="573"/>
      <c r="S571" s="586"/>
    </row>
    <row r="572" spans="1:19" ht="14.45" customHeight="1" x14ac:dyDescent="0.2">
      <c r="A572" s="567" t="s">
        <v>2396</v>
      </c>
      <c r="B572" s="568" t="s">
        <v>2397</v>
      </c>
      <c r="C572" s="568" t="s">
        <v>508</v>
      </c>
      <c r="D572" s="568" t="s">
        <v>2394</v>
      </c>
      <c r="E572" s="568" t="s">
        <v>2414</v>
      </c>
      <c r="F572" s="568" t="s">
        <v>2453</v>
      </c>
      <c r="G572" s="568" t="s">
        <v>2454</v>
      </c>
      <c r="H572" s="585"/>
      <c r="I572" s="585"/>
      <c r="J572" s="568"/>
      <c r="K572" s="568"/>
      <c r="L572" s="585">
        <v>1</v>
      </c>
      <c r="M572" s="585">
        <v>1687</v>
      </c>
      <c r="N572" s="568">
        <v>1</v>
      </c>
      <c r="O572" s="568">
        <v>1687</v>
      </c>
      <c r="P572" s="585"/>
      <c r="Q572" s="585"/>
      <c r="R572" s="573"/>
      <c r="S572" s="586"/>
    </row>
    <row r="573" spans="1:19" ht="14.45" customHeight="1" x14ac:dyDescent="0.2">
      <c r="A573" s="567" t="s">
        <v>2396</v>
      </c>
      <c r="B573" s="568" t="s">
        <v>2397</v>
      </c>
      <c r="C573" s="568" t="s">
        <v>508</v>
      </c>
      <c r="D573" s="568" t="s">
        <v>2394</v>
      </c>
      <c r="E573" s="568" t="s">
        <v>2414</v>
      </c>
      <c r="F573" s="568" t="s">
        <v>2455</v>
      </c>
      <c r="G573" s="568" t="s">
        <v>2456</v>
      </c>
      <c r="H573" s="585">
        <v>4</v>
      </c>
      <c r="I573" s="585">
        <v>5590</v>
      </c>
      <c r="J573" s="568"/>
      <c r="K573" s="568">
        <v>1397.5</v>
      </c>
      <c r="L573" s="585"/>
      <c r="M573" s="585"/>
      <c r="N573" s="568"/>
      <c r="O573" s="568"/>
      <c r="P573" s="585">
        <v>1</v>
      </c>
      <c r="Q573" s="585">
        <v>1415</v>
      </c>
      <c r="R573" s="573"/>
      <c r="S573" s="586">
        <v>1415</v>
      </c>
    </row>
    <row r="574" spans="1:19" ht="14.45" customHeight="1" x14ac:dyDescent="0.2">
      <c r="A574" s="567" t="s">
        <v>2396</v>
      </c>
      <c r="B574" s="568" t="s">
        <v>2397</v>
      </c>
      <c r="C574" s="568" t="s">
        <v>508</v>
      </c>
      <c r="D574" s="568" t="s">
        <v>2394</v>
      </c>
      <c r="E574" s="568" t="s">
        <v>2414</v>
      </c>
      <c r="F574" s="568" t="s">
        <v>2457</v>
      </c>
      <c r="G574" s="568" t="s">
        <v>2458</v>
      </c>
      <c r="H574" s="585"/>
      <c r="I574" s="585"/>
      <c r="J574" s="568"/>
      <c r="K574" s="568"/>
      <c r="L574" s="585">
        <v>4</v>
      </c>
      <c r="M574" s="585">
        <v>6308</v>
      </c>
      <c r="N574" s="568">
        <v>1</v>
      </c>
      <c r="O574" s="568">
        <v>1577</v>
      </c>
      <c r="P574" s="585">
        <v>2</v>
      </c>
      <c r="Q574" s="585">
        <v>3166</v>
      </c>
      <c r="R574" s="573">
        <v>0.50190234622701335</v>
      </c>
      <c r="S574" s="586">
        <v>1583</v>
      </c>
    </row>
    <row r="575" spans="1:19" ht="14.45" customHeight="1" x14ac:dyDescent="0.2">
      <c r="A575" s="567" t="s">
        <v>2396</v>
      </c>
      <c r="B575" s="568" t="s">
        <v>2397</v>
      </c>
      <c r="C575" s="568" t="s">
        <v>508</v>
      </c>
      <c r="D575" s="568" t="s">
        <v>2394</v>
      </c>
      <c r="E575" s="568" t="s">
        <v>2414</v>
      </c>
      <c r="F575" s="568" t="s">
        <v>2585</v>
      </c>
      <c r="G575" s="568" t="s">
        <v>2586</v>
      </c>
      <c r="H575" s="585">
        <v>2</v>
      </c>
      <c r="I575" s="585">
        <v>496</v>
      </c>
      <c r="J575" s="568"/>
      <c r="K575" s="568">
        <v>248</v>
      </c>
      <c r="L575" s="585"/>
      <c r="M575" s="585"/>
      <c r="N575" s="568"/>
      <c r="O575" s="568"/>
      <c r="P575" s="585"/>
      <c r="Q575" s="585"/>
      <c r="R575" s="573"/>
      <c r="S575" s="586"/>
    </row>
    <row r="576" spans="1:19" ht="14.45" customHeight="1" x14ac:dyDescent="0.2">
      <c r="A576" s="567" t="s">
        <v>2396</v>
      </c>
      <c r="B576" s="568" t="s">
        <v>2397</v>
      </c>
      <c r="C576" s="568" t="s">
        <v>508</v>
      </c>
      <c r="D576" s="568" t="s">
        <v>2394</v>
      </c>
      <c r="E576" s="568" t="s">
        <v>2414</v>
      </c>
      <c r="F576" s="568" t="s">
        <v>2467</v>
      </c>
      <c r="G576" s="568" t="s">
        <v>2468</v>
      </c>
      <c r="H576" s="585">
        <v>22</v>
      </c>
      <c r="I576" s="585">
        <v>733.33</v>
      </c>
      <c r="J576" s="568">
        <v>0.52380714285714292</v>
      </c>
      <c r="K576" s="568">
        <v>33.333181818181821</v>
      </c>
      <c r="L576" s="585">
        <v>42</v>
      </c>
      <c r="M576" s="585">
        <v>1400</v>
      </c>
      <c r="N576" s="568">
        <v>1</v>
      </c>
      <c r="O576" s="568">
        <v>33.333333333333336</v>
      </c>
      <c r="P576" s="585">
        <v>21</v>
      </c>
      <c r="Q576" s="585">
        <v>766.67</v>
      </c>
      <c r="R576" s="573">
        <v>0.54762142857142859</v>
      </c>
      <c r="S576" s="586">
        <v>36.508095238095237</v>
      </c>
    </row>
    <row r="577" spans="1:19" ht="14.45" customHeight="1" x14ac:dyDescent="0.2">
      <c r="A577" s="567" t="s">
        <v>2396</v>
      </c>
      <c r="B577" s="568" t="s">
        <v>2397</v>
      </c>
      <c r="C577" s="568" t="s">
        <v>508</v>
      </c>
      <c r="D577" s="568" t="s">
        <v>2394</v>
      </c>
      <c r="E577" s="568" t="s">
        <v>2414</v>
      </c>
      <c r="F577" s="568" t="s">
        <v>2473</v>
      </c>
      <c r="G577" s="568" t="s">
        <v>2474</v>
      </c>
      <c r="H577" s="585">
        <v>34</v>
      </c>
      <c r="I577" s="585">
        <v>2924</v>
      </c>
      <c r="J577" s="568">
        <v>0.64633068081343947</v>
      </c>
      <c r="K577" s="568">
        <v>86</v>
      </c>
      <c r="L577" s="585">
        <v>52</v>
      </c>
      <c r="M577" s="585">
        <v>4524</v>
      </c>
      <c r="N577" s="568">
        <v>1</v>
      </c>
      <c r="O577" s="568">
        <v>87</v>
      </c>
      <c r="P577" s="585">
        <v>25</v>
      </c>
      <c r="Q577" s="585">
        <v>2200</v>
      </c>
      <c r="R577" s="573">
        <v>0.48629531388152075</v>
      </c>
      <c r="S577" s="586">
        <v>88</v>
      </c>
    </row>
    <row r="578" spans="1:19" ht="14.45" customHeight="1" x14ac:dyDescent="0.2">
      <c r="A578" s="567" t="s">
        <v>2396</v>
      </c>
      <c r="B578" s="568" t="s">
        <v>2397</v>
      </c>
      <c r="C578" s="568" t="s">
        <v>508</v>
      </c>
      <c r="D578" s="568" t="s">
        <v>2394</v>
      </c>
      <c r="E578" s="568" t="s">
        <v>2414</v>
      </c>
      <c r="F578" s="568" t="s">
        <v>2481</v>
      </c>
      <c r="G578" s="568" t="s">
        <v>2440</v>
      </c>
      <c r="H578" s="585"/>
      <c r="I578" s="585"/>
      <c r="J578" s="568"/>
      <c r="K578" s="568"/>
      <c r="L578" s="585">
        <v>2</v>
      </c>
      <c r="M578" s="585">
        <v>1388</v>
      </c>
      <c r="N578" s="568">
        <v>1</v>
      </c>
      <c r="O578" s="568">
        <v>694</v>
      </c>
      <c r="P578" s="585"/>
      <c r="Q578" s="585"/>
      <c r="R578" s="573"/>
      <c r="S578" s="586"/>
    </row>
    <row r="579" spans="1:19" ht="14.45" customHeight="1" x14ac:dyDescent="0.2">
      <c r="A579" s="567" t="s">
        <v>2396</v>
      </c>
      <c r="B579" s="568" t="s">
        <v>2397</v>
      </c>
      <c r="C579" s="568" t="s">
        <v>508</v>
      </c>
      <c r="D579" s="568" t="s">
        <v>2394</v>
      </c>
      <c r="E579" s="568" t="s">
        <v>2414</v>
      </c>
      <c r="F579" s="568" t="s">
        <v>2482</v>
      </c>
      <c r="G579" s="568" t="s">
        <v>2483</v>
      </c>
      <c r="H579" s="585"/>
      <c r="I579" s="585"/>
      <c r="J579" s="568"/>
      <c r="K579" s="568"/>
      <c r="L579" s="585">
        <v>1</v>
      </c>
      <c r="M579" s="585">
        <v>158</v>
      </c>
      <c r="N579" s="568">
        <v>1</v>
      </c>
      <c r="O579" s="568">
        <v>158</v>
      </c>
      <c r="P579" s="585"/>
      <c r="Q579" s="585"/>
      <c r="R579" s="573"/>
      <c r="S579" s="586"/>
    </row>
    <row r="580" spans="1:19" ht="14.45" customHeight="1" x14ac:dyDescent="0.2">
      <c r="A580" s="567" t="s">
        <v>2396</v>
      </c>
      <c r="B580" s="568" t="s">
        <v>2397</v>
      </c>
      <c r="C580" s="568" t="s">
        <v>508</v>
      </c>
      <c r="D580" s="568" t="s">
        <v>2394</v>
      </c>
      <c r="E580" s="568" t="s">
        <v>2414</v>
      </c>
      <c r="F580" s="568" t="s">
        <v>2490</v>
      </c>
      <c r="G580" s="568" t="s">
        <v>2491</v>
      </c>
      <c r="H580" s="585"/>
      <c r="I580" s="585"/>
      <c r="J580" s="568"/>
      <c r="K580" s="568"/>
      <c r="L580" s="585">
        <v>2</v>
      </c>
      <c r="M580" s="585">
        <v>1458</v>
      </c>
      <c r="N580" s="568">
        <v>1</v>
      </c>
      <c r="O580" s="568">
        <v>729</v>
      </c>
      <c r="P580" s="585">
        <v>1</v>
      </c>
      <c r="Q580" s="585">
        <v>734</v>
      </c>
      <c r="R580" s="573">
        <v>0.50342935528120714</v>
      </c>
      <c r="S580" s="586">
        <v>734</v>
      </c>
    </row>
    <row r="581" spans="1:19" ht="14.45" customHeight="1" x14ac:dyDescent="0.2">
      <c r="A581" s="567" t="s">
        <v>2396</v>
      </c>
      <c r="B581" s="568" t="s">
        <v>2397</v>
      </c>
      <c r="C581" s="568" t="s">
        <v>508</v>
      </c>
      <c r="D581" s="568" t="s">
        <v>2394</v>
      </c>
      <c r="E581" s="568" t="s">
        <v>2414</v>
      </c>
      <c r="F581" s="568" t="s">
        <v>2492</v>
      </c>
      <c r="G581" s="568" t="s">
        <v>2493</v>
      </c>
      <c r="H581" s="585">
        <v>3</v>
      </c>
      <c r="I581" s="585">
        <v>3192</v>
      </c>
      <c r="J581" s="568">
        <v>0.74649204864359209</v>
      </c>
      <c r="K581" s="568">
        <v>1064</v>
      </c>
      <c r="L581" s="585">
        <v>4</v>
      </c>
      <c r="M581" s="585">
        <v>4276</v>
      </c>
      <c r="N581" s="568">
        <v>1</v>
      </c>
      <c r="O581" s="568">
        <v>1069</v>
      </c>
      <c r="P581" s="585"/>
      <c r="Q581" s="585"/>
      <c r="R581" s="573"/>
      <c r="S581" s="586"/>
    </row>
    <row r="582" spans="1:19" ht="14.45" customHeight="1" x14ac:dyDescent="0.2">
      <c r="A582" s="567" t="s">
        <v>2396</v>
      </c>
      <c r="B582" s="568" t="s">
        <v>2397</v>
      </c>
      <c r="C582" s="568" t="s">
        <v>508</v>
      </c>
      <c r="D582" s="568" t="s">
        <v>2394</v>
      </c>
      <c r="E582" s="568" t="s">
        <v>2414</v>
      </c>
      <c r="F582" s="568" t="s">
        <v>2494</v>
      </c>
      <c r="G582" s="568" t="s">
        <v>2495</v>
      </c>
      <c r="H582" s="585">
        <v>1</v>
      </c>
      <c r="I582" s="585">
        <v>124</v>
      </c>
      <c r="J582" s="568"/>
      <c r="K582" s="568">
        <v>124</v>
      </c>
      <c r="L582" s="585"/>
      <c r="M582" s="585"/>
      <c r="N582" s="568"/>
      <c r="O582" s="568"/>
      <c r="P582" s="585"/>
      <c r="Q582" s="585"/>
      <c r="R582" s="573"/>
      <c r="S582" s="586"/>
    </row>
    <row r="583" spans="1:19" ht="14.45" customHeight="1" x14ac:dyDescent="0.2">
      <c r="A583" s="567" t="s">
        <v>2396</v>
      </c>
      <c r="B583" s="568" t="s">
        <v>2397</v>
      </c>
      <c r="C583" s="568" t="s">
        <v>508</v>
      </c>
      <c r="D583" s="568" t="s">
        <v>2394</v>
      </c>
      <c r="E583" s="568" t="s">
        <v>2414</v>
      </c>
      <c r="F583" s="568" t="s">
        <v>2498</v>
      </c>
      <c r="G583" s="568" t="s">
        <v>2499</v>
      </c>
      <c r="H583" s="585">
        <v>1</v>
      </c>
      <c r="I583" s="585">
        <v>717</v>
      </c>
      <c r="J583" s="568"/>
      <c r="K583" s="568">
        <v>717</v>
      </c>
      <c r="L583" s="585"/>
      <c r="M583" s="585"/>
      <c r="N583" s="568"/>
      <c r="O583" s="568"/>
      <c r="P583" s="585"/>
      <c r="Q583" s="585"/>
      <c r="R583" s="573"/>
      <c r="S583" s="586"/>
    </row>
    <row r="584" spans="1:19" ht="14.45" customHeight="1" x14ac:dyDescent="0.2">
      <c r="A584" s="567" t="s">
        <v>2396</v>
      </c>
      <c r="B584" s="568" t="s">
        <v>2397</v>
      </c>
      <c r="C584" s="568" t="s">
        <v>508</v>
      </c>
      <c r="D584" s="568" t="s">
        <v>2394</v>
      </c>
      <c r="E584" s="568" t="s">
        <v>2414</v>
      </c>
      <c r="F584" s="568" t="s">
        <v>2500</v>
      </c>
      <c r="G584" s="568" t="s">
        <v>2501</v>
      </c>
      <c r="H584" s="585"/>
      <c r="I584" s="585"/>
      <c r="J584" s="568"/>
      <c r="K584" s="568"/>
      <c r="L584" s="585">
        <v>1</v>
      </c>
      <c r="M584" s="585">
        <v>92</v>
      </c>
      <c r="N584" s="568">
        <v>1</v>
      </c>
      <c r="O584" s="568">
        <v>92</v>
      </c>
      <c r="P584" s="585"/>
      <c r="Q584" s="585"/>
      <c r="R584" s="573"/>
      <c r="S584" s="586"/>
    </row>
    <row r="585" spans="1:19" ht="14.45" customHeight="1" x14ac:dyDescent="0.2">
      <c r="A585" s="567" t="s">
        <v>2396</v>
      </c>
      <c r="B585" s="568" t="s">
        <v>2397</v>
      </c>
      <c r="C585" s="568" t="s">
        <v>508</v>
      </c>
      <c r="D585" s="568" t="s">
        <v>2394</v>
      </c>
      <c r="E585" s="568" t="s">
        <v>2414</v>
      </c>
      <c r="F585" s="568" t="s">
        <v>2514</v>
      </c>
      <c r="G585" s="568" t="s">
        <v>2515</v>
      </c>
      <c r="H585" s="585"/>
      <c r="I585" s="585"/>
      <c r="J585" s="568"/>
      <c r="K585" s="568"/>
      <c r="L585" s="585"/>
      <c r="M585" s="585"/>
      <c r="N585" s="568"/>
      <c r="O585" s="568"/>
      <c r="P585" s="585">
        <v>2</v>
      </c>
      <c r="Q585" s="585">
        <v>3394</v>
      </c>
      <c r="R585" s="573"/>
      <c r="S585" s="586">
        <v>1697</v>
      </c>
    </row>
    <row r="586" spans="1:19" ht="14.45" customHeight="1" x14ac:dyDescent="0.2">
      <c r="A586" s="567" t="s">
        <v>2396</v>
      </c>
      <c r="B586" s="568" t="s">
        <v>2397</v>
      </c>
      <c r="C586" s="568" t="s">
        <v>508</v>
      </c>
      <c r="D586" s="568" t="s">
        <v>2394</v>
      </c>
      <c r="E586" s="568" t="s">
        <v>2414</v>
      </c>
      <c r="F586" s="568" t="s">
        <v>2516</v>
      </c>
      <c r="G586" s="568" t="s">
        <v>2517</v>
      </c>
      <c r="H586" s="585">
        <v>1</v>
      </c>
      <c r="I586" s="585">
        <v>181</v>
      </c>
      <c r="J586" s="568">
        <v>0.1105006105006105</v>
      </c>
      <c r="K586" s="568">
        <v>181</v>
      </c>
      <c r="L586" s="585">
        <v>9</v>
      </c>
      <c r="M586" s="585">
        <v>1638</v>
      </c>
      <c r="N586" s="568">
        <v>1</v>
      </c>
      <c r="O586" s="568">
        <v>182</v>
      </c>
      <c r="P586" s="585">
        <v>2</v>
      </c>
      <c r="Q586" s="585">
        <v>366</v>
      </c>
      <c r="R586" s="573">
        <v>0.22344322344322345</v>
      </c>
      <c r="S586" s="586">
        <v>183</v>
      </c>
    </row>
    <row r="587" spans="1:19" ht="14.45" customHeight="1" x14ac:dyDescent="0.2">
      <c r="A587" s="567" t="s">
        <v>2396</v>
      </c>
      <c r="B587" s="568" t="s">
        <v>2397</v>
      </c>
      <c r="C587" s="568" t="s">
        <v>508</v>
      </c>
      <c r="D587" s="568" t="s">
        <v>2394</v>
      </c>
      <c r="E587" s="568" t="s">
        <v>2414</v>
      </c>
      <c r="F587" s="568" t="s">
        <v>2520</v>
      </c>
      <c r="G587" s="568" t="s">
        <v>2521</v>
      </c>
      <c r="H587" s="585">
        <v>1</v>
      </c>
      <c r="I587" s="585">
        <v>311</v>
      </c>
      <c r="J587" s="568">
        <v>0.16613247863247863</v>
      </c>
      <c r="K587" s="568">
        <v>311</v>
      </c>
      <c r="L587" s="585">
        <v>6</v>
      </c>
      <c r="M587" s="585">
        <v>1872</v>
      </c>
      <c r="N587" s="568">
        <v>1</v>
      </c>
      <c r="O587" s="568">
        <v>312</v>
      </c>
      <c r="P587" s="585"/>
      <c r="Q587" s="585"/>
      <c r="R587" s="573"/>
      <c r="S587" s="586"/>
    </row>
    <row r="588" spans="1:19" ht="14.45" customHeight="1" x14ac:dyDescent="0.2">
      <c r="A588" s="567" t="s">
        <v>2396</v>
      </c>
      <c r="B588" s="568" t="s">
        <v>2397</v>
      </c>
      <c r="C588" s="568" t="s">
        <v>508</v>
      </c>
      <c r="D588" s="568" t="s">
        <v>2394</v>
      </c>
      <c r="E588" s="568" t="s">
        <v>2414</v>
      </c>
      <c r="F588" s="568" t="s">
        <v>2591</v>
      </c>
      <c r="G588" s="568" t="s">
        <v>2592</v>
      </c>
      <c r="H588" s="585"/>
      <c r="I588" s="585"/>
      <c r="J588" s="568"/>
      <c r="K588" s="568"/>
      <c r="L588" s="585">
        <v>4</v>
      </c>
      <c r="M588" s="585">
        <v>14960</v>
      </c>
      <c r="N588" s="568">
        <v>1</v>
      </c>
      <c r="O588" s="568">
        <v>3740</v>
      </c>
      <c r="P588" s="585">
        <v>6</v>
      </c>
      <c r="Q588" s="585">
        <v>22548</v>
      </c>
      <c r="R588" s="573">
        <v>1.5072192513368985</v>
      </c>
      <c r="S588" s="586">
        <v>3758</v>
      </c>
    </row>
    <row r="589" spans="1:19" ht="14.45" customHeight="1" x14ac:dyDescent="0.2">
      <c r="A589" s="567" t="s">
        <v>2396</v>
      </c>
      <c r="B589" s="568" t="s">
        <v>2397</v>
      </c>
      <c r="C589" s="568" t="s">
        <v>508</v>
      </c>
      <c r="D589" s="568" t="s">
        <v>2394</v>
      </c>
      <c r="E589" s="568" t="s">
        <v>2414</v>
      </c>
      <c r="F589" s="568" t="s">
        <v>2593</v>
      </c>
      <c r="G589" s="568" t="s">
        <v>2594</v>
      </c>
      <c r="H589" s="585"/>
      <c r="I589" s="585"/>
      <c r="J589" s="568"/>
      <c r="K589" s="568"/>
      <c r="L589" s="585">
        <v>5</v>
      </c>
      <c r="M589" s="585">
        <v>8730</v>
      </c>
      <c r="N589" s="568">
        <v>1</v>
      </c>
      <c r="O589" s="568">
        <v>1746</v>
      </c>
      <c r="P589" s="585"/>
      <c r="Q589" s="585"/>
      <c r="R589" s="573"/>
      <c r="S589" s="586"/>
    </row>
    <row r="590" spans="1:19" ht="14.45" customHeight="1" x14ac:dyDescent="0.2">
      <c r="A590" s="567" t="s">
        <v>2396</v>
      </c>
      <c r="B590" s="568" t="s">
        <v>2397</v>
      </c>
      <c r="C590" s="568" t="s">
        <v>508</v>
      </c>
      <c r="D590" s="568" t="s">
        <v>2394</v>
      </c>
      <c r="E590" s="568" t="s">
        <v>2414</v>
      </c>
      <c r="F590" s="568" t="s">
        <v>2528</v>
      </c>
      <c r="G590" s="568" t="s">
        <v>2529</v>
      </c>
      <c r="H590" s="585"/>
      <c r="I590" s="585"/>
      <c r="J590" s="568"/>
      <c r="K590" s="568"/>
      <c r="L590" s="585"/>
      <c r="M590" s="585"/>
      <c r="N590" s="568"/>
      <c r="O590" s="568"/>
      <c r="P590" s="585">
        <v>1</v>
      </c>
      <c r="Q590" s="585">
        <v>340</v>
      </c>
      <c r="R590" s="573"/>
      <c r="S590" s="586">
        <v>340</v>
      </c>
    </row>
    <row r="591" spans="1:19" ht="14.45" customHeight="1" x14ac:dyDescent="0.2">
      <c r="A591" s="567" t="s">
        <v>2396</v>
      </c>
      <c r="B591" s="568" t="s">
        <v>2397</v>
      </c>
      <c r="C591" s="568" t="s">
        <v>508</v>
      </c>
      <c r="D591" s="568" t="s">
        <v>2394</v>
      </c>
      <c r="E591" s="568" t="s">
        <v>2414</v>
      </c>
      <c r="F591" s="568" t="s">
        <v>2530</v>
      </c>
      <c r="G591" s="568" t="s">
        <v>2531</v>
      </c>
      <c r="H591" s="585"/>
      <c r="I591" s="585"/>
      <c r="J591" s="568"/>
      <c r="K591" s="568"/>
      <c r="L591" s="585">
        <v>1</v>
      </c>
      <c r="M591" s="585">
        <v>1045</v>
      </c>
      <c r="N591" s="568">
        <v>1</v>
      </c>
      <c r="O591" s="568">
        <v>1045</v>
      </c>
      <c r="P591" s="585"/>
      <c r="Q591" s="585"/>
      <c r="R591" s="573"/>
      <c r="S591" s="586"/>
    </row>
    <row r="592" spans="1:19" ht="14.45" customHeight="1" x14ac:dyDescent="0.2">
      <c r="A592" s="567" t="s">
        <v>2396</v>
      </c>
      <c r="B592" s="568" t="s">
        <v>2397</v>
      </c>
      <c r="C592" s="568" t="s">
        <v>508</v>
      </c>
      <c r="D592" s="568" t="s">
        <v>2394</v>
      </c>
      <c r="E592" s="568" t="s">
        <v>2414</v>
      </c>
      <c r="F592" s="568" t="s">
        <v>2532</v>
      </c>
      <c r="G592" s="568" t="s">
        <v>2533</v>
      </c>
      <c r="H592" s="585">
        <v>2</v>
      </c>
      <c r="I592" s="585">
        <v>1682</v>
      </c>
      <c r="J592" s="568">
        <v>0.49704491725768324</v>
      </c>
      <c r="K592" s="568">
        <v>841</v>
      </c>
      <c r="L592" s="585">
        <v>4</v>
      </c>
      <c r="M592" s="585">
        <v>3384</v>
      </c>
      <c r="N592" s="568">
        <v>1</v>
      </c>
      <c r="O592" s="568">
        <v>846</v>
      </c>
      <c r="P592" s="585">
        <v>2</v>
      </c>
      <c r="Q592" s="585">
        <v>1698</v>
      </c>
      <c r="R592" s="573">
        <v>0.50177304964539005</v>
      </c>
      <c r="S592" s="586">
        <v>849</v>
      </c>
    </row>
    <row r="593" spans="1:19" ht="14.45" customHeight="1" x14ac:dyDescent="0.2">
      <c r="A593" s="567" t="s">
        <v>2396</v>
      </c>
      <c r="B593" s="568" t="s">
        <v>2397</v>
      </c>
      <c r="C593" s="568" t="s">
        <v>508</v>
      </c>
      <c r="D593" s="568" t="s">
        <v>2394</v>
      </c>
      <c r="E593" s="568" t="s">
        <v>2414</v>
      </c>
      <c r="F593" s="568" t="s">
        <v>2536</v>
      </c>
      <c r="G593" s="568" t="s">
        <v>2537</v>
      </c>
      <c r="H593" s="585">
        <v>2</v>
      </c>
      <c r="I593" s="585">
        <v>2406</v>
      </c>
      <c r="J593" s="568"/>
      <c r="K593" s="568">
        <v>1203</v>
      </c>
      <c r="L593" s="585"/>
      <c r="M593" s="585"/>
      <c r="N593" s="568"/>
      <c r="O593" s="568"/>
      <c r="P593" s="585"/>
      <c r="Q593" s="585"/>
      <c r="R593" s="573"/>
      <c r="S593" s="586"/>
    </row>
    <row r="594" spans="1:19" ht="14.45" customHeight="1" x14ac:dyDescent="0.2">
      <c r="A594" s="567" t="s">
        <v>2396</v>
      </c>
      <c r="B594" s="568" t="s">
        <v>2397</v>
      </c>
      <c r="C594" s="568" t="s">
        <v>508</v>
      </c>
      <c r="D594" s="568" t="s">
        <v>2394</v>
      </c>
      <c r="E594" s="568" t="s">
        <v>2414</v>
      </c>
      <c r="F594" s="568" t="s">
        <v>2542</v>
      </c>
      <c r="G594" s="568" t="s">
        <v>2523</v>
      </c>
      <c r="H594" s="585"/>
      <c r="I594" s="585"/>
      <c r="J594" s="568"/>
      <c r="K594" s="568"/>
      <c r="L594" s="585">
        <v>1</v>
      </c>
      <c r="M594" s="585">
        <v>831</v>
      </c>
      <c r="N594" s="568">
        <v>1</v>
      </c>
      <c r="O594" s="568">
        <v>831</v>
      </c>
      <c r="P594" s="585"/>
      <c r="Q594" s="585"/>
      <c r="R594" s="573"/>
      <c r="S594" s="586"/>
    </row>
    <row r="595" spans="1:19" ht="14.45" customHeight="1" x14ac:dyDescent="0.2">
      <c r="A595" s="567" t="s">
        <v>2396</v>
      </c>
      <c r="B595" s="568" t="s">
        <v>2397</v>
      </c>
      <c r="C595" s="568" t="s">
        <v>508</v>
      </c>
      <c r="D595" s="568" t="s">
        <v>2394</v>
      </c>
      <c r="E595" s="568" t="s">
        <v>2414</v>
      </c>
      <c r="F595" s="568" t="s">
        <v>2603</v>
      </c>
      <c r="G595" s="568" t="s">
        <v>2604</v>
      </c>
      <c r="H595" s="585"/>
      <c r="I595" s="585"/>
      <c r="J595" s="568"/>
      <c r="K595" s="568"/>
      <c r="L595" s="585"/>
      <c r="M595" s="585"/>
      <c r="N595" s="568"/>
      <c r="O595" s="568"/>
      <c r="P595" s="585">
        <v>1</v>
      </c>
      <c r="Q595" s="585">
        <v>2243</v>
      </c>
      <c r="R595" s="573"/>
      <c r="S595" s="586">
        <v>2243</v>
      </c>
    </row>
    <row r="596" spans="1:19" ht="14.45" customHeight="1" x14ac:dyDescent="0.2">
      <c r="A596" s="567" t="s">
        <v>2396</v>
      </c>
      <c r="B596" s="568" t="s">
        <v>2397</v>
      </c>
      <c r="C596" s="568" t="s">
        <v>508</v>
      </c>
      <c r="D596" s="568" t="s">
        <v>652</v>
      </c>
      <c r="E596" s="568" t="s">
        <v>2398</v>
      </c>
      <c r="F596" s="568" t="s">
        <v>2401</v>
      </c>
      <c r="G596" s="568" t="s">
        <v>2402</v>
      </c>
      <c r="H596" s="585">
        <v>1.2999999999999998</v>
      </c>
      <c r="I596" s="585">
        <v>90.62</v>
      </c>
      <c r="J596" s="568"/>
      <c r="K596" s="568">
        <v>69.707692307692326</v>
      </c>
      <c r="L596" s="585"/>
      <c r="M596" s="585"/>
      <c r="N596" s="568"/>
      <c r="O596" s="568"/>
      <c r="P596" s="585"/>
      <c r="Q596" s="585"/>
      <c r="R596" s="573"/>
      <c r="S596" s="586"/>
    </row>
    <row r="597" spans="1:19" ht="14.45" customHeight="1" x14ac:dyDescent="0.2">
      <c r="A597" s="567" t="s">
        <v>2396</v>
      </c>
      <c r="B597" s="568" t="s">
        <v>2397</v>
      </c>
      <c r="C597" s="568" t="s">
        <v>508</v>
      </c>
      <c r="D597" s="568" t="s">
        <v>652</v>
      </c>
      <c r="E597" s="568" t="s">
        <v>2398</v>
      </c>
      <c r="F597" s="568" t="s">
        <v>2405</v>
      </c>
      <c r="G597" s="568" t="s">
        <v>2406</v>
      </c>
      <c r="H597" s="585"/>
      <c r="I597" s="585"/>
      <c r="J597" s="568"/>
      <c r="K597" s="568"/>
      <c r="L597" s="585">
        <v>0.1</v>
      </c>
      <c r="M597" s="585">
        <v>16.350000000000001</v>
      </c>
      <c r="N597" s="568">
        <v>1</v>
      </c>
      <c r="O597" s="568">
        <v>163.5</v>
      </c>
      <c r="P597" s="585"/>
      <c r="Q597" s="585"/>
      <c r="R597" s="573"/>
      <c r="S597" s="586"/>
    </row>
    <row r="598" spans="1:19" ht="14.45" customHeight="1" x14ac:dyDescent="0.2">
      <c r="A598" s="567" t="s">
        <v>2396</v>
      </c>
      <c r="B598" s="568" t="s">
        <v>2397</v>
      </c>
      <c r="C598" s="568" t="s">
        <v>508</v>
      </c>
      <c r="D598" s="568" t="s">
        <v>652</v>
      </c>
      <c r="E598" s="568" t="s">
        <v>2414</v>
      </c>
      <c r="F598" s="568" t="s">
        <v>2423</v>
      </c>
      <c r="G598" s="568" t="s">
        <v>2424</v>
      </c>
      <c r="H598" s="585"/>
      <c r="I598" s="585"/>
      <c r="J598" s="568"/>
      <c r="K598" s="568"/>
      <c r="L598" s="585">
        <v>4</v>
      </c>
      <c r="M598" s="585">
        <v>428</v>
      </c>
      <c r="N598" s="568">
        <v>1</v>
      </c>
      <c r="O598" s="568">
        <v>107</v>
      </c>
      <c r="P598" s="585">
        <v>3</v>
      </c>
      <c r="Q598" s="585">
        <v>324</v>
      </c>
      <c r="R598" s="573">
        <v>0.7570093457943925</v>
      </c>
      <c r="S598" s="586">
        <v>108</v>
      </c>
    </row>
    <row r="599" spans="1:19" ht="14.45" customHeight="1" x14ac:dyDescent="0.2">
      <c r="A599" s="567" t="s">
        <v>2396</v>
      </c>
      <c r="B599" s="568" t="s">
        <v>2397</v>
      </c>
      <c r="C599" s="568" t="s">
        <v>508</v>
      </c>
      <c r="D599" s="568" t="s">
        <v>652</v>
      </c>
      <c r="E599" s="568" t="s">
        <v>2414</v>
      </c>
      <c r="F599" s="568" t="s">
        <v>2427</v>
      </c>
      <c r="G599" s="568" t="s">
        <v>2428</v>
      </c>
      <c r="H599" s="585">
        <v>95</v>
      </c>
      <c r="I599" s="585">
        <v>3515</v>
      </c>
      <c r="J599" s="568">
        <v>1.4230769230769231</v>
      </c>
      <c r="K599" s="568">
        <v>37</v>
      </c>
      <c r="L599" s="585">
        <v>65</v>
      </c>
      <c r="M599" s="585">
        <v>2470</v>
      </c>
      <c r="N599" s="568">
        <v>1</v>
      </c>
      <c r="O599" s="568">
        <v>38</v>
      </c>
      <c r="P599" s="585">
        <v>82</v>
      </c>
      <c r="Q599" s="585">
        <v>3116</v>
      </c>
      <c r="R599" s="573">
        <v>1.2615384615384615</v>
      </c>
      <c r="S599" s="586">
        <v>38</v>
      </c>
    </row>
    <row r="600" spans="1:19" ht="14.45" customHeight="1" x14ac:dyDescent="0.2">
      <c r="A600" s="567" t="s">
        <v>2396</v>
      </c>
      <c r="B600" s="568" t="s">
        <v>2397</v>
      </c>
      <c r="C600" s="568" t="s">
        <v>508</v>
      </c>
      <c r="D600" s="568" t="s">
        <v>652</v>
      </c>
      <c r="E600" s="568" t="s">
        <v>2414</v>
      </c>
      <c r="F600" s="568" t="s">
        <v>2433</v>
      </c>
      <c r="G600" s="568" t="s">
        <v>2434</v>
      </c>
      <c r="H600" s="585">
        <v>3</v>
      </c>
      <c r="I600" s="585">
        <v>1998</v>
      </c>
      <c r="J600" s="568"/>
      <c r="K600" s="568">
        <v>666</v>
      </c>
      <c r="L600" s="585"/>
      <c r="M600" s="585"/>
      <c r="N600" s="568"/>
      <c r="O600" s="568"/>
      <c r="P600" s="585"/>
      <c r="Q600" s="585"/>
      <c r="R600" s="573"/>
      <c r="S600" s="586"/>
    </row>
    <row r="601" spans="1:19" ht="14.45" customHeight="1" x14ac:dyDescent="0.2">
      <c r="A601" s="567" t="s">
        <v>2396</v>
      </c>
      <c r="B601" s="568" t="s">
        <v>2397</v>
      </c>
      <c r="C601" s="568" t="s">
        <v>508</v>
      </c>
      <c r="D601" s="568" t="s">
        <v>652</v>
      </c>
      <c r="E601" s="568" t="s">
        <v>2414</v>
      </c>
      <c r="F601" s="568" t="s">
        <v>2437</v>
      </c>
      <c r="G601" s="568" t="s">
        <v>2438</v>
      </c>
      <c r="H601" s="585">
        <v>2</v>
      </c>
      <c r="I601" s="585">
        <v>253</v>
      </c>
      <c r="J601" s="568">
        <v>0.4015873015873016</v>
      </c>
      <c r="K601" s="568">
        <v>126.5</v>
      </c>
      <c r="L601" s="585">
        <v>5</v>
      </c>
      <c r="M601" s="585">
        <v>630</v>
      </c>
      <c r="N601" s="568">
        <v>1</v>
      </c>
      <c r="O601" s="568">
        <v>126</v>
      </c>
      <c r="P601" s="585">
        <v>4</v>
      </c>
      <c r="Q601" s="585">
        <v>508</v>
      </c>
      <c r="R601" s="573">
        <v>0.80634920634920637</v>
      </c>
      <c r="S601" s="586">
        <v>127</v>
      </c>
    </row>
    <row r="602" spans="1:19" ht="14.45" customHeight="1" x14ac:dyDescent="0.2">
      <c r="A602" s="567" t="s">
        <v>2396</v>
      </c>
      <c r="B602" s="568" t="s">
        <v>2397</v>
      </c>
      <c r="C602" s="568" t="s">
        <v>508</v>
      </c>
      <c r="D602" s="568" t="s">
        <v>652</v>
      </c>
      <c r="E602" s="568" t="s">
        <v>2414</v>
      </c>
      <c r="F602" s="568" t="s">
        <v>2443</v>
      </c>
      <c r="G602" s="568" t="s">
        <v>2444</v>
      </c>
      <c r="H602" s="585">
        <v>70</v>
      </c>
      <c r="I602" s="585">
        <v>35140</v>
      </c>
      <c r="J602" s="568">
        <v>1.3944444444444444</v>
      </c>
      <c r="K602" s="568">
        <v>502</v>
      </c>
      <c r="L602" s="585">
        <v>50</v>
      </c>
      <c r="M602" s="585">
        <v>25200</v>
      </c>
      <c r="N602" s="568">
        <v>1</v>
      </c>
      <c r="O602" s="568">
        <v>504</v>
      </c>
      <c r="P602" s="585">
        <v>46</v>
      </c>
      <c r="Q602" s="585">
        <v>23322</v>
      </c>
      <c r="R602" s="573">
        <v>0.92547619047619045</v>
      </c>
      <c r="S602" s="586">
        <v>507</v>
      </c>
    </row>
    <row r="603" spans="1:19" ht="14.45" customHeight="1" x14ac:dyDescent="0.2">
      <c r="A603" s="567" t="s">
        <v>2396</v>
      </c>
      <c r="B603" s="568" t="s">
        <v>2397</v>
      </c>
      <c r="C603" s="568" t="s">
        <v>508</v>
      </c>
      <c r="D603" s="568" t="s">
        <v>652</v>
      </c>
      <c r="E603" s="568" t="s">
        <v>2414</v>
      </c>
      <c r="F603" s="568" t="s">
        <v>2445</v>
      </c>
      <c r="G603" s="568" t="s">
        <v>2446</v>
      </c>
      <c r="H603" s="585">
        <v>33</v>
      </c>
      <c r="I603" s="585">
        <v>22440</v>
      </c>
      <c r="J603" s="568">
        <v>2.3399374348279456</v>
      </c>
      <c r="K603" s="568">
        <v>680</v>
      </c>
      <c r="L603" s="585">
        <v>14</v>
      </c>
      <c r="M603" s="585">
        <v>9590</v>
      </c>
      <c r="N603" s="568">
        <v>1</v>
      </c>
      <c r="O603" s="568">
        <v>685</v>
      </c>
      <c r="P603" s="585">
        <v>9</v>
      </c>
      <c r="Q603" s="585">
        <v>6192</v>
      </c>
      <c r="R603" s="573">
        <v>0.64567257559958291</v>
      </c>
      <c r="S603" s="586">
        <v>688</v>
      </c>
    </row>
    <row r="604" spans="1:19" ht="14.45" customHeight="1" x14ac:dyDescent="0.2">
      <c r="A604" s="567" t="s">
        <v>2396</v>
      </c>
      <c r="B604" s="568" t="s">
        <v>2397</v>
      </c>
      <c r="C604" s="568" t="s">
        <v>508</v>
      </c>
      <c r="D604" s="568" t="s">
        <v>652</v>
      </c>
      <c r="E604" s="568" t="s">
        <v>2414</v>
      </c>
      <c r="F604" s="568" t="s">
        <v>2447</v>
      </c>
      <c r="G604" s="568" t="s">
        <v>2448</v>
      </c>
      <c r="H604" s="585">
        <v>42</v>
      </c>
      <c r="I604" s="585">
        <v>43428</v>
      </c>
      <c r="J604" s="568">
        <v>0.85219780219780217</v>
      </c>
      <c r="K604" s="568">
        <v>1034</v>
      </c>
      <c r="L604" s="585">
        <v>49</v>
      </c>
      <c r="M604" s="585">
        <v>50960</v>
      </c>
      <c r="N604" s="568">
        <v>1</v>
      </c>
      <c r="O604" s="568">
        <v>1040</v>
      </c>
      <c r="P604" s="585">
        <v>35</v>
      </c>
      <c r="Q604" s="585">
        <v>36575</v>
      </c>
      <c r="R604" s="573">
        <v>0.71771978021978022</v>
      </c>
      <c r="S604" s="586">
        <v>1045</v>
      </c>
    </row>
    <row r="605" spans="1:19" ht="14.45" customHeight="1" x14ac:dyDescent="0.2">
      <c r="A605" s="567" t="s">
        <v>2396</v>
      </c>
      <c r="B605" s="568" t="s">
        <v>2397</v>
      </c>
      <c r="C605" s="568" t="s">
        <v>508</v>
      </c>
      <c r="D605" s="568" t="s">
        <v>652</v>
      </c>
      <c r="E605" s="568" t="s">
        <v>2414</v>
      </c>
      <c r="F605" s="568" t="s">
        <v>2451</v>
      </c>
      <c r="G605" s="568" t="s">
        <v>2452</v>
      </c>
      <c r="H605" s="585">
        <v>2</v>
      </c>
      <c r="I605" s="585">
        <v>2556</v>
      </c>
      <c r="J605" s="568"/>
      <c r="K605" s="568">
        <v>1278</v>
      </c>
      <c r="L605" s="585"/>
      <c r="M605" s="585"/>
      <c r="N605" s="568"/>
      <c r="O605" s="568"/>
      <c r="P605" s="585"/>
      <c r="Q605" s="585"/>
      <c r="R605" s="573"/>
      <c r="S605" s="586"/>
    </row>
    <row r="606" spans="1:19" ht="14.45" customHeight="1" x14ac:dyDescent="0.2">
      <c r="A606" s="567" t="s">
        <v>2396</v>
      </c>
      <c r="B606" s="568" t="s">
        <v>2397</v>
      </c>
      <c r="C606" s="568" t="s">
        <v>508</v>
      </c>
      <c r="D606" s="568" t="s">
        <v>652</v>
      </c>
      <c r="E606" s="568" t="s">
        <v>2414</v>
      </c>
      <c r="F606" s="568" t="s">
        <v>2453</v>
      </c>
      <c r="G606" s="568" t="s">
        <v>2454</v>
      </c>
      <c r="H606" s="585">
        <v>1</v>
      </c>
      <c r="I606" s="585">
        <v>1680</v>
      </c>
      <c r="J606" s="568"/>
      <c r="K606" s="568">
        <v>1680</v>
      </c>
      <c r="L606" s="585"/>
      <c r="M606" s="585"/>
      <c r="N606" s="568"/>
      <c r="O606" s="568"/>
      <c r="P606" s="585"/>
      <c r="Q606" s="585"/>
      <c r="R606" s="573"/>
      <c r="S606" s="586"/>
    </row>
    <row r="607" spans="1:19" ht="14.45" customHeight="1" x14ac:dyDescent="0.2">
      <c r="A607" s="567" t="s">
        <v>2396</v>
      </c>
      <c r="B607" s="568" t="s">
        <v>2397</v>
      </c>
      <c r="C607" s="568" t="s">
        <v>508</v>
      </c>
      <c r="D607" s="568" t="s">
        <v>652</v>
      </c>
      <c r="E607" s="568" t="s">
        <v>2414</v>
      </c>
      <c r="F607" s="568" t="s">
        <v>2467</v>
      </c>
      <c r="G607" s="568" t="s">
        <v>2468</v>
      </c>
      <c r="H607" s="585">
        <v>2</v>
      </c>
      <c r="I607" s="585">
        <v>66.66</v>
      </c>
      <c r="J607" s="568">
        <v>0.49996249906247658</v>
      </c>
      <c r="K607" s="568">
        <v>33.33</v>
      </c>
      <c r="L607" s="585">
        <v>4</v>
      </c>
      <c r="M607" s="585">
        <v>133.32999999999998</v>
      </c>
      <c r="N607" s="568">
        <v>1</v>
      </c>
      <c r="O607" s="568">
        <v>33.332499999999996</v>
      </c>
      <c r="P607" s="585">
        <v>4</v>
      </c>
      <c r="Q607" s="585">
        <v>182.23</v>
      </c>
      <c r="R607" s="573">
        <v>1.3667591689792247</v>
      </c>
      <c r="S607" s="586">
        <v>45.557499999999997</v>
      </c>
    </row>
    <row r="608" spans="1:19" ht="14.45" customHeight="1" x14ac:dyDescent="0.2">
      <c r="A608" s="567" t="s">
        <v>2396</v>
      </c>
      <c r="B608" s="568" t="s">
        <v>2397</v>
      </c>
      <c r="C608" s="568" t="s">
        <v>508</v>
      </c>
      <c r="D608" s="568" t="s">
        <v>652</v>
      </c>
      <c r="E608" s="568" t="s">
        <v>2414</v>
      </c>
      <c r="F608" s="568" t="s">
        <v>2473</v>
      </c>
      <c r="G608" s="568" t="s">
        <v>2474</v>
      </c>
      <c r="H608" s="585">
        <v>76</v>
      </c>
      <c r="I608" s="585">
        <v>6536</v>
      </c>
      <c r="J608" s="568">
        <v>1.5025287356321839</v>
      </c>
      <c r="K608" s="568">
        <v>86</v>
      </c>
      <c r="L608" s="585">
        <v>50</v>
      </c>
      <c r="M608" s="585">
        <v>4350</v>
      </c>
      <c r="N608" s="568">
        <v>1</v>
      </c>
      <c r="O608" s="568">
        <v>87</v>
      </c>
      <c r="P608" s="585">
        <v>40</v>
      </c>
      <c r="Q608" s="585">
        <v>3520</v>
      </c>
      <c r="R608" s="573">
        <v>0.80919540229885056</v>
      </c>
      <c r="S608" s="586">
        <v>88</v>
      </c>
    </row>
    <row r="609" spans="1:19" ht="14.45" customHeight="1" x14ac:dyDescent="0.2">
      <c r="A609" s="567" t="s">
        <v>2396</v>
      </c>
      <c r="B609" s="568" t="s">
        <v>2397</v>
      </c>
      <c r="C609" s="568" t="s">
        <v>508</v>
      </c>
      <c r="D609" s="568" t="s">
        <v>652</v>
      </c>
      <c r="E609" s="568" t="s">
        <v>2414</v>
      </c>
      <c r="F609" s="568" t="s">
        <v>2481</v>
      </c>
      <c r="G609" s="568" t="s">
        <v>2440</v>
      </c>
      <c r="H609" s="585">
        <v>2</v>
      </c>
      <c r="I609" s="585">
        <v>1378</v>
      </c>
      <c r="J609" s="568"/>
      <c r="K609" s="568">
        <v>689</v>
      </c>
      <c r="L609" s="585"/>
      <c r="M609" s="585"/>
      <c r="N609" s="568"/>
      <c r="O609" s="568"/>
      <c r="P609" s="585"/>
      <c r="Q609" s="585"/>
      <c r="R609" s="573"/>
      <c r="S609" s="586"/>
    </row>
    <row r="610" spans="1:19" ht="14.45" customHeight="1" x14ac:dyDescent="0.2">
      <c r="A610" s="567" t="s">
        <v>2396</v>
      </c>
      <c r="B610" s="568" t="s">
        <v>2397</v>
      </c>
      <c r="C610" s="568" t="s">
        <v>508</v>
      </c>
      <c r="D610" s="568" t="s">
        <v>652</v>
      </c>
      <c r="E610" s="568" t="s">
        <v>2414</v>
      </c>
      <c r="F610" s="568" t="s">
        <v>2482</v>
      </c>
      <c r="G610" s="568" t="s">
        <v>2483</v>
      </c>
      <c r="H610" s="585">
        <v>1</v>
      </c>
      <c r="I610" s="585">
        <v>158</v>
      </c>
      <c r="J610" s="568"/>
      <c r="K610" s="568">
        <v>158</v>
      </c>
      <c r="L610" s="585"/>
      <c r="M610" s="585"/>
      <c r="N610" s="568"/>
      <c r="O610" s="568"/>
      <c r="P610" s="585"/>
      <c r="Q610" s="585"/>
      <c r="R610" s="573"/>
      <c r="S610" s="586"/>
    </row>
    <row r="611" spans="1:19" ht="14.45" customHeight="1" x14ac:dyDescent="0.2">
      <c r="A611" s="567" t="s">
        <v>2396</v>
      </c>
      <c r="B611" s="568" t="s">
        <v>2397</v>
      </c>
      <c r="C611" s="568" t="s">
        <v>508</v>
      </c>
      <c r="D611" s="568" t="s">
        <v>652</v>
      </c>
      <c r="E611" s="568" t="s">
        <v>2414</v>
      </c>
      <c r="F611" s="568" t="s">
        <v>2490</v>
      </c>
      <c r="G611" s="568" t="s">
        <v>2491</v>
      </c>
      <c r="H611" s="585">
        <v>1</v>
      </c>
      <c r="I611" s="585">
        <v>723</v>
      </c>
      <c r="J611" s="568"/>
      <c r="K611" s="568">
        <v>723</v>
      </c>
      <c r="L611" s="585"/>
      <c r="M611" s="585"/>
      <c r="N611" s="568"/>
      <c r="O611" s="568"/>
      <c r="P611" s="585"/>
      <c r="Q611" s="585"/>
      <c r="R611" s="573"/>
      <c r="S611" s="586"/>
    </row>
    <row r="612" spans="1:19" ht="14.45" customHeight="1" x14ac:dyDescent="0.2">
      <c r="A612" s="567" t="s">
        <v>2396</v>
      </c>
      <c r="B612" s="568" t="s">
        <v>2397</v>
      </c>
      <c r="C612" s="568" t="s">
        <v>508</v>
      </c>
      <c r="D612" s="568" t="s">
        <v>652</v>
      </c>
      <c r="E612" s="568" t="s">
        <v>2414</v>
      </c>
      <c r="F612" s="568" t="s">
        <v>2508</v>
      </c>
      <c r="G612" s="568" t="s">
        <v>2509</v>
      </c>
      <c r="H612" s="585">
        <v>1</v>
      </c>
      <c r="I612" s="585">
        <v>391</v>
      </c>
      <c r="J612" s="568"/>
      <c r="K612" s="568">
        <v>391</v>
      </c>
      <c r="L612" s="585"/>
      <c r="M612" s="585"/>
      <c r="N612" s="568"/>
      <c r="O612" s="568"/>
      <c r="P612" s="585"/>
      <c r="Q612" s="585"/>
      <c r="R612" s="573"/>
      <c r="S612" s="586"/>
    </row>
    <row r="613" spans="1:19" ht="14.45" customHeight="1" x14ac:dyDescent="0.2">
      <c r="A613" s="567" t="s">
        <v>2396</v>
      </c>
      <c r="B613" s="568" t="s">
        <v>2397</v>
      </c>
      <c r="C613" s="568" t="s">
        <v>508</v>
      </c>
      <c r="D613" s="568" t="s">
        <v>652</v>
      </c>
      <c r="E613" s="568" t="s">
        <v>2414</v>
      </c>
      <c r="F613" s="568" t="s">
        <v>2510</v>
      </c>
      <c r="G613" s="568" t="s">
        <v>2511</v>
      </c>
      <c r="H613" s="585">
        <v>3</v>
      </c>
      <c r="I613" s="585">
        <v>1518</v>
      </c>
      <c r="J613" s="568">
        <v>2.9881889763779528</v>
      </c>
      <c r="K613" s="568">
        <v>506</v>
      </c>
      <c r="L613" s="585">
        <v>1</v>
      </c>
      <c r="M613" s="585">
        <v>508</v>
      </c>
      <c r="N613" s="568">
        <v>1</v>
      </c>
      <c r="O613" s="568">
        <v>508</v>
      </c>
      <c r="P613" s="585">
        <v>1</v>
      </c>
      <c r="Q613" s="585">
        <v>511</v>
      </c>
      <c r="R613" s="573">
        <v>1.0059055118110236</v>
      </c>
      <c r="S613" s="586">
        <v>511</v>
      </c>
    </row>
    <row r="614" spans="1:19" ht="14.45" customHeight="1" x14ac:dyDescent="0.2">
      <c r="A614" s="567" t="s">
        <v>2396</v>
      </c>
      <c r="B614" s="568" t="s">
        <v>2397</v>
      </c>
      <c r="C614" s="568" t="s">
        <v>508</v>
      </c>
      <c r="D614" s="568" t="s">
        <v>652</v>
      </c>
      <c r="E614" s="568" t="s">
        <v>2414</v>
      </c>
      <c r="F614" s="568" t="s">
        <v>2514</v>
      </c>
      <c r="G614" s="568" t="s">
        <v>2515</v>
      </c>
      <c r="H614" s="585">
        <v>1</v>
      </c>
      <c r="I614" s="585">
        <v>1673</v>
      </c>
      <c r="J614" s="568"/>
      <c r="K614" s="568">
        <v>1673</v>
      </c>
      <c r="L614" s="585"/>
      <c r="M614" s="585"/>
      <c r="N614" s="568"/>
      <c r="O614" s="568"/>
      <c r="P614" s="585"/>
      <c r="Q614" s="585"/>
      <c r="R614" s="573"/>
      <c r="S614" s="586"/>
    </row>
    <row r="615" spans="1:19" ht="14.45" customHeight="1" x14ac:dyDescent="0.2">
      <c r="A615" s="567" t="s">
        <v>2396</v>
      </c>
      <c r="B615" s="568" t="s">
        <v>2397</v>
      </c>
      <c r="C615" s="568" t="s">
        <v>508</v>
      </c>
      <c r="D615" s="568" t="s">
        <v>652</v>
      </c>
      <c r="E615" s="568" t="s">
        <v>2414</v>
      </c>
      <c r="F615" s="568" t="s">
        <v>2520</v>
      </c>
      <c r="G615" s="568" t="s">
        <v>2521</v>
      </c>
      <c r="H615" s="585">
        <v>4</v>
      </c>
      <c r="I615" s="585">
        <v>1244</v>
      </c>
      <c r="J615" s="568">
        <v>3.9871794871794872</v>
      </c>
      <c r="K615" s="568">
        <v>311</v>
      </c>
      <c r="L615" s="585">
        <v>1</v>
      </c>
      <c r="M615" s="585">
        <v>312</v>
      </c>
      <c r="N615" s="568">
        <v>1</v>
      </c>
      <c r="O615" s="568">
        <v>312</v>
      </c>
      <c r="P615" s="585">
        <v>1</v>
      </c>
      <c r="Q615" s="585">
        <v>313</v>
      </c>
      <c r="R615" s="573">
        <v>1.0032051282051282</v>
      </c>
      <c r="S615" s="586">
        <v>313</v>
      </c>
    </row>
    <row r="616" spans="1:19" ht="14.45" customHeight="1" x14ac:dyDescent="0.2">
      <c r="A616" s="567" t="s">
        <v>2396</v>
      </c>
      <c r="B616" s="568" t="s">
        <v>2397</v>
      </c>
      <c r="C616" s="568" t="s">
        <v>508</v>
      </c>
      <c r="D616" s="568" t="s">
        <v>652</v>
      </c>
      <c r="E616" s="568" t="s">
        <v>2414</v>
      </c>
      <c r="F616" s="568" t="s">
        <v>2593</v>
      </c>
      <c r="G616" s="568" t="s">
        <v>2594</v>
      </c>
      <c r="H616" s="585">
        <v>2</v>
      </c>
      <c r="I616" s="585">
        <v>3476</v>
      </c>
      <c r="J616" s="568">
        <v>0.99541809851088203</v>
      </c>
      <c r="K616" s="568">
        <v>1738</v>
      </c>
      <c r="L616" s="585">
        <v>2</v>
      </c>
      <c r="M616" s="585">
        <v>3492</v>
      </c>
      <c r="N616" s="568">
        <v>1</v>
      </c>
      <c r="O616" s="568">
        <v>1746</v>
      </c>
      <c r="P616" s="585"/>
      <c r="Q616" s="585"/>
      <c r="R616" s="573"/>
      <c r="S616" s="586"/>
    </row>
    <row r="617" spans="1:19" ht="14.45" customHeight="1" x14ac:dyDescent="0.2">
      <c r="A617" s="567" t="s">
        <v>2396</v>
      </c>
      <c r="B617" s="568" t="s">
        <v>2397</v>
      </c>
      <c r="C617" s="568" t="s">
        <v>508</v>
      </c>
      <c r="D617" s="568" t="s">
        <v>652</v>
      </c>
      <c r="E617" s="568" t="s">
        <v>2414</v>
      </c>
      <c r="F617" s="568" t="s">
        <v>2532</v>
      </c>
      <c r="G617" s="568" t="s">
        <v>2533</v>
      </c>
      <c r="H617" s="585">
        <v>7</v>
      </c>
      <c r="I617" s="585">
        <v>5887</v>
      </c>
      <c r="J617" s="568">
        <v>6.958628841607565</v>
      </c>
      <c r="K617" s="568">
        <v>841</v>
      </c>
      <c r="L617" s="585">
        <v>1</v>
      </c>
      <c r="M617" s="585">
        <v>846</v>
      </c>
      <c r="N617" s="568">
        <v>1</v>
      </c>
      <c r="O617" s="568">
        <v>846</v>
      </c>
      <c r="P617" s="585">
        <v>1</v>
      </c>
      <c r="Q617" s="585">
        <v>849</v>
      </c>
      <c r="R617" s="573">
        <v>1.0035460992907801</v>
      </c>
      <c r="S617" s="586">
        <v>849</v>
      </c>
    </row>
    <row r="618" spans="1:19" ht="14.45" customHeight="1" x14ac:dyDescent="0.2">
      <c r="A618" s="567" t="s">
        <v>2396</v>
      </c>
      <c r="B618" s="568" t="s">
        <v>2397</v>
      </c>
      <c r="C618" s="568" t="s">
        <v>508</v>
      </c>
      <c r="D618" s="568" t="s">
        <v>652</v>
      </c>
      <c r="E618" s="568" t="s">
        <v>2414</v>
      </c>
      <c r="F618" s="568" t="s">
        <v>2536</v>
      </c>
      <c r="G618" s="568" t="s">
        <v>2537</v>
      </c>
      <c r="H618" s="585">
        <v>2</v>
      </c>
      <c r="I618" s="585">
        <v>2406</v>
      </c>
      <c r="J618" s="568"/>
      <c r="K618" s="568">
        <v>1203</v>
      </c>
      <c r="L618" s="585"/>
      <c r="M618" s="585"/>
      <c r="N618" s="568"/>
      <c r="O618" s="568"/>
      <c r="P618" s="585"/>
      <c r="Q618" s="585"/>
      <c r="R618" s="573"/>
      <c r="S618" s="586"/>
    </row>
    <row r="619" spans="1:19" ht="14.45" customHeight="1" x14ac:dyDescent="0.2">
      <c r="A619" s="567" t="s">
        <v>2396</v>
      </c>
      <c r="B619" s="568" t="s">
        <v>2397</v>
      </c>
      <c r="C619" s="568" t="s">
        <v>508</v>
      </c>
      <c r="D619" s="568" t="s">
        <v>653</v>
      </c>
      <c r="E619" s="568" t="s">
        <v>2398</v>
      </c>
      <c r="F619" s="568" t="s">
        <v>2399</v>
      </c>
      <c r="G619" s="568" t="s">
        <v>2400</v>
      </c>
      <c r="H619" s="585">
        <v>4.3</v>
      </c>
      <c r="I619" s="585">
        <v>371.73</v>
      </c>
      <c r="J619" s="568">
        <v>0.18066281426328859</v>
      </c>
      <c r="K619" s="568">
        <v>86.44883720930234</v>
      </c>
      <c r="L619" s="585">
        <v>27.8</v>
      </c>
      <c r="M619" s="585">
        <v>2057.59</v>
      </c>
      <c r="N619" s="568">
        <v>1</v>
      </c>
      <c r="O619" s="568">
        <v>74.014028776978421</v>
      </c>
      <c r="P619" s="585">
        <v>23.999999999999996</v>
      </c>
      <c r="Q619" s="585">
        <v>2054.56</v>
      </c>
      <c r="R619" s="573">
        <v>0.99852740341856239</v>
      </c>
      <c r="S619" s="586">
        <v>85.606666666666683</v>
      </c>
    </row>
    <row r="620" spans="1:19" ht="14.45" customHeight="1" x14ac:dyDescent="0.2">
      <c r="A620" s="567" t="s">
        <v>2396</v>
      </c>
      <c r="B620" s="568" t="s">
        <v>2397</v>
      </c>
      <c r="C620" s="568" t="s">
        <v>508</v>
      </c>
      <c r="D620" s="568" t="s">
        <v>653</v>
      </c>
      <c r="E620" s="568" t="s">
        <v>2398</v>
      </c>
      <c r="F620" s="568" t="s">
        <v>2401</v>
      </c>
      <c r="G620" s="568" t="s">
        <v>2402</v>
      </c>
      <c r="H620" s="585">
        <v>2.7</v>
      </c>
      <c r="I620" s="585">
        <v>188.19</v>
      </c>
      <c r="J620" s="568">
        <v>0.18120805369127518</v>
      </c>
      <c r="K620" s="568">
        <v>69.699999999999989</v>
      </c>
      <c r="L620" s="585">
        <v>14.9</v>
      </c>
      <c r="M620" s="585">
        <v>1038.53</v>
      </c>
      <c r="N620" s="568">
        <v>1</v>
      </c>
      <c r="O620" s="568">
        <v>69.7</v>
      </c>
      <c r="P620" s="585">
        <v>15.199999999999998</v>
      </c>
      <c r="Q620" s="585">
        <v>1059.47</v>
      </c>
      <c r="R620" s="573">
        <v>1.0201631151724071</v>
      </c>
      <c r="S620" s="586">
        <v>69.701973684210543</v>
      </c>
    </row>
    <row r="621" spans="1:19" ht="14.45" customHeight="1" x14ac:dyDescent="0.2">
      <c r="A621" s="567" t="s">
        <v>2396</v>
      </c>
      <c r="B621" s="568" t="s">
        <v>2397</v>
      </c>
      <c r="C621" s="568" t="s">
        <v>508</v>
      </c>
      <c r="D621" s="568" t="s">
        <v>653</v>
      </c>
      <c r="E621" s="568" t="s">
        <v>2398</v>
      </c>
      <c r="F621" s="568" t="s">
        <v>2403</v>
      </c>
      <c r="G621" s="568" t="s">
        <v>573</v>
      </c>
      <c r="H621" s="585">
        <v>3.5</v>
      </c>
      <c r="I621" s="585">
        <v>997.85</v>
      </c>
      <c r="J621" s="568">
        <v>0.26273315148132159</v>
      </c>
      <c r="K621" s="568">
        <v>285.10000000000002</v>
      </c>
      <c r="L621" s="585">
        <v>12.799999999999999</v>
      </c>
      <c r="M621" s="585">
        <v>3797.9599999999996</v>
      </c>
      <c r="N621" s="568">
        <v>1</v>
      </c>
      <c r="O621" s="568">
        <v>296.71562499999999</v>
      </c>
      <c r="P621" s="585">
        <v>5</v>
      </c>
      <c r="Q621" s="585">
        <v>1838.5</v>
      </c>
      <c r="R621" s="573">
        <v>0.48407566167100236</v>
      </c>
      <c r="S621" s="586">
        <v>367.7</v>
      </c>
    </row>
    <row r="622" spans="1:19" ht="14.45" customHeight="1" x14ac:dyDescent="0.2">
      <c r="A622" s="567" t="s">
        <v>2396</v>
      </c>
      <c r="B622" s="568" t="s">
        <v>2397</v>
      </c>
      <c r="C622" s="568" t="s">
        <v>508</v>
      </c>
      <c r="D622" s="568" t="s">
        <v>653</v>
      </c>
      <c r="E622" s="568" t="s">
        <v>2398</v>
      </c>
      <c r="F622" s="568" t="s">
        <v>2405</v>
      </c>
      <c r="G622" s="568" t="s">
        <v>2406</v>
      </c>
      <c r="H622" s="585"/>
      <c r="I622" s="585"/>
      <c r="J622" s="568"/>
      <c r="K622" s="568"/>
      <c r="L622" s="585">
        <v>0.30000000000000004</v>
      </c>
      <c r="M622" s="585">
        <v>49.11</v>
      </c>
      <c r="N622" s="568">
        <v>1</v>
      </c>
      <c r="O622" s="568">
        <v>163.69999999999996</v>
      </c>
      <c r="P622" s="585">
        <v>0.1</v>
      </c>
      <c r="Q622" s="585">
        <v>26.08</v>
      </c>
      <c r="R622" s="573">
        <v>0.53105273874974546</v>
      </c>
      <c r="S622" s="586">
        <v>260.79999999999995</v>
      </c>
    </row>
    <row r="623" spans="1:19" ht="14.45" customHeight="1" x14ac:dyDescent="0.2">
      <c r="A623" s="567" t="s">
        <v>2396</v>
      </c>
      <c r="B623" s="568" t="s">
        <v>2397</v>
      </c>
      <c r="C623" s="568" t="s">
        <v>508</v>
      </c>
      <c r="D623" s="568" t="s">
        <v>653</v>
      </c>
      <c r="E623" s="568" t="s">
        <v>2558</v>
      </c>
      <c r="F623" s="568" t="s">
        <v>2563</v>
      </c>
      <c r="G623" s="568" t="s">
        <v>2564</v>
      </c>
      <c r="H623" s="585"/>
      <c r="I623" s="585"/>
      <c r="J623" s="568"/>
      <c r="K623" s="568"/>
      <c r="L623" s="585"/>
      <c r="M623" s="585"/>
      <c r="N623" s="568"/>
      <c r="O623" s="568"/>
      <c r="P623" s="585">
        <v>0.4</v>
      </c>
      <c r="Q623" s="585">
        <v>225.2</v>
      </c>
      <c r="R623" s="573"/>
      <c r="S623" s="586">
        <v>562.99999999999989</v>
      </c>
    </row>
    <row r="624" spans="1:19" ht="14.45" customHeight="1" x14ac:dyDescent="0.2">
      <c r="A624" s="567" t="s">
        <v>2396</v>
      </c>
      <c r="B624" s="568" t="s">
        <v>2397</v>
      </c>
      <c r="C624" s="568" t="s">
        <v>508</v>
      </c>
      <c r="D624" s="568" t="s">
        <v>653</v>
      </c>
      <c r="E624" s="568" t="s">
        <v>2558</v>
      </c>
      <c r="F624" s="568" t="s">
        <v>2565</v>
      </c>
      <c r="G624" s="568" t="s">
        <v>2566</v>
      </c>
      <c r="H624" s="585"/>
      <c r="I624" s="585"/>
      <c r="J624" s="568"/>
      <c r="K624" s="568"/>
      <c r="L624" s="585"/>
      <c r="M624" s="585"/>
      <c r="N624" s="568"/>
      <c r="O624" s="568"/>
      <c r="P624" s="585">
        <v>1</v>
      </c>
      <c r="Q624" s="585">
        <v>248.73</v>
      </c>
      <c r="R624" s="573"/>
      <c r="S624" s="586">
        <v>248.73</v>
      </c>
    </row>
    <row r="625" spans="1:19" ht="14.45" customHeight="1" x14ac:dyDescent="0.2">
      <c r="A625" s="567" t="s">
        <v>2396</v>
      </c>
      <c r="B625" s="568" t="s">
        <v>2397</v>
      </c>
      <c r="C625" s="568" t="s">
        <v>508</v>
      </c>
      <c r="D625" s="568" t="s">
        <v>653</v>
      </c>
      <c r="E625" s="568" t="s">
        <v>2414</v>
      </c>
      <c r="F625" s="568" t="s">
        <v>2423</v>
      </c>
      <c r="G625" s="568" t="s">
        <v>2424</v>
      </c>
      <c r="H625" s="585"/>
      <c r="I625" s="585"/>
      <c r="J625" s="568"/>
      <c r="K625" s="568"/>
      <c r="L625" s="585">
        <v>2</v>
      </c>
      <c r="M625" s="585">
        <v>214</v>
      </c>
      <c r="N625" s="568">
        <v>1</v>
      </c>
      <c r="O625" s="568">
        <v>107</v>
      </c>
      <c r="P625" s="585"/>
      <c r="Q625" s="585"/>
      <c r="R625" s="573"/>
      <c r="S625" s="586"/>
    </row>
    <row r="626" spans="1:19" ht="14.45" customHeight="1" x14ac:dyDescent="0.2">
      <c r="A626" s="567" t="s">
        <v>2396</v>
      </c>
      <c r="B626" s="568" t="s">
        <v>2397</v>
      </c>
      <c r="C626" s="568" t="s">
        <v>508</v>
      </c>
      <c r="D626" s="568" t="s">
        <v>653</v>
      </c>
      <c r="E626" s="568" t="s">
        <v>2414</v>
      </c>
      <c r="F626" s="568" t="s">
        <v>2427</v>
      </c>
      <c r="G626" s="568" t="s">
        <v>2428</v>
      </c>
      <c r="H626" s="585">
        <v>15</v>
      </c>
      <c r="I626" s="585">
        <v>555</v>
      </c>
      <c r="J626" s="568">
        <v>0.45641447368421051</v>
      </c>
      <c r="K626" s="568">
        <v>37</v>
      </c>
      <c r="L626" s="585">
        <v>32</v>
      </c>
      <c r="M626" s="585">
        <v>1216</v>
      </c>
      <c r="N626" s="568">
        <v>1</v>
      </c>
      <c r="O626" s="568">
        <v>38</v>
      </c>
      <c r="P626" s="585"/>
      <c r="Q626" s="585"/>
      <c r="R626" s="573"/>
      <c r="S626" s="586"/>
    </row>
    <row r="627" spans="1:19" ht="14.45" customHeight="1" x14ac:dyDescent="0.2">
      <c r="A627" s="567" t="s">
        <v>2396</v>
      </c>
      <c r="B627" s="568" t="s">
        <v>2397</v>
      </c>
      <c r="C627" s="568" t="s">
        <v>508</v>
      </c>
      <c r="D627" s="568" t="s">
        <v>653</v>
      </c>
      <c r="E627" s="568" t="s">
        <v>2414</v>
      </c>
      <c r="F627" s="568" t="s">
        <v>2435</v>
      </c>
      <c r="G627" s="568" t="s">
        <v>2436</v>
      </c>
      <c r="H627" s="585"/>
      <c r="I627" s="585"/>
      <c r="J627" s="568"/>
      <c r="K627" s="568"/>
      <c r="L627" s="585">
        <v>1</v>
      </c>
      <c r="M627" s="585">
        <v>254</v>
      </c>
      <c r="N627" s="568">
        <v>1</v>
      </c>
      <c r="O627" s="568">
        <v>254</v>
      </c>
      <c r="P627" s="585"/>
      <c r="Q627" s="585"/>
      <c r="R627" s="573"/>
      <c r="S627" s="586"/>
    </row>
    <row r="628" spans="1:19" ht="14.45" customHeight="1" x14ac:dyDescent="0.2">
      <c r="A628" s="567" t="s">
        <v>2396</v>
      </c>
      <c r="B628" s="568" t="s">
        <v>2397</v>
      </c>
      <c r="C628" s="568" t="s">
        <v>508</v>
      </c>
      <c r="D628" s="568" t="s">
        <v>653</v>
      </c>
      <c r="E628" s="568" t="s">
        <v>2414</v>
      </c>
      <c r="F628" s="568" t="s">
        <v>2437</v>
      </c>
      <c r="G628" s="568" t="s">
        <v>2438</v>
      </c>
      <c r="H628" s="585">
        <v>4</v>
      </c>
      <c r="I628" s="585">
        <v>504</v>
      </c>
      <c r="J628" s="568">
        <v>3.5714285714285712E-2</v>
      </c>
      <c r="K628" s="568">
        <v>126</v>
      </c>
      <c r="L628" s="585">
        <v>112</v>
      </c>
      <c r="M628" s="585">
        <v>14112</v>
      </c>
      <c r="N628" s="568">
        <v>1</v>
      </c>
      <c r="O628" s="568">
        <v>126</v>
      </c>
      <c r="P628" s="585">
        <v>130</v>
      </c>
      <c r="Q628" s="585">
        <v>16510</v>
      </c>
      <c r="R628" s="573">
        <v>1.1699263038548753</v>
      </c>
      <c r="S628" s="586">
        <v>127</v>
      </c>
    </row>
    <row r="629" spans="1:19" ht="14.45" customHeight="1" x14ac:dyDescent="0.2">
      <c r="A629" s="567" t="s">
        <v>2396</v>
      </c>
      <c r="B629" s="568" t="s">
        <v>2397</v>
      </c>
      <c r="C629" s="568" t="s">
        <v>508</v>
      </c>
      <c r="D629" s="568" t="s">
        <v>653</v>
      </c>
      <c r="E629" s="568" t="s">
        <v>2414</v>
      </c>
      <c r="F629" s="568" t="s">
        <v>2439</v>
      </c>
      <c r="G629" s="568" t="s">
        <v>2440</v>
      </c>
      <c r="H629" s="585">
        <v>1</v>
      </c>
      <c r="I629" s="585">
        <v>542</v>
      </c>
      <c r="J629" s="568">
        <v>0.49816176470588236</v>
      </c>
      <c r="K629" s="568">
        <v>542</v>
      </c>
      <c r="L629" s="585">
        <v>2</v>
      </c>
      <c r="M629" s="585">
        <v>1088</v>
      </c>
      <c r="N629" s="568">
        <v>1</v>
      </c>
      <c r="O629" s="568">
        <v>544</v>
      </c>
      <c r="P629" s="585">
        <v>1</v>
      </c>
      <c r="Q629" s="585">
        <v>547</v>
      </c>
      <c r="R629" s="573">
        <v>0.50275735294117652</v>
      </c>
      <c r="S629" s="586">
        <v>547</v>
      </c>
    </row>
    <row r="630" spans="1:19" ht="14.45" customHeight="1" x14ac:dyDescent="0.2">
      <c r="A630" s="567" t="s">
        <v>2396</v>
      </c>
      <c r="B630" s="568" t="s">
        <v>2397</v>
      </c>
      <c r="C630" s="568" t="s">
        <v>508</v>
      </c>
      <c r="D630" s="568" t="s">
        <v>653</v>
      </c>
      <c r="E630" s="568" t="s">
        <v>2414</v>
      </c>
      <c r="F630" s="568" t="s">
        <v>2443</v>
      </c>
      <c r="G630" s="568" t="s">
        <v>2444</v>
      </c>
      <c r="H630" s="585">
        <v>11</v>
      </c>
      <c r="I630" s="585">
        <v>5522</v>
      </c>
      <c r="J630" s="568">
        <v>0.21483037659508247</v>
      </c>
      <c r="K630" s="568">
        <v>502</v>
      </c>
      <c r="L630" s="585">
        <v>51</v>
      </c>
      <c r="M630" s="585">
        <v>25704</v>
      </c>
      <c r="N630" s="568">
        <v>1</v>
      </c>
      <c r="O630" s="568">
        <v>504</v>
      </c>
      <c r="P630" s="585">
        <v>88</v>
      </c>
      <c r="Q630" s="585">
        <v>44616</v>
      </c>
      <c r="R630" s="573">
        <v>1.7357609710550888</v>
      </c>
      <c r="S630" s="586">
        <v>507</v>
      </c>
    </row>
    <row r="631" spans="1:19" ht="14.45" customHeight="1" x14ac:dyDescent="0.2">
      <c r="A631" s="567" t="s">
        <v>2396</v>
      </c>
      <c r="B631" s="568" t="s">
        <v>2397</v>
      </c>
      <c r="C631" s="568" t="s">
        <v>508</v>
      </c>
      <c r="D631" s="568" t="s">
        <v>653</v>
      </c>
      <c r="E631" s="568" t="s">
        <v>2414</v>
      </c>
      <c r="F631" s="568" t="s">
        <v>2445</v>
      </c>
      <c r="G631" s="568" t="s">
        <v>2446</v>
      </c>
      <c r="H631" s="585">
        <v>12</v>
      </c>
      <c r="I631" s="585">
        <v>8160</v>
      </c>
      <c r="J631" s="568">
        <v>0.14014598540145987</v>
      </c>
      <c r="K631" s="568">
        <v>680</v>
      </c>
      <c r="L631" s="585">
        <v>85</v>
      </c>
      <c r="M631" s="585">
        <v>58225</v>
      </c>
      <c r="N631" s="568">
        <v>1</v>
      </c>
      <c r="O631" s="568">
        <v>685</v>
      </c>
      <c r="P631" s="585">
        <v>55</v>
      </c>
      <c r="Q631" s="585">
        <v>37840</v>
      </c>
      <c r="R631" s="573">
        <v>0.64989265779304417</v>
      </c>
      <c r="S631" s="586">
        <v>688</v>
      </c>
    </row>
    <row r="632" spans="1:19" ht="14.45" customHeight="1" x14ac:dyDescent="0.2">
      <c r="A632" s="567" t="s">
        <v>2396</v>
      </c>
      <c r="B632" s="568" t="s">
        <v>2397</v>
      </c>
      <c r="C632" s="568" t="s">
        <v>508</v>
      </c>
      <c r="D632" s="568" t="s">
        <v>653</v>
      </c>
      <c r="E632" s="568" t="s">
        <v>2414</v>
      </c>
      <c r="F632" s="568" t="s">
        <v>2447</v>
      </c>
      <c r="G632" s="568" t="s">
        <v>2448</v>
      </c>
      <c r="H632" s="585">
        <v>2</v>
      </c>
      <c r="I632" s="585">
        <v>2068</v>
      </c>
      <c r="J632" s="568">
        <v>0.1657051282051282</v>
      </c>
      <c r="K632" s="568">
        <v>1034</v>
      </c>
      <c r="L632" s="585">
        <v>12</v>
      </c>
      <c r="M632" s="585">
        <v>12480</v>
      </c>
      <c r="N632" s="568">
        <v>1</v>
      </c>
      <c r="O632" s="568">
        <v>1040</v>
      </c>
      <c r="P632" s="585">
        <v>38</v>
      </c>
      <c r="Q632" s="585">
        <v>39710</v>
      </c>
      <c r="R632" s="573">
        <v>3.1818910256410255</v>
      </c>
      <c r="S632" s="586">
        <v>1045</v>
      </c>
    </row>
    <row r="633" spans="1:19" ht="14.45" customHeight="1" x14ac:dyDescent="0.2">
      <c r="A633" s="567" t="s">
        <v>2396</v>
      </c>
      <c r="B633" s="568" t="s">
        <v>2397</v>
      </c>
      <c r="C633" s="568" t="s">
        <v>508</v>
      </c>
      <c r="D633" s="568" t="s">
        <v>653</v>
      </c>
      <c r="E633" s="568" t="s">
        <v>2414</v>
      </c>
      <c r="F633" s="568" t="s">
        <v>2449</v>
      </c>
      <c r="G633" s="568" t="s">
        <v>2450</v>
      </c>
      <c r="H633" s="585"/>
      <c r="I633" s="585"/>
      <c r="J633" s="568"/>
      <c r="K633" s="568"/>
      <c r="L633" s="585">
        <v>5</v>
      </c>
      <c r="M633" s="585">
        <v>10560</v>
      </c>
      <c r="N633" s="568">
        <v>1</v>
      </c>
      <c r="O633" s="568">
        <v>2112</v>
      </c>
      <c r="P633" s="585">
        <v>11</v>
      </c>
      <c r="Q633" s="585">
        <v>23331</v>
      </c>
      <c r="R633" s="573">
        <v>2.2093750000000001</v>
      </c>
      <c r="S633" s="586">
        <v>2121</v>
      </c>
    </row>
    <row r="634" spans="1:19" ht="14.45" customHeight="1" x14ac:dyDescent="0.2">
      <c r="A634" s="567" t="s">
        <v>2396</v>
      </c>
      <c r="B634" s="568" t="s">
        <v>2397</v>
      </c>
      <c r="C634" s="568" t="s">
        <v>508</v>
      </c>
      <c r="D634" s="568" t="s">
        <v>653</v>
      </c>
      <c r="E634" s="568" t="s">
        <v>2414</v>
      </c>
      <c r="F634" s="568" t="s">
        <v>2576</v>
      </c>
      <c r="G634" s="568" t="s">
        <v>2577</v>
      </c>
      <c r="H634" s="585"/>
      <c r="I634" s="585"/>
      <c r="J634" s="568"/>
      <c r="K634" s="568"/>
      <c r="L634" s="585">
        <v>1</v>
      </c>
      <c r="M634" s="585">
        <v>983</v>
      </c>
      <c r="N634" s="568">
        <v>1</v>
      </c>
      <c r="O634" s="568">
        <v>983</v>
      </c>
      <c r="P634" s="585"/>
      <c r="Q634" s="585"/>
      <c r="R634" s="573"/>
      <c r="S634" s="586"/>
    </row>
    <row r="635" spans="1:19" ht="14.45" customHeight="1" x14ac:dyDescent="0.2">
      <c r="A635" s="567" t="s">
        <v>2396</v>
      </c>
      <c r="B635" s="568" t="s">
        <v>2397</v>
      </c>
      <c r="C635" s="568" t="s">
        <v>508</v>
      </c>
      <c r="D635" s="568" t="s">
        <v>653</v>
      </c>
      <c r="E635" s="568" t="s">
        <v>2414</v>
      </c>
      <c r="F635" s="568" t="s">
        <v>2467</v>
      </c>
      <c r="G635" s="568" t="s">
        <v>2468</v>
      </c>
      <c r="H635" s="585">
        <v>1</v>
      </c>
      <c r="I635" s="585">
        <v>33.33</v>
      </c>
      <c r="J635" s="568">
        <v>9.4330010698093006E-3</v>
      </c>
      <c r="K635" s="568">
        <v>33.33</v>
      </c>
      <c r="L635" s="585">
        <v>106</v>
      </c>
      <c r="M635" s="585">
        <v>3533.34</v>
      </c>
      <c r="N635" s="568">
        <v>1</v>
      </c>
      <c r="O635" s="568">
        <v>33.333396226415097</v>
      </c>
      <c r="P635" s="585">
        <v>122</v>
      </c>
      <c r="Q635" s="585">
        <v>4836.6600000000008</v>
      </c>
      <c r="R635" s="573">
        <v>1.3688634549746135</v>
      </c>
      <c r="S635" s="586">
        <v>39.644754098360664</v>
      </c>
    </row>
    <row r="636" spans="1:19" ht="14.45" customHeight="1" x14ac:dyDescent="0.2">
      <c r="A636" s="567" t="s">
        <v>2396</v>
      </c>
      <c r="B636" s="568" t="s">
        <v>2397</v>
      </c>
      <c r="C636" s="568" t="s">
        <v>508</v>
      </c>
      <c r="D636" s="568" t="s">
        <v>653</v>
      </c>
      <c r="E636" s="568" t="s">
        <v>2414</v>
      </c>
      <c r="F636" s="568" t="s">
        <v>2473</v>
      </c>
      <c r="G636" s="568" t="s">
        <v>2474</v>
      </c>
      <c r="H636" s="585">
        <v>28</v>
      </c>
      <c r="I636" s="585">
        <v>2408</v>
      </c>
      <c r="J636" s="568">
        <v>0.18209316394434361</v>
      </c>
      <c r="K636" s="568">
        <v>86</v>
      </c>
      <c r="L636" s="585">
        <v>152</v>
      </c>
      <c r="M636" s="585">
        <v>13224</v>
      </c>
      <c r="N636" s="568">
        <v>1</v>
      </c>
      <c r="O636" s="568">
        <v>87</v>
      </c>
      <c r="P636" s="585">
        <v>134</v>
      </c>
      <c r="Q636" s="585">
        <v>11792</v>
      </c>
      <c r="R636" s="573">
        <v>0.89171203871748339</v>
      </c>
      <c r="S636" s="586">
        <v>88</v>
      </c>
    </row>
    <row r="637" spans="1:19" ht="14.45" customHeight="1" x14ac:dyDescent="0.2">
      <c r="A637" s="567" t="s">
        <v>2396</v>
      </c>
      <c r="B637" s="568" t="s">
        <v>2397</v>
      </c>
      <c r="C637" s="568" t="s">
        <v>508</v>
      </c>
      <c r="D637" s="568" t="s">
        <v>653</v>
      </c>
      <c r="E637" s="568" t="s">
        <v>2414</v>
      </c>
      <c r="F637" s="568" t="s">
        <v>2482</v>
      </c>
      <c r="G637" s="568" t="s">
        <v>2483</v>
      </c>
      <c r="H637" s="585"/>
      <c r="I637" s="585"/>
      <c r="J637" s="568"/>
      <c r="K637" s="568"/>
      <c r="L637" s="585">
        <v>1</v>
      </c>
      <c r="M637" s="585">
        <v>158</v>
      </c>
      <c r="N637" s="568">
        <v>1</v>
      </c>
      <c r="O637" s="568">
        <v>158</v>
      </c>
      <c r="P637" s="585">
        <v>1</v>
      </c>
      <c r="Q637" s="585">
        <v>159</v>
      </c>
      <c r="R637" s="573">
        <v>1.0063291139240507</v>
      </c>
      <c r="S637" s="586">
        <v>159</v>
      </c>
    </row>
    <row r="638" spans="1:19" ht="14.45" customHeight="1" x14ac:dyDescent="0.2">
      <c r="A638" s="567" t="s">
        <v>2396</v>
      </c>
      <c r="B638" s="568" t="s">
        <v>2397</v>
      </c>
      <c r="C638" s="568" t="s">
        <v>508</v>
      </c>
      <c r="D638" s="568" t="s">
        <v>653</v>
      </c>
      <c r="E638" s="568" t="s">
        <v>2414</v>
      </c>
      <c r="F638" s="568" t="s">
        <v>2490</v>
      </c>
      <c r="G638" s="568" t="s">
        <v>2491</v>
      </c>
      <c r="H638" s="585"/>
      <c r="I638" s="585"/>
      <c r="J638" s="568"/>
      <c r="K638" s="568"/>
      <c r="L638" s="585">
        <v>1</v>
      </c>
      <c r="M638" s="585">
        <v>729</v>
      </c>
      <c r="N638" s="568">
        <v>1</v>
      </c>
      <c r="O638" s="568">
        <v>729</v>
      </c>
      <c r="P638" s="585">
        <v>1</v>
      </c>
      <c r="Q638" s="585">
        <v>734</v>
      </c>
      <c r="R638" s="573">
        <v>1.0068587105624143</v>
      </c>
      <c r="S638" s="586">
        <v>734</v>
      </c>
    </row>
    <row r="639" spans="1:19" ht="14.45" customHeight="1" x14ac:dyDescent="0.2">
      <c r="A639" s="567" t="s">
        <v>2396</v>
      </c>
      <c r="B639" s="568" t="s">
        <v>2397</v>
      </c>
      <c r="C639" s="568" t="s">
        <v>508</v>
      </c>
      <c r="D639" s="568" t="s">
        <v>653</v>
      </c>
      <c r="E639" s="568" t="s">
        <v>2414</v>
      </c>
      <c r="F639" s="568" t="s">
        <v>2492</v>
      </c>
      <c r="G639" s="568" t="s">
        <v>2493</v>
      </c>
      <c r="H639" s="585"/>
      <c r="I639" s="585"/>
      <c r="J639" s="568"/>
      <c r="K639" s="568"/>
      <c r="L639" s="585">
        <v>5</v>
      </c>
      <c r="M639" s="585">
        <v>5345</v>
      </c>
      <c r="N639" s="568">
        <v>1</v>
      </c>
      <c r="O639" s="568">
        <v>1069</v>
      </c>
      <c r="P639" s="585">
        <v>7</v>
      </c>
      <c r="Q639" s="585">
        <v>7504</v>
      </c>
      <c r="R639" s="573">
        <v>1.4039289055191768</v>
      </c>
      <c r="S639" s="586">
        <v>1072</v>
      </c>
    </row>
    <row r="640" spans="1:19" ht="14.45" customHeight="1" x14ac:dyDescent="0.2">
      <c r="A640" s="567" t="s">
        <v>2396</v>
      </c>
      <c r="B640" s="568" t="s">
        <v>2397</v>
      </c>
      <c r="C640" s="568" t="s">
        <v>508</v>
      </c>
      <c r="D640" s="568" t="s">
        <v>653</v>
      </c>
      <c r="E640" s="568" t="s">
        <v>2414</v>
      </c>
      <c r="F640" s="568" t="s">
        <v>2494</v>
      </c>
      <c r="G640" s="568" t="s">
        <v>2495</v>
      </c>
      <c r="H640" s="585">
        <v>2</v>
      </c>
      <c r="I640" s="585">
        <v>248</v>
      </c>
      <c r="J640" s="568">
        <v>0.99199999999999999</v>
      </c>
      <c r="K640" s="568">
        <v>124</v>
      </c>
      <c r="L640" s="585">
        <v>2</v>
      </c>
      <c r="M640" s="585">
        <v>250</v>
      </c>
      <c r="N640" s="568">
        <v>1</v>
      </c>
      <c r="O640" s="568">
        <v>125</v>
      </c>
      <c r="P640" s="585">
        <v>3</v>
      </c>
      <c r="Q640" s="585">
        <v>378</v>
      </c>
      <c r="R640" s="573">
        <v>1.512</v>
      </c>
      <c r="S640" s="586">
        <v>126</v>
      </c>
    </row>
    <row r="641" spans="1:19" ht="14.45" customHeight="1" x14ac:dyDescent="0.2">
      <c r="A641" s="567" t="s">
        <v>2396</v>
      </c>
      <c r="B641" s="568" t="s">
        <v>2397</v>
      </c>
      <c r="C641" s="568" t="s">
        <v>508</v>
      </c>
      <c r="D641" s="568" t="s">
        <v>653</v>
      </c>
      <c r="E641" s="568" t="s">
        <v>2414</v>
      </c>
      <c r="F641" s="568" t="s">
        <v>2496</v>
      </c>
      <c r="G641" s="568" t="s">
        <v>2497</v>
      </c>
      <c r="H641" s="585"/>
      <c r="I641" s="585"/>
      <c r="J641" s="568"/>
      <c r="K641" s="568"/>
      <c r="L641" s="585">
        <v>2</v>
      </c>
      <c r="M641" s="585">
        <v>122</v>
      </c>
      <c r="N641" s="568">
        <v>1</v>
      </c>
      <c r="O641" s="568">
        <v>61</v>
      </c>
      <c r="P641" s="585">
        <v>1</v>
      </c>
      <c r="Q641" s="585">
        <v>62</v>
      </c>
      <c r="R641" s="573">
        <v>0.50819672131147542</v>
      </c>
      <c r="S641" s="586">
        <v>62</v>
      </c>
    </row>
    <row r="642" spans="1:19" ht="14.45" customHeight="1" x14ac:dyDescent="0.2">
      <c r="A642" s="567" t="s">
        <v>2396</v>
      </c>
      <c r="B642" s="568" t="s">
        <v>2397</v>
      </c>
      <c r="C642" s="568" t="s">
        <v>508</v>
      </c>
      <c r="D642" s="568" t="s">
        <v>653</v>
      </c>
      <c r="E642" s="568" t="s">
        <v>2414</v>
      </c>
      <c r="F642" s="568" t="s">
        <v>2498</v>
      </c>
      <c r="G642" s="568" t="s">
        <v>2499</v>
      </c>
      <c r="H642" s="585">
        <v>1</v>
      </c>
      <c r="I642" s="585">
        <v>717</v>
      </c>
      <c r="J642" s="568">
        <v>9.0279526567615204E-2</v>
      </c>
      <c r="K642" s="568">
        <v>717</v>
      </c>
      <c r="L642" s="585">
        <v>11</v>
      </c>
      <c r="M642" s="585">
        <v>7942</v>
      </c>
      <c r="N642" s="568">
        <v>1</v>
      </c>
      <c r="O642" s="568">
        <v>722</v>
      </c>
      <c r="P642" s="585">
        <v>24</v>
      </c>
      <c r="Q642" s="585">
        <v>17400</v>
      </c>
      <c r="R642" s="573">
        <v>2.1908839083354317</v>
      </c>
      <c r="S642" s="586">
        <v>725</v>
      </c>
    </row>
    <row r="643" spans="1:19" ht="14.45" customHeight="1" x14ac:dyDescent="0.2">
      <c r="A643" s="567" t="s">
        <v>2396</v>
      </c>
      <c r="B643" s="568" t="s">
        <v>2397</v>
      </c>
      <c r="C643" s="568" t="s">
        <v>508</v>
      </c>
      <c r="D643" s="568" t="s">
        <v>653</v>
      </c>
      <c r="E643" s="568" t="s">
        <v>2414</v>
      </c>
      <c r="F643" s="568" t="s">
        <v>2508</v>
      </c>
      <c r="G643" s="568" t="s">
        <v>2509</v>
      </c>
      <c r="H643" s="585"/>
      <c r="I643" s="585"/>
      <c r="J643" s="568"/>
      <c r="K643" s="568"/>
      <c r="L643" s="585">
        <v>1</v>
      </c>
      <c r="M643" s="585">
        <v>393</v>
      </c>
      <c r="N643" s="568">
        <v>1</v>
      </c>
      <c r="O643" s="568">
        <v>393</v>
      </c>
      <c r="P643" s="585"/>
      <c r="Q643" s="585"/>
      <c r="R643" s="573"/>
      <c r="S643" s="586"/>
    </row>
    <row r="644" spans="1:19" ht="14.45" customHeight="1" x14ac:dyDescent="0.2">
      <c r="A644" s="567" t="s">
        <v>2396</v>
      </c>
      <c r="B644" s="568" t="s">
        <v>2397</v>
      </c>
      <c r="C644" s="568" t="s">
        <v>508</v>
      </c>
      <c r="D644" s="568" t="s">
        <v>653</v>
      </c>
      <c r="E644" s="568" t="s">
        <v>2414</v>
      </c>
      <c r="F644" s="568" t="s">
        <v>2510</v>
      </c>
      <c r="G644" s="568" t="s">
        <v>2511</v>
      </c>
      <c r="H644" s="585">
        <v>1</v>
      </c>
      <c r="I644" s="585">
        <v>506</v>
      </c>
      <c r="J644" s="568">
        <v>0.1422947131608549</v>
      </c>
      <c r="K644" s="568">
        <v>506</v>
      </c>
      <c r="L644" s="585">
        <v>7</v>
      </c>
      <c r="M644" s="585">
        <v>3556</v>
      </c>
      <c r="N644" s="568">
        <v>1</v>
      </c>
      <c r="O644" s="568">
        <v>508</v>
      </c>
      <c r="P644" s="585">
        <v>19</v>
      </c>
      <c r="Q644" s="585">
        <v>9709</v>
      </c>
      <c r="R644" s="573">
        <v>2.7303149606299213</v>
      </c>
      <c r="S644" s="586">
        <v>511</v>
      </c>
    </row>
    <row r="645" spans="1:19" ht="14.45" customHeight="1" x14ac:dyDescent="0.2">
      <c r="A645" s="567" t="s">
        <v>2396</v>
      </c>
      <c r="B645" s="568" t="s">
        <v>2397</v>
      </c>
      <c r="C645" s="568" t="s">
        <v>508</v>
      </c>
      <c r="D645" s="568" t="s">
        <v>653</v>
      </c>
      <c r="E645" s="568" t="s">
        <v>2414</v>
      </c>
      <c r="F645" s="568" t="s">
        <v>2516</v>
      </c>
      <c r="G645" s="568" t="s">
        <v>2517</v>
      </c>
      <c r="H645" s="585"/>
      <c r="I645" s="585"/>
      <c r="J645" s="568"/>
      <c r="K645" s="568"/>
      <c r="L645" s="585">
        <v>5</v>
      </c>
      <c r="M645" s="585">
        <v>910</v>
      </c>
      <c r="N645" s="568">
        <v>1</v>
      </c>
      <c r="O645" s="568">
        <v>182</v>
      </c>
      <c r="P645" s="585">
        <v>1</v>
      </c>
      <c r="Q645" s="585">
        <v>183</v>
      </c>
      <c r="R645" s="573">
        <v>0.20109890109890111</v>
      </c>
      <c r="S645" s="586">
        <v>183</v>
      </c>
    </row>
    <row r="646" spans="1:19" ht="14.45" customHeight="1" x14ac:dyDescent="0.2">
      <c r="A646" s="567" t="s">
        <v>2396</v>
      </c>
      <c r="B646" s="568" t="s">
        <v>2397</v>
      </c>
      <c r="C646" s="568" t="s">
        <v>508</v>
      </c>
      <c r="D646" s="568" t="s">
        <v>653</v>
      </c>
      <c r="E646" s="568" t="s">
        <v>2414</v>
      </c>
      <c r="F646" s="568" t="s">
        <v>2520</v>
      </c>
      <c r="G646" s="568" t="s">
        <v>2521</v>
      </c>
      <c r="H646" s="585">
        <v>7</v>
      </c>
      <c r="I646" s="585">
        <v>2177</v>
      </c>
      <c r="J646" s="568">
        <v>0.31716200466200467</v>
      </c>
      <c r="K646" s="568">
        <v>311</v>
      </c>
      <c r="L646" s="585">
        <v>22</v>
      </c>
      <c r="M646" s="585">
        <v>6864</v>
      </c>
      <c r="N646" s="568">
        <v>1</v>
      </c>
      <c r="O646" s="568">
        <v>312</v>
      </c>
      <c r="P646" s="585">
        <v>25</v>
      </c>
      <c r="Q646" s="585">
        <v>7825</v>
      </c>
      <c r="R646" s="573">
        <v>1.1400058275058276</v>
      </c>
      <c r="S646" s="586">
        <v>313</v>
      </c>
    </row>
    <row r="647" spans="1:19" ht="14.45" customHeight="1" x14ac:dyDescent="0.2">
      <c r="A647" s="567" t="s">
        <v>2396</v>
      </c>
      <c r="B647" s="568" t="s">
        <v>2397</v>
      </c>
      <c r="C647" s="568" t="s">
        <v>508</v>
      </c>
      <c r="D647" s="568" t="s">
        <v>653</v>
      </c>
      <c r="E647" s="568" t="s">
        <v>2414</v>
      </c>
      <c r="F647" s="568" t="s">
        <v>2591</v>
      </c>
      <c r="G647" s="568" t="s">
        <v>2592</v>
      </c>
      <c r="H647" s="585"/>
      <c r="I647" s="585"/>
      <c r="J647" s="568"/>
      <c r="K647" s="568"/>
      <c r="L647" s="585"/>
      <c r="M647" s="585"/>
      <c r="N647" s="568"/>
      <c r="O647" s="568"/>
      <c r="P647" s="585">
        <v>1</v>
      </c>
      <c r="Q647" s="585">
        <v>3758</v>
      </c>
      <c r="R647" s="573"/>
      <c r="S647" s="586">
        <v>3758</v>
      </c>
    </row>
    <row r="648" spans="1:19" ht="14.45" customHeight="1" x14ac:dyDescent="0.2">
      <c r="A648" s="567" t="s">
        <v>2396</v>
      </c>
      <c r="B648" s="568" t="s">
        <v>2397</v>
      </c>
      <c r="C648" s="568" t="s">
        <v>508</v>
      </c>
      <c r="D648" s="568" t="s">
        <v>653</v>
      </c>
      <c r="E648" s="568" t="s">
        <v>2414</v>
      </c>
      <c r="F648" s="568" t="s">
        <v>2522</v>
      </c>
      <c r="G648" s="568" t="s">
        <v>2523</v>
      </c>
      <c r="H648" s="585"/>
      <c r="I648" s="585"/>
      <c r="J648" s="568"/>
      <c r="K648" s="568"/>
      <c r="L648" s="585"/>
      <c r="M648" s="585"/>
      <c r="N648" s="568"/>
      <c r="O648" s="568"/>
      <c r="P648" s="585">
        <v>1</v>
      </c>
      <c r="Q648" s="585">
        <v>491</v>
      </c>
      <c r="R648" s="573"/>
      <c r="S648" s="586">
        <v>491</v>
      </c>
    </row>
    <row r="649" spans="1:19" ht="14.45" customHeight="1" x14ac:dyDescent="0.2">
      <c r="A649" s="567" t="s">
        <v>2396</v>
      </c>
      <c r="B649" s="568" t="s">
        <v>2397</v>
      </c>
      <c r="C649" s="568" t="s">
        <v>508</v>
      </c>
      <c r="D649" s="568" t="s">
        <v>653</v>
      </c>
      <c r="E649" s="568" t="s">
        <v>2414</v>
      </c>
      <c r="F649" s="568" t="s">
        <v>2526</v>
      </c>
      <c r="G649" s="568" t="s">
        <v>2527</v>
      </c>
      <c r="H649" s="585">
        <v>5</v>
      </c>
      <c r="I649" s="585">
        <v>1540</v>
      </c>
      <c r="J649" s="568">
        <v>1.2419354838709677</v>
      </c>
      <c r="K649" s="568">
        <v>308</v>
      </c>
      <c r="L649" s="585">
        <v>4</v>
      </c>
      <c r="M649" s="585">
        <v>1240</v>
      </c>
      <c r="N649" s="568">
        <v>1</v>
      </c>
      <c r="O649" s="568">
        <v>310</v>
      </c>
      <c r="P649" s="585"/>
      <c r="Q649" s="585"/>
      <c r="R649" s="573"/>
      <c r="S649" s="586"/>
    </row>
    <row r="650" spans="1:19" ht="14.45" customHeight="1" x14ac:dyDescent="0.2">
      <c r="A650" s="567" t="s">
        <v>2396</v>
      </c>
      <c r="B650" s="568" t="s">
        <v>2397</v>
      </c>
      <c r="C650" s="568" t="s">
        <v>508</v>
      </c>
      <c r="D650" s="568" t="s">
        <v>653</v>
      </c>
      <c r="E650" s="568" t="s">
        <v>2414</v>
      </c>
      <c r="F650" s="568" t="s">
        <v>2528</v>
      </c>
      <c r="G650" s="568" t="s">
        <v>2529</v>
      </c>
      <c r="H650" s="585"/>
      <c r="I650" s="585"/>
      <c r="J650" s="568"/>
      <c r="K650" s="568"/>
      <c r="L650" s="585">
        <v>1</v>
      </c>
      <c r="M650" s="585">
        <v>337</v>
      </c>
      <c r="N650" s="568">
        <v>1</v>
      </c>
      <c r="O650" s="568">
        <v>337</v>
      </c>
      <c r="P650" s="585"/>
      <c r="Q650" s="585"/>
      <c r="R650" s="573"/>
      <c r="S650" s="586"/>
    </row>
    <row r="651" spans="1:19" ht="14.45" customHeight="1" x14ac:dyDescent="0.2">
      <c r="A651" s="567" t="s">
        <v>2396</v>
      </c>
      <c r="B651" s="568" t="s">
        <v>2397</v>
      </c>
      <c r="C651" s="568" t="s">
        <v>508</v>
      </c>
      <c r="D651" s="568" t="s">
        <v>653</v>
      </c>
      <c r="E651" s="568" t="s">
        <v>2414</v>
      </c>
      <c r="F651" s="568" t="s">
        <v>2532</v>
      </c>
      <c r="G651" s="568" t="s">
        <v>2533</v>
      </c>
      <c r="H651" s="585">
        <v>2</v>
      </c>
      <c r="I651" s="585">
        <v>1682</v>
      </c>
      <c r="J651" s="568">
        <v>7.6468448808874337E-2</v>
      </c>
      <c r="K651" s="568">
        <v>841</v>
      </c>
      <c r="L651" s="585">
        <v>26</v>
      </c>
      <c r="M651" s="585">
        <v>21996</v>
      </c>
      <c r="N651" s="568">
        <v>1</v>
      </c>
      <c r="O651" s="568">
        <v>846</v>
      </c>
      <c r="P651" s="585">
        <v>26</v>
      </c>
      <c r="Q651" s="585">
        <v>22074</v>
      </c>
      <c r="R651" s="573">
        <v>1.0035460992907801</v>
      </c>
      <c r="S651" s="586">
        <v>849</v>
      </c>
    </row>
    <row r="652" spans="1:19" ht="14.45" customHeight="1" x14ac:dyDescent="0.2">
      <c r="A652" s="567" t="s">
        <v>2396</v>
      </c>
      <c r="B652" s="568" t="s">
        <v>2397</v>
      </c>
      <c r="C652" s="568" t="s">
        <v>508</v>
      </c>
      <c r="D652" s="568" t="s">
        <v>653</v>
      </c>
      <c r="E652" s="568" t="s">
        <v>2414</v>
      </c>
      <c r="F652" s="568" t="s">
        <v>2536</v>
      </c>
      <c r="G652" s="568" t="s">
        <v>2537</v>
      </c>
      <c r="H652" s="585"/>
      <c r="I652" s="585"/>
      <c r="J652" s="568"/>
      <c r="K652" s="568"/>
      <c r="L652" s="585">
        <v>4</v>
      </c>
      <c r="M652" s="585">
        <v>4836</v>
      </c>
      <c r="N652" s="568">
        <v>1</v>
      </c>
      <c r="O652" s="568">
        <v>1209</v>
      </c>
      <c r="P652" s="585">
        <v>1</v>
      </c>
      <c r="Q652" s="585">
        <v>1214</v>
      </c>
      <c r="R652" s="573">
        <v>0.25103391232423489</v>
      </c>
      <c r="S652" s="586">
        <v>1214</v>
      </c>
    </row>
    <row r="653" spans="1:19" ht="14.45" customHeight="1" x14ac:dyDescent="0.2">
      <c r="A653" s="567" t="s">
        <v>2396</v>
      </c>
      <c r="B653" s="568" t="s">
        <v>2397</v>
      </c>
      <c r="C653" s="568" t="s">
        <v>508</v>
      </c>
      <c r="D653" s="568" t="s">
        <v>653</v>
      </c>
      <c r="E653" s="568" t="s">
        <v>2414</v>
      </c>
      <c r="F653" s="568" t="s">
        <v>2538</v>
      </c>
      <c r="G653" s="568" t="s">
        <v>2539</v>
      </c>
      <c r="H653" s="585">
        <v>1</v>
      </c>
      <c r="I653" s="585">
        <v>1579</v>
      </c>
      <c r="J653" s="568"/>
      <c r="K653" s="568">
        <v>1579</v>
      </c>
      <c r="L653" s="585"/>
      <c r="M653" s="585"/>
      <c r="N653" s="568"/>
      <c r="O653" s="568"/>
      <c r="P653" s="585">
        <v>1</v>
      </c>
      <c r="Q653" s="585">
        <v>1587</v>
      </c>
      <c r="R653" s="573"/>
      <c r="S653" s="586">
        <v>1587</v>
      </c>
    </row>
    <row r="654" spans="1:19" ht="14.45" customHeight="1" x14ac:dyDescent="0.2">
      <c r="A654" s="567" t="s">
        <v>2396</v>
      </c>
      <c r="B654" s="568" t="s">
        <v>2397</v>
      </c>
      <c r="C654" s="568" t="s">
        <v>508</v>
      </c>
      <c r="D654" s="568" t="s">
        <v>653</v>
      </c>
      <c r="E654" s="568" t="s">
        <v>2414</v>
      </c>
      <c r="F654" s="568" t="s">
        <v>2542</v>
      </c>
      <c r="G654" s="568" t="s">
        <v>2523</v>
      </c>
      <c r="H654" s="585">
        <v>1</v>
      </c>
      <c r="I654" s="585">
        <v>826</v>
      </c>
      <c r="J654" s="568">
        <v>0.49699157641395908</v>
      </c>
      <c r="K654" s="568">
        <v>826</v>
      </c>
      <c r="L654" s="585">
        <v>2</v>
      </c>
      <c r="M654" s="585">
        <v>1662</v>
      </c>
      <c r="N654" s="568">
        <v>1</v>
      </c>
      <c r="O654" s="568">
        <v>831</v>
      </c>
      <c r="P654" s="585">
        <v>4</v>
      </c>
      <c r="Q654" s="585">
        <v>3336</v>
      </c>
      <c r="R654" s="573">
        <v>2.0072202166064983</v>
      </c>
      <c r="S654" s="586">
        <v>834</v>
      </c>
    </row>
    <row r="655" spans="1:19" ht="14.45" customHeight="1" x14ac:dyDescent="0.2">
      <c r="A655" s="567" t="s">
        <v>2396</v>
      </c>
      <c r="B655" s="568" t="s">
        <v>2397</v>
      </c>
      <c r="C655" s="568" t="s">
        <v>508</v>
      </c>
      <c r="D655" s="568" t="s">
        <v>654</v>
      </c>
      <c r="E655" s="568" t="s">
        <v>2398</v>
      </c>
      <c r="F655" s="568" t="s">
        <v>2399</v>
      </c>
      <c r="G655" s="568" t="s">
        <v>2400</v>
      </c>
      <c r="H655" s="585">
        <v>1.4</v>
      </c>
      <c r="I655" s="585">
        <v>156.60999999999999</v>
      </c>
      <c r="J655" s="568">
        <v>1.3181550374547595</v>
      </c>
      <c r="K655" s="568">
        <v>111.86428571428571</v>
      </c>
      <c r="L655" s="585">
        <v>1.6</v>
      </c>
      <c r="M655" s="585">
        <v>118.81</v>
      </c>
      <c r="N655" s="568">
        <v>1</v>
      </c>
      <c r="O655" s="568">
        <v>74.256249999999994</v>
      </c>
      <c r="P655" s="585">
        <v>0.8</v>
      </c>
      <c r="Q655" s="585">
        <v>58.04</v>
      </c>
      <c r="R655" s="573">
        <v>0.48851106809191142</v>
      </c>
      <c r="S655" s="586">
        <v>72.55</v>
      </c>
    </row>
    <row r="656" spans="1:19" ht="14.45" customHeight="1" x14ac:dyDescent="0.2">
      <c r="A656" s="567" t="s">
        <v>2396</v>
      </c>
      <c r="B656" s="568" t="s">
        <v>2397</v>
      </c>
      <c r="C656" s="568" t="s">
        <v>508</v>
      </c>
      <c r="D656" s="568" t="s">
        <v>654</v>
      </c>
      <c r="E656" s="568" t="s">
        <v>2398</v>
      </c>
      <c r="F656" s="568" t="s">
        <v>2553</v>
      </c>
      <c r="G656" s="568" t="s">
        <v>2554</v>
      </c>
      <c r="H656" s="585">
        <v>0.2</v>
      </c>
      <c r="I656" s="585">
        <v>15.95</v>
      </c>
      <c r="J656" s="568"/>
      <c r="K656" s="568">
        <v>79.749999999999986</v>
      </c>
      <c r="L656" s="585"/>
      <c r="M656" s="585"/>
      <c r="N656" s="568"/>
      <c r="O656" s="568"/>
      <c r="P656" s="585"/>
      <c r="Q656" s="585"/>
      <c r="R656" s="573"/>
      <c r="S656" s="586"/>
    </row>
    <row r="657" spans="1:19" ht="14.45" customHeight="1" x14ac:dyDescent="0.2">
      <c r="A657" s="567" t="s">
        <v>2396</v>
      </c>
      <c r="B657" s="568" t="s">
        <v>2397</v>
      </c>
      <c r="C657" s="568" t="s">
        <v>508</v>
      </c>
      <c r="D657" s="568" t="s">
        <v>654</v>
      </c>
      <c r="E657" s="568" t="s">
        <v>2398</v>
      </c>
      <c r="F657" s="568" t="s">
        <v>2401</v>
      </c>
      <c r="G657" s="568" t="s">
        <v>2402</v>
      </c>
      <c r="H657" s="585">
        <v>6.9</v>
      </c>
      <c r="I657" s="585">
        <v>480.95</v>
      </c>
      <c r="J657" s="568">
        <v>0.84048372158048335</v>
      </c>
      <c r="K657" s="568">
        <v>69.702898550724626</v>
      </c>
      <c r="L657" s="585">
        <v>8.2100000000000009</v>
      </c>
      <c r="M657" s="585">
        <v>572.23</v>
      </c>
      <c r="N657" s="568">
        <v>1</v>
      </c>
      <c r="O657" s="568">
        <v>69.699147381242383</v>
      </c>
      <c r="P657" s="585">
        <v>6.1</v>
      </c>
      <c r="Q657" s="585">
        <v>425.16999999999996</v>
      </c>
      <c r="R657" s="573">
        <v>0.74300543487758408</v>
      </c>
      <c r="S657" s="586">
        <v>69.7</v>
      </c>
    </row>
    <row r="658" spans="1:19" ht="14.45" customHeight="1" x14ac:dyDescent="0.2">
      <c r="A658" s="567" t="s">
        <v>2396</v>
      </c>
      <c r="B658" s="568" t="s">
        <v>2397</v>
      </c>
      <c r="C658" s="568" t="s">
        <v>508</v>
      </c>
      <c r="D658" s="568" t="s">
        <v>654</v>
      </c>
      <c r="E658" s="568" t="s">
        <v>2398</v>
      </c>
      <c r="F658" s="568" t="s">
        <v>2403</v>
      </c>
      <c r="G658" s="568" t="s">
        <v>573</v>
      </c>
      <c r="H658" s="585">
        <v>12.8</v>
      </c>
      <c r="I658" s="585">
        <v>4194.4399999999996</v>
      </c>
      <c r="J658" s="568">
        <v>0.87484774156947143</v>
      </c>
      <c r="K658" s="568">
        <v>327.69062499999995</v>
      </c>
      <c r="L658" s="585">
        <v>15.600000000000001</v>
      </c>
      <c r="M658" s="585">
        <v>4794.4800000000005</v>
      </c>
      <c r="N658" s="568">
        <v>1</v>
      </c>
      <c r="O658" s="568">
        <v>307.33846153846156</v>
      </c>
      <c r="P658" s="585">
        <v>11.6</v>
      </c>
      <c r="Q658" s="585">
        <v>4265.32</v>
      </c>
      <c r="R658" s="573">
        <v>0.88963140945420549</v>
      </c>
      <c r="S658" s="586">
        <v>367.7</v>
      </c>
    </row>
    <row r="659" spans="1:19" ht="14.45" customHeight="1" x14ac:dyDescent="0.2">
      <c r="A659" s="567" t="s">
        <v>2396</v>
      </c>
      <c r="B659" s="568" t="s">
        <v>2397</v>
      </c>
      <c r="C659" s="568" t="s">
        <v>508</v>
      </c>
      <c r="D659" s="568" t="s">
        <v>654</v>
      </c>
      <c r="E659" s="568" t="s">
        <v>2398</v>
      </c>
      <c r="F659" s="568" t="s">
        <v>2405</v>
      </c>
      <c r="G659" s="568" t="s">
        <v>2406</v>
      </c>
      <c r="H659" s="585">
        <v>0.1</v>
      </c>
      <c r="I659" s="585">
        <v>27.09</v>
      </c>
      <c r="J659" s="568"/>
      <c r="K659" s="568">
        <v>270.89999999999998</v>
      </c>
      <c r="L659" s="585"/>
      <c r="M659" s="585"/>
      <c r="N659" s="568"/>
      <c r="O659" s="568"/>
      <c r="P659" s="585"/>
      <c r="Q659" s="585"/>
      <c r="R659" s="573"/>
      <c r="S659" s="586"/>
    </row>
    <row r="660" spans="1:19" ht="14.45" customHeight="1" x14ac:dyDescent="0.2">
      <c r="A660" s="567" t="s">
        <v>2396</v>
      </c>
      <c r="B660" s="568" t="s">
        <v>2397</v>
      </c>
      <c r="C660" s="568" t="s">
        <v>508</v>
      </c>
      <c r="D660" s="568" t="s">
        <v>654</v>
      </c>
      <c r="E660" s="568" t="s">
        <v>2414</v>
      </c>
      <c r="F660" s="568" t="s">
        <v>2423</v>
      </c>
      <c r="G660" s="568" t="s">
        <v>2424</v>
      </c>
      <c r="H660" s="585">
        <v>2</v>
      </c>
      <c r="I660" s="585">
        <v>212</v>
      </c>
      <c r="J660" s="568">
        <v>1.9813084112149533</v>
      </c>
      <c r="K660" s="568">
        <v>106</v>
      </c>
      <c r="L660" s="585">
        <v>1</v>
      </c>
      <c r="M660" s="585">
        <v>107</v>
      </c>
      <c r="N660" s="568">
        <v>1</v>
      </c>
      <c r="O660" s="568">
        <v>107</v>
      </c>
      <c r="P660" s="585">
        <v>4</v>
      </c>
      <c r="Q660" s="585">
        <v>432</v>
      </c>
      <c r="R660" s="573">
        <v>4.037383177570093</v>
      </c>
      <c r="S660" s="586">
        <v>108</v>
      </c>
    </row>
    <row r="661" spans="1:19" ht="14.45" customHeight="1" x14ac:dyDescent="0.2">
      <c r="A661" s="567" t="s">
        <v>2396</v>
      </c>
      <c r="B661" s="568" t="s">
        <v>2397</v>
      </c>
      <c r="C661" s="568" t="s">
        <v>508</v>
      </c>
      <c r="D661" s="568" t="s">
        <v>654</v>
      </c>
      <c r="E661" s="568" t="s">
        <v>2414</v>
      </c>
      <c r="F661" s="568" t="s">
        <v>2427</v>
      </c>
      <c r="G661" s="568" t="s">
        <v>2428</v>
      </c>
      <c r="H661" s="585">
        <v>5</v>
      </c>
      <c r="I661" s="585">
        <v>185</v>
      </c>
      <c r="J661" s="568">
        <v>0.81140350877192979</v>
      </c>
      <c r="K661" s="568">
        <v>37</v>
      </c>
      <c r="L661" s="585">
        <v>6</v>
      </c>
      <c r="M661" s="585">
        <v>228</v>
      </c>
      <c r="N661" s="568">
        <v>1</v>
      </c>
      <c r="O661" s="568">
        <v>38</v>
      </c>
      <c r="P661" s="585">
        <v>1</v>
      </c>
      <c r="Q661" s="585">
        <v>38</v>
      </c>
      <c r="R661" s="573">
        <v>0.16666666666666666</v>
      </c>
      <c r="S661" s="586">
        <v>38</v>
      </c>
    </row>
    <row r="662" spans="1:19" ht="14.45" customHeight="1" x14ac:dyDescent="0.2">
      <c r="A662" s="567" t="s">
        <v>2396</v>
      </c>
      <c r="B662" s="568" t="s">
        <v>2397</v>
      </c>
      <c r="C662" s="568" t="s">
        <v>508</v>
      </c>
      <c r="D662" s="568" t="s">
        <v>654</v>
      </c>
      <c r="E662" s="568" t="s">
        <v>2414</v>
      </c>
      <c r="F662" s="568" t="s">
        <v>2435</v>
      </c>
      <c r="G662" s="568" t="s">
        <v>2436</v>
      </c>
      <c r="H662" s="585">
        <v>17</v>
      </c>
      <c r="I662" s="585">
        <v>4284</v>
      </c>
      <c r="J662" s="568">
        <v>2.811023622047244</v>
      </c>
      <c r="K662" s="568">
        <v>252</v>
      </c>
      <c r="L662" s="585">
        <v>6</v>
      </c>
      <c r="M662" s="585">
        <v>1524</v>
      </c>
      <c r="N662" s="568">
        <v>1</v>
      </c>
      <c r="O662" s="568">
        <v>254</v>
      </c>
      <c r="P662" s="585">
        <v>6</v>
      </c>
      <c r="Q662" s="585">
        <v>1530</v>
      </c>
      <c r="R662" s="573">
        <v>1.0039370078740157</v>
      </c>
      <c r="S662" s="586">
        <v>255</v>
      </c>
    </row>
    <row r="663" spans="1:19" ht="14.45" customHeight="1" x14ac:dyDescent="0.2">
      <c r="A663" s="567" t="s">
        <v>2396</v>
      </c>
      <c r="B663" s="568" t="s">
        <v>2397</v>
      </c>
      <c r="C663" s="568" t="s">
        <v>508</v>
      </c>
      <c r="D663" s="568" t="s">
        <v>654</v>
      </c>
      <c r="E663" s="568" t="s">
        <v>2414</v>
      </c>
      <c r="F663" s="568" t="s">
        <v>2437</v>
      </c>
      <c r="G663" s="568" t="s">
        <v>2438</v>
      </c>
      <c r="H663" s="585">
        <v>65</v>
      </c>
      <c r="I663" s="585">
        <v>8239</v>
      </c>
      <c r="J663" s="568">
        <v>0.75159642401021709</v>
      </c>
      <c r="K663" s="568">
        <v>126.75384615384615</v>
      </c>
      <c r="L663" s="585">
        <v>87</v>
      </c>
      <c r="M663" s="585">
        <v>10962</v>
      </c>
      <c r="N663" s="568">
        <v>1</v>
      </c>
      <c r="O663" s="568">
        <v>126</v>
      </c>
      <c r="P663" s="585">
        <v>61</v>
      </c>
      <c r="Q663" s="585">
        <v>7747</v>
      </c>
      <c r="R663" s="573">
        <v>0.7067141032658274</v>
      </c>
      <c r="S663" s="586">
        <v>127</v>
      </c>
    </row>
    <row r="664" spans="1:19" ht="14.45" customHeight="1" x14ac:dyDescent="0.2">
      <c r="A664" s="567" t="s">
        <v>2396</v>
      </c>
      <c r="B664" s="568" t="s">
        <v>2397</v>
      </c>
      <c r="C664" s="568" t="s">
        <v>508</v>
      </c>
      <c r="D664" s="568" t="s">
        <v>654</v>
      </c>
      <c r="E664" s="568" t="s">
        <v>2414</v>
      </c>
      <c r="F664" s="568" t="s">
        <v>2439</v>
      </c>
      <c r="G664" s="568" t="s">
        <v>2440</v>
      </c>
      <c r="H664" s="585"/>
      <c r="I664" s="585"/>
      <c r="J664" s="568"/>
      <c r="K664" s="568"/>
      <c r="L664" s="585"/>
      <c r="M664" s="585"/>
      <c r="N664" s="568"/>
      <c r="O664" s="568"/>
      <c r="P664" s="585">
        <v>2</v>
      </c>
      <c r="Q664" s="585">
        <v>1094</v>
      </c>
      <c r="R664" s="573"/>
      <c r="S664" s="586">
        <v>547</v>
      </c>
    </row>
    <row r="665" spans="1:19" ht="14.45" customHeight="1" x14ac:dyDescent="0.2">
      <c r="A665" s="567" t="s">
        <v>2396</v>
      </c>
      <c r="B665" s="568" t="s">
        <v>2397</v>
      </c>
      <c r="C665" s="568" t="s">
        <v>508</v>
      </c>
      <c r="D665" s="568" t="s">
        <v>654</v>
      </c>
      <c r="E665" s="568" t="s">
        <v>2414</v>
      </c>
      <c r="F665" s="568" t="s">
        <v>2441</v>
      </c>
      <c r="G665" s="568" t="s">
        <v>2442</v>
      </c>
      <c r="H665" s="585">
        <v>1</v>
      </c>
      <c r="I665" s="585">
        <v>1547</v>
      </c>
      <c r="J665" s="568"/>
      <c r="K665" s="568">
        <v>1547</v>
      </c>
      <c r="L665" s="585"/>
      <c r="M665" s="585"/>
      <c r="N665" s="568"/>
      <c r="O665" s="568"/>
      <c r="P665" s="585"/>
      <c r="Q665" s="585"/>
      <c r="R665" s="573"/>
      <c r="S665" s="586"/>
    </row>
    <row r="666" spans="1:19" ht="14.45" customHeight="1" x14ac:dyDescent="0.2">
      <c r="A666" s="567" t="s">
        <v>2396</v>
      </c>
      <c r="B666" s="568" t="s">
        <v>2397</v>
      </c>
      <c r="C666" s="568" t="s">
        <v>508</v>
      </c>
      <c r="D666" s="568" t="s">
        <v>654</v>
      </c>
      <c r="E666" s="568" t="s">
        <v>2414</v>
      </c>
      <c r="F666" s="568" t="s">
        <v>2443</v>
      </c>
      <c r="G666" s="568" t="s">
        <v>2444</v>
      </c>
      <c r="H666" s="585">
        <v>24</v>
      </c>
      <c r="I666" s="585">
        <v>12048</v>
      </c>
      <c r="J666" s="568">
        <v>1.9920634920634921</v>
      </c>
      <c r="K666" s="568">
        <v>502</v>
      </c>
      <c r="L666" s="585">
        <v>12</v>
      </c>
      <c r="M666" s="585">
        <v>6048</v>
      </c>
      <c r="N666" s="568">
        <v>1</v>
      </c>
      <c r="O666" s="568">
        <v>504</v>
      </c>
      <c r="P666" s="585">
        <v>19</v>
      </c>
      <c r="Q666" s="585">
        <v>9633</v>
      </c>
      <c r="R666" s="573">
        <v>1.5927579365079365</v>
      </c>
      <c r="S666" s="586">
        <v>507</v>
      </c>
    </row>
    <row r="667" spans="1:19" ht="14.45" customHeight="1" x14ac:dyDescent="0.2">
      <c r="A667" s="567" t="s">
        <v>2396</v>
      </c>
      <c r="B667" s="568" t="s">
        <v>2397</v>
      </c>
      <c r="C667" s="568" t="s">
        <v>508</v>
      </c>
      <c r="D667" s="568" t="s">
        <v>654</v>
      </c>
      <c r="E667" s="568" t="s">
        <v>2414</v>
      </c>
      <c r="F667" s="568" t="s">
        <v>2445</v>
      </c>
      <c r="G667" s="568" t="s">
        <v>2446</v>
      </c>
      <c r="H667" s="585">
        <v>25</v>
      </c>
      <c r="I667" s="585">
        <v>17000</v>
      </c>
      <c r="J667" s="568">
        <v>1.1817865832464372</v>
      </c>
      <c r="K667" s="568">
        <v>680</v>
      </c>
      <c r="L667" s="585">
        <v>21</v>
      </c>
      <c r="M667" s="585">
        <v>14385</v>
      </c>
      <c r="N667" s="568">
        <v>1</v>
      </c>
      <c r="O667" s="568">
        <v>685</v>
      </c>
      <c r="P667" s="585">
        <v>17</v>
      </c>
      <c r="Q667" s="585">
        <v>11696</v>
      </c>
      <c r="R667" s="573">
        <v>0.81306916927354889</v>
      </c>
      <c r="S667" s="586">
        <v>688</v>
      </c>
    </row>
    <row r="668" spans="1:19" ht="14.45" customHeight="1" x14ac:dyDescent="0.2">
      <c r="A668" s="567" t="s">
        <v>2396</v>
      </c>
      <c r="B668" s="568" t="s">
        <v>2397</v>
      </c>
      <c r="C668" s="568" t="s">
        <v>508</v>
      </c>
      <c r="D668" s="568" t="s">
        <v>654</v>
      </c>
      <c r="E668" s="568" t="s">
        <v>2414</v>
      </c>
      <c r="F668" s="568" t="s">
        <v>2447</v>
      </c>
      <c r="G668" s="568" t="s">
        <v>2448</v>
      </c>
      <c r="H668" s="585">
        <v>26</v>
      </c>
      <c r="I668" s="585">
        <v>26884</v>
      </c>
      <c r="J668" s="568">
        <v>2.35</v>
      </c>
      <c r="K668" s="568">
        <v>1034</v>
      </c>
      <c r="L668" s="585">
        <v>11</v>
      </c>
      <c r="M668" s="585">
        <v>11440</v>
      </c>
      <c r="N668" s="568">
        <v>1</v>
      </c>
      <c r="O668" s="568">
        <v>1040</v>
      </c>
      <c r="P668" s="585">
        <v>19</v>
      </c>
      <c r="Q668" s="585">
        <v>19855</v>
      </c>
      <c r="R668" s="573">
        <v>1.7355769230769231</v>
      </c>
      <c r="S668" s="586">
        <v>1045</v>
      </c>
    </row>
    <row r="669" spans="1:19" ht="14.45" customHeight="1" x14ac:dyDescent="0.2">
      <c r="A669" s="567" t="s">
        <v>2396</v>
      </c>
      <c r="B669" s="568" t="s">
        <v>2397</v>
      </c>
      <c r="C669" s="568" t="s">
        <v>508</v>
      </c>
      <c r="D669" s="568" t="s">
        <v>654</v>
      </c>
      <c r="E669" s="568" t="s">
        <v>2414</v>
      </c>
      <c r="F669" s="568" t="s">
        <v>2449</v>
      </c>
      <c r="G669" s="568" t="s">
        <v>2450</v>
      </c>
      <c r="H669" s="585">
        <v>4</v>
      </c>
      <c r="I669" s="585">
        <v>8412</v>
      </c>
      <c r="J669" s="568"/>
      <c r="K669" s="568">
        <v>2103</v>
      </c>
      <c r="L669" s="585"/>
      <c r="M669" s="585"/>
      <c r="N669" s="568"/>
      <c r="O669" s="568"/>
      <c r="P669" s="585">
        <v>3</v>
      </c>
      <c r="Q669" s="585">
        <v>6363</v>
      </c>
      <c r="R669" s="573"/>
      <c r="S669" s="586">
        <v>2121</v>
      </c>
    </row>
    <row r="670" spans="1:19" ht="14.45" customHeight="1" x14ac:dyDescent="0.2">
      <c r="A670" s="567" t="s">
        <v>2396</v>
      </c>
      <c r="B670" s="568" t="s">
        <v>2397</v>
      </c>
      <c r="C670" s="568" t="s">
        <v>508</v>
      </c>
      <c r="D670" s="568" t="s">
        <v>654</v>
      </c>
      <c r="E670" s="568" t="s">
        <v>2414</v>
      </c>
      <c r="F670" s="568" t="s">
        <v>2451</v>
      </c>
      <c r="G670" s="568" t="s">
        <v>2452</v>
      </c>
      <c r="H670" s="585">
        <v>2</v>
      </c>
      <c r="I670" s="585">
        <v>2556</v>
      </c>
      <c r="J670" s="568">
        <v>0.4949651432997676</v>
      </c>
      <c r="K670" s="568">
        <v>1278</v>
      </c>
      <c r="L670" s="585">
        <v>4</v>
      </c>
      <c r="M670" s="585">
        <v>5164</v>
      </c>
      <c r="N670" s="568">
        <v>1</v>
      </c>
      <c r="O670" s="568">
        <v>1291</v>
      </c>
      <c r="P670" s="585">
        <v>1</v>
      </c>
      <c r="Q670" s="585">
        <v>1302</v>
      </c>
      <c r="R670" s="573">
        <v>0.25213013168086756</v>
      </c>
      <c r="S670" s="586">
        <v>1302</v>
      </c>
    </row>
    <row r="671" spans="1:19" ht="14.45" customHeight="1" x14ac:dyDescent="0.2">
      <c r="A671" s="567" t="s">
        <v>2396</v>
      </c>
      <c r="B671" s="568" t="s">
        <v>2397</v>
      </c>
      <c r="C671" s="568" t="s">
        <v>508</v>
      </c>
      <c r="D671" s="568" t="s">
        <v>654</v>
      </c>
      <c r="E671" s="568" t="s">
        <v>2414</v>
      </c>
      <c r="F671" s="568" t="s">
        <v>2576</v>
      </c>
      <c r="G671" s="568" t="s">
        <v>2577</v>
      </c>
      <c r="H671" s="585"/>
      <c r="I671" s="585"/>
      <c r="J671" s="568"/>
      <c r="K671" s="568"/>
      <c r="L671" s="585">
        <v>3</v>
      </c>
      <c r="M671" s="585">
        <v>2949</v>
      </c>
      <c r="N671" s="568">
        <v>1</v>
      </c>
      <c r="O671" s="568">
        <v>983</v>
      </c>
      <c r="P671" s="585">
        <v>1</v>
      </c>
      <c r="Q671" s="585">
        <v>990</v>
      </c>
      <c r="R671" s="573">
        <v>0.33570701932858599</v>
      </c>
      <c r="S671" s="586">
        <v>990</v>
      </c>
    </row>
    <row r="672" spans="1:19" ht="14.45" customHeight="1" x14ac:dyDescent="0.2">
      <c r="A672" s="567" t="s">
        <v>2396</v>
      </c>
      <c r="B672" s="568" t="s">
        <v>2397</v>
      </c>
      <c r="C672" s="568" t="s">
        <v>508</v>
      </c>
      <c r="D672" s="568" t="s">
        <v>654</v>
      </c>
      <c r="E672" s="568" t="s">
        <v>2414</v>
      </c>
      <c r="F672" s="568" t="s">
        <v>2578</v>
      </c>
      <c r="G672" s="568" t="s">
        <v>2579</v>
      </c>
      <c r="H672" s="585"/>
      <c r="I672" s="585"/>
      <c r="J672" s="568"/>
      <c r="K672" s="568"/>
      <c r="L672" s="585">
        <v>1</v>
      </c>
      <c r="M672" s="585">
        <v>853</v>
      </c>
      <c r="N672" s="568">
        <v>1</v>
      </c>
      <c r="O672" s="568">
        <v>853</v>
      </c>
      <c r="P672" s="585"/>
      <c r="Q672" s="585"/>
      <c r="R672" s="573"/>
      <c r="S672" s="586"/>
    </row>
    <row r="673" spans="1:19" ht="14.45" customHeight="1" x14ac:dyDescent="0.2">
      <c r="A673" s="567" t="s">
        <v>2396</v>
      </c>
      <c r="B673" s="568" t="s">
        <v>2397</v>
      </c>
      <c r="C673" s="568" t="s">
        <v>508</v>
      </c>
      <c r="D673" s="568" t="s">
        <v>654</v>
      </c>
      <c r="E673" s="568" t="s">
        <v>2414</v>
      </c>
      <c r="F673" s="568" t="s">
        <v>2453</v>
      </c>
      <c r="G673" s="568" t="s">
        <v>2454</v>
      </c>
      <c r="H673" s="585">
        <v>6</v>
      </c>
      <c r="I673" s="585">
        <v>10080</v>
      </c>
      <c r="J673" s="568">
        <v>0.45962336418767952</v>
      </c>
      <c r="K673" s="568">
        <v>1680</v>
      </c>
      <c r="L673" s="585">
        <v>13</v>
      </c>
      <c r="M673" s="585">
        <v>21931</v>
      </c>
      <c r="N673" s="568">
        <v>1</v>
      </c>
      <c r="O673" s="568">
        <v>1687</v>
      </c>
      <c r="P673" s="585">
        <v>5</v>
      </c>
      <c r="Q673" s="585">
        <v>8465</v>
      </c>
      <c r="R673" s="573">
        <v>0.38598331129451463</v>
      </c>
      <c r="S673" s="586">
        <v>1693</v>
      </c>
    </row>
    <row r="674" spans="1:19" ht="14.45" customHeight="1" x14ac:dyDescent="0.2">
      <c r="A674" s="567" t="s">
        <v>2396</v>
      </c>
      <c r="B674" s="568" t="s">
        <v>2397</v>
      </c>
      <c r="C674" s="568" t="s">
        <v>508</v>
      </c>
      <c r="D674" s="568" t="s">
        <v>654</v>
      </c>
      <c r="E674" s="568" t="s">
        <v>2414</v>
      </c>
      <c r="F674" s="568" t="s">
        <v>2455</v>
      </c>
      <c r="G674" s="568" t="s">
        <v>2456</v>
      </c>
      <c r="H674" s="585">
        <v>4</v>
      </c>
      <c r="I674" s="585">
        <v>5589</v>
      </c>
      <c r="J674" s="568">
        <v>0.66251778093883362</v>
      </c>
      <c r="K674" s="568">
        <v>1397.25</v>
      </c>
      <c r="L674" s="585">
        <v>6</v>
      </c>
      <c r="M674" s="585">
        <v>8436</v>
      </c>
      <c r="N674" s="568">
        <v>1</v>
      </c>
      <c r="O674" s="568">
        <v>1406</v>
      </c>
      <c r="P674" s="585">
        <v>2</v>
      </c>
      <c r="Q674" s="585">
        <v>2830</v>
      </c>
      <c r="R674" s="573">
        <v>0.3354670459933618</v>
      </c>
      <c r="S674" s="586">
        <v>1415</v>
      </c>
    </row>
    <row r="675" spans="1:19" ht="14.45" customHeight="1" x14ac:dyDescent="0.2">
      <c r="A675" s="567" t="s">
        <v>2396</v>
      </c>
      <c r="B675" s="568" t="s">
        <v>2397</v>
      </c>
      <c r="C675" s="568" t="s">
        <v>508</v>
      </c>
      <c r="D675" s="568" t="s">
        <v>654</v>
      </c>
      <c r="E675" s="568" t="s">
        <v>2414</v>
      </c>
      <c r="F675" s="568" t="s">
        <v>2457</v>
      </c>
      <c r="G675" s="568" t="s">
        <v>2458</v>
      </c>
      <c r="H675" s="585">
        <v>4</v>
      </c>
      <c r="I675" s="585">
        <v>6280</v>
      </c>
      <c r="J675" s="568">
        <v>0.28444605489627683</v>
      </c>
      <c r="K675" s="568">
        <v>1570</v>
      </c>
      <c r="L675" s="585">
        <v>14</v>
      </c>
      <c r="M675" s="585">
        <v>22078</v>
      </c>
      <c r="N675" s="568">
        <v>1</v>
      </c>
      <c r="O675" s="568">
        <v>1577</v>
      </c>
      <c r="P675" s="585">
        <v>2</v>
      </c>
      <c r="Q675" s="585">
        <v>3166</v>
      </c>
      <c r="R675" s="573">
        <v>0.14340067035057524</v>
      </c>
      <c r="S675" s="586">
        <v>1583</v>
      </c>
    </row>
    <row r="676" spans="1:19" ht="14.45" customHeight="1" x14ac:dyDescent="0.2">
      <c r="A676" s="567" t="s">
        <v>2396</v>
      </c>
      <c r="B676" s="568" t="s">
        <v>2397</v>
      </c>
      <c r="C676" s="568" t="s">
        <v>508</v>
      </c>
      <c r="D676" s="568" t="s">
        <v>654</v>
      </c>
      <c r="E676" s="568" t="s">
        <v>2414</v>
      </c>
      <c r="F676" s="568" t="s">
        <v>2582</v>
      </c>
      <c r="G676" s="568" t="s">
        <v>2546</v>
      </c>
      <c r="H676" s="585"/>
      <c r="I676" s="585"/>
      <c r="J676" s="568"/>
      <c r="K676" s="568"/>
      <c r="L676" s="585"/>
      <c r="M676" s="585"/>
      <c r="N676" s="568"/>
      <c r="O676" s="568"/>
      <c r="P676" s="585">
        <v>1</v>
      </c>
      <c r="Q676" s="585">
        <v>2357</v>
      </c>
      <c r="R676" s="573"/>
      <c r="S676" s="586">
        <v>2357</v>
      </c>
    </row>
    <row r="677" spans="1:19" ht="14.45" customHeight="1" x14ac:dyDescent="0.2">
      <c r="A677" s="567" t="s">
        <v>2396</v>
      </c>
      <c r="B677" s="568" t="s">
        <v>2397</v>
      </c>
      <c r="C677" s="568" t="s">
        <v>508</v>
      </c>
      <c r="D677" s="568" t="s">
        <v>654</v>
      </c>
      <c r="E677" s="568" t="s">
        <v>2414</v>
      </c>
      <c r="F677" s="568" t="s">
        <v>2467</v>
      </c>
      <c r="G677" s="568" t="s">
        <v>2468</v>
      </c>
      <c r="H677" s="585">
        <v>67</v>
      </c>
      <c r="I677" s="585">
        <v>2233.33</v>
      </c>
      <c r="J677" s="568">
        <v>0.83749770312787108</v>
      </c>
      <c r="K677" s="568">
        <v>33.33328358208955</v>
      </c>
      <c r="L677" s="585">
        <v>80</v>
      </c>
      <c r="M677" s="585">
        <v>2666.67</v>
      </c>
      <c r="N677" s="568">
        <v>1</v>
      </c>
      <c r="O677" s="568">
        <v>33.333375000000004</v>
      </c>
      <c r="P677" s="585">
        <v>64</v>
      </c>
      <c r="Q677" s="585">
        <v>2463.34</v>
      </c>
      <c r="R677" s="573">
        <v>0.92375134531081837</v>
      </c>
      <c r="S677" s="586">
        <v>38.489687500000002</v>
      </c>
    </row>
    <row r="678" spans="1:19" ht="14.45" customHeight="1" x14ac:dyDescent="0.2">
      <c r="A678" s="567" t="s">
        <v>2396</v>
      </c>
      <c r="B678" s="568" t="s">
        <v>2397</v>
      </c>
      <c r="C678" s="568" t="s">
        <v>508</v>
      </c>
      <c r="D678" s="568" t="s">
        <v>654</v>
      </c>
      <c r="E678" s="568" t="s">
        <v>2414</v>
      </c>
      <c r="F678" s="568" t="s">
        <v>2473</v>
      </c>
      <c r="G678" s="568" t="s">
        <v>2474</v>
      </c>
      <c r="H678" s="585">
        <v>83</v>
      </c>
      <c r="I678" s="585">
        <v>7138</v>
      </c>
      <c r="J678" s="568">
        <v>0.8123364060543985</v>
      </c>
      <c r="K678" s="568">
        <v>86</v>
      </c>
      <c r="L678" s="585">
        <v>101</v>
      </c>
      <c r="M678" s="585">
        <v>8787</v>
      </c>
      <c r="N678" s="568">
        <v>1</v>
      </c>
      <c r="O678" s="568">
        <v>87</v>
      </c>
      <c r="P678" s="585">
        <v>69</v>
      </c>
      <c r="Q678" s="585">
        <v>6072</v>
      </c>
      <c r="R678" s="573">
        <v>0.69102082622055305</v>
      </c>
      <c r="S678" s="586">
        <v>88</v>
      </c>
    </row>
    <row r="679" spans="1:19" ht="14.45" customHeight="1" x14ac:dyDescent="0.2">
      <c r="A679" s="567" t="s">
        <v>2396</v>
      </c>
      <c r="B679" s="568" t="s">
        <v>2397</v>
      </c>
      <c r="C679" s="568" t="s">
        <v>508</v>
      </c>
      <c r="D679" s="568" t="s">
        <v>654</v>
      </c>
      <c r="E679" s="568" t="s">
        <v>2414</v>
      </c>
      <c r="F679" s="568" t="s">
        <v>2482</v>
      </c>
      <c r="G679" s="568" t="s">
        <v>2483</v>
      </c>
      <c r="H679" s="585">
        <v>5</v>
      </c>
      <c r="I679" s="585">
        <v>790</v>
      </c>
      <c r="J679" s="568">
        <v>1</v>
      </c>
      <c r="K679" s="568">
        <v>158</v>
      </c>
      <c r="L679" s="585">
        <v>5</v>
      </c>
      <c r="M679" s="585">
        <v>790</v>
      </c>
      <c r="N679" s="568">
        <v>1</v>
      </c>
      <c r="O679" s="568">
        <v>158</v>
      </c>
      <c r="P679" s="585">
        <v>2</v>
      </c>
      <c r="Q679" s="585">
        <v>318</v>
      </c>
      <c r="R679" s="573">
        <v>0.40253164556962023</v>
      </c>
      <c r="S679" s="586">
        <v>159</v>
      </c>
    </row>
    <row r="680" spans="1:19" ht="14.45" customHeight="1" x14ac:dyDescent="0.2">
      <c r="A680" s="567" t="s">
        <v>2396</v>
      </c>
      <c r="B680" s="568" t="s">
        <v>2397</v>
      </c>
      <c r="C680" s="568" t="s">
        <v>508</v>
      </c>
      <c r="D680" s="568" t="s">
        <v>654</v>
      </c>
      <c r="E680" s="568" t="s">
        <v>2414</v>
      </c>
      <c r="F680" s="568" t="s">
        <v>2490</v>
      </c>
      <c r="G680" s="568" t="s">
        <v>2491</v>
      </c>
      <c r="H680" s="585">
        <v>8</v>
      </c>
      <c r="I680" s="585">
        <v>5784</v>
      </c>
      <c r="J680" s="568">
        <v>0.66117969821673528</v>
      </c>
      <c r="K680" s="568">
        <v>723</v>
      </c>
      <c r="L680" s="585">
        <v>12</v>
      </c>
      <c r="M680" s="585">
        <v>8748</v>
      </c>
      <c r="N680" s="568">
        <v>1</v>
      </c>
      <c r="O680" s="568">
        <v>729</v>
      </c>
      <c r="P680" s="585">
        <v>6</v>
      </c>
      <c r="Q680" s="585">
        <v>4404</v>
      </c>
      <c r="R680" s="573">
        <v>0.50342935528120714</v>
      </c>
      <c r="S680" s="586">
        <v>734</v>
      </c>
    </row>
    <row r="681" spans="1:19" ht="14.45" customHeight="1" x14ac:dyDescent="0.2">
      <c r="A681" s="567" t="s">
        <v>2396</v>
      </c>
      <c r="B681" s="568" t="s">
        <v>2397</v>
      </c>
      <c r="C681" s="568" t="s">
        <v>508</v>
      </c>
      <c r="D681" s="568" t="s">
        <v>654</v>
      </c>
      <c r="E681" s="568" t="s">
        <v>2414</v>
      </c>
      <c r="F681" s="568" t="s">
        <v>2492</v>
      </c>
      <c r="G681" s="568" t="s">
        <v>2493</v>
      </c>
      <c r="H681" s="585">
        <v>21</v>
      </c>
      <c r="I681" s="585">
        <v>22344</v>
      </c>
      <c r="J681" s="568">
        <v>1.2295163154129753</v>
      </c>
      <c r="K681" s="568">
        <v>1064</v>
      </c>
      <c r="L681" s="585">
        <v>17</v>
      </c>
      <c r="M681" s="585">
        <v>18173</v>
      </c>
      <c r="N681" s="568">
        <v>1</v>
      </c>
      <c r="O681" s="568">
        <v>1069</v>
      </c>
      <c r="P681" s="585">
        <v>13</v>
      </c>
      <c r="Q681" s="585">
        <v>13936</v>
      </c>
      <c r="R681" s="573">
        <v>0.76685192318274364</v>
      </c>
      <c r="S681" s="586">
        <v>1072</v>
      </c>
    </row>
    <row r="682" spans="1:19" ht="14.45" customHeight="1" x14ac:dyDescent="0.2">
      <c r="A682" s="567" t="s">
        <v>2396</v>
      </c>
      <c r="B682" s="568" t="s">
        <v>2397</v>
      </c>
      <c r="C682" s="568" t="s">
        <v>508</v>
      </c>
      <c r="D682" s="568" t="s">
        <v>654</v>
      </c>
      <c r="E682" s="568" t="s">
        <v>2414</v>
      </c>
      <c r="F682" s="568" t="s">
        <v>2496</v>
      </c>
      <c r="G682" s="568" t="s">
        <v>2497</v>
      </c>
      <c r="H682" s="585"/>
      <c r="I682" s="585"/>
      <c r="J682" s="568"/>
      <c r="K682" s="568"/>
      <c r="L682" s="585">
        <v>1</v>
      </c>
      <c r="M682" s="585">
        <v>61</v>
      </c>
      <c r="N682" s="568">
        <v>1</v>
      </c>
      <c r="O682" s="568">
        <v>61</v>
      </c>
      <c r="P682" s="585"/>
      <c r="Q682" s="585"/>
      <c r="R682" s="573"/>
      <c r="S682" s="586"/>
    </row>
    <row r="683" spans="1:19" ht="14.45" customHeight="1" x14ac:dyDescent="0.2">
      <c r="A683" s="567" t="s">
        <v>2396</v>
      </c>
      <c r="B683" s="568" t="s">
        <v>2397</v>
      </c>
      <c r="C683" s="568" t="s">
        <v>508</v>
      </c>
      <c r="D683" s="568" t="s">
        <v>654</v>
      </c>
      <c r="E683" s="568" t="s">
        <v>2414</v>
      </c>
      <c r="F683" s="568" t="s">
        <v>2498</v>
      </c>
      <c r="G683" s="568" t="s">
        <v>2499</v>
      </c>
      <c r="H683" s="585">
        <v>2</v>
      </c>
      <c r="I683" s="585">
        <v>1434</v>
      </c>
      <c r="J683" s="568">
        <v>0.99307479224376727</v>
      </c>
      <c r="K683" s="568">
        <v>717</v>
      </c>
      <c r="L683" s="585">
        <v>2</v>
      </c>
      <c r="M683" s="585">
        <v>1444</v>
      </c>
      <c r="N683" s="568">
        <v>1</v>
      </c>
      <c r="O683" s="568">
        <v>722</v>
      </c>
      <c r="P683" s="585">
        <v>2</v>
      </c>
      <c r="Q683" s="585">
        <v>1450</v>
      </c>
      <c r="R683" s="573">
        <v>1.0041551246537397</v>
      </c>
      <c r="S683" s="586">
        <v>725</v>
      </c>
    </row>
    <row r="684" spans="1:19" ht="14.45" customHeight="1" x14ac:dyDescent="0.2">
      <c r="A684" s="567" t="s">
        <v>2396</v>
      </c>
      <c r="B684" s="568" t="s">
        <v>2397</v>
      </c>
      <c r="C684" s="568" t="s">
        <v>508</v>
      </c>
      <c r="D684" s="568" t="s">
        <v>654</v>
      </c>
      <c r="E684" s="568" t="s">
        <v>2414</v>
      </c>
      <c r="F684" s="568" t="s">
        <v>2500</v>
      </c>
      <c r="G684" s="568" t="s">
        <v>2501</v>
      </c>
      <c r="H684" s="585">
        <v>1</v>
      </c>
      <c r="I684" s="585">
        <v>91</v>
      </c>
      <c r="J684" s="568">
        <v>0.19782608695652174</v>
      </c>
      <c r="K684" s="568">
        <v>91</v>
      </c>
      <c r="L684" s="585">
        <v>5</v>
      </c>
      <c r="M684" s="585">
        <v>460</v>
      </c>
      <c r="N684" s="568">
        <v>1</v>
      </c>
      <c r="O684" s="568">
        <v>92</v>
      </c>
      <c r="P684" s="585">
        <v>1</v>
      </c>
      <c r="Q684" s="585">
        <v>93</v>
      </c>
      <c r="R684" s="573">
        <v>0.20217391304347826</v>
      </c>
      <c r="S684" s="586">
        <v>93</v>
      </c>
    </row>
    <row r="685" spans="1:19" ht="14.45" customHeight="1" x14ac:dyDescent="0.2">
      <c r="A685" s="567" t="s">
        <v>2396</v>
      </c>
      <c r="B685" s="568" t="s">
        <v>2397</v>
      </c>
      <c r="C685" s="568" t="s">
        <v>508</v>
      </c>
      <c r="D685" s="568" t="s">
        <v>654</v>
      </c>
      <c r="E685" s="568" t="s">
        <v>2414</v>
      </c>
      <c r="F685" s="568" t="s">
        <v>2502</v>
      </c>
      <c r="G685" s="568" t="s">
        <v>2503</v>
      </c>
      <c r="H685" s="585"/>
      <c r="I685" s="585"/>
      <c r="J685" s="568"/>
      <c r="K685" s="568"/>
      <c r="L685" s="585">
        <v>1</v>
      </c>
      <c r="M685" s="585">
        <v>376</v>
      </c>
      <c r="N685" s="568">
        <v>1</v>
      </c>
      <c r="O685" s="568">
        <v>376</v>
      </c>
      <c r="P685" s="585"/>
      <c r="Q685" s="585"/>
      <c r="R685" s="573"/>
      <c r="S685" s="586"/>
    </row>
    <row r="686" spans="1:19" ht="14.45" customHeight="1" x14ac:dyDescent="0.2">
      <c r="A686" s="567" t="s">
        <v>2396</v>
      </c>
      <c r="B686" s="568" t="s">
        <v>2397</v>
      </c>
      <c r="C686" s="568" t="s">
        <v>508</v>
      </c>
      <c r="D686" s="568" t="s">
        <v>654</v>
      </c>
      <c r="E686" s="568" t="s">
        <v>2414</v>
      </c>
      <c r="F686" s="568" t="s">
        <v>2504</v>
      </c>
      <c r="G686" s="568" t="s">
        <v>2505</v>
      </c>
      <c r="H686" s="585"/>
      <c r="I686" s="585"/>
      <c r="J686" s="568"/>
      <c r="K686" s="568"/>
      <c r="L686" s="585">
        <v>2</v>
      </c>
      <c r="M686" s="585">
        <v>1980</v>
      </c>
      <c r="N686" s="568">
        <v>1</v>
      </c>
      <c r="O686" s="568">
        <v>990</v>
      </c>
      <c r="P686" s="585"/>
      <c r="Q686" s="585"/>
      <c r="R686" s="573"/>
      <c r="S686" s="586"/>
    </row>
    <row r="687" spans="1:19" ht="14.45" customHeight="1" x14ac:dyDescent="0.2">
      <c r="A687" s="567" t="s">
        <v>2396</v>
      </c>
      <c r="B687" s="568" t="s">
        <v>2397</v>
      </c>
      <c r="C687" s="568" t="s">
        <v>508</v>
      </c>
      <c r="D687" s="568" t="s">
        <v>654</v>
      </c>
      <c r="E687" s="568" t="s">
        <v>2414</v>
      </c>
      <c r="F687" s="568" t="s">
        <v>2508</v>
      </c>
      <c r="G687" s="568" t="s">
        <v>2509</v>
      </c>
      <c r="H687" s="585">
        <v>1</v>
      </c>
      <c r="I687" s="585">
        <v>391</v>
      </c>
      <c r="J687" s="568">
        <v>0.99491094147582693</v>
      </c>
      <c r="K687" s="568">
        <v>391</v>
      </c>
      <c r="L687" s="585">
        <v>1</v>
      </c>
      <c r="M687" s="585">
        <v>393</v>
      </c>
      <c r="N687" s="568">
        <v>1</v>
      </c>
      <c r="O687" s="568">
        <v>393</v>
      </c>
      <c r="P687" s="585">
        <v>2</v>
      </c>
      <c r="Q687" s="585">
        <v>792</v>
      </c>
      <c r="R687" s="573">
        <v>2.0152671755725189</v>
      </c>
      <c r="S687" s="586">
        <v>396</v>
      </c>
    </row>
    <row r="688" spans="1:19" ht="14.45" customHeight="1" x14ac:dyDescent="0.2">
      <c r="A688" s="567" t="s">
        <v>2396</v>
      </c>
      <c r="B688" s="568" t="s">
        <v>2397</v>
      </c>
      <c r="C688" s="568" t="s">
        <v>508</v>
      </c>
      <c r="D688" s="568" t="s">
        <v>654</v>
      </c>
      <c r="E688" s="568" t="s">
        <v>2414</v>
      </c>
      <c r="F688" s="568" t="s">
        <v>2510</v>
      </c>
      <c r="G688" s="568" t="s">
        <v>2511</v>
      </c>
      <c r="H688" s="585">
        <v>4</v>
      </c>
      <c r="I688" s="585">
        <v>2024</v>
      </c>
      <c r="J688" s="568">
        <v>1.3280839895013123</v>
      </c>
      <c r="K688" s="568">
        <v>506</v>
      </c>
      <c r="L688" s="585">
        <v>3</v>
      </c>
      <c r="M688" s="585">
        <v>1524</v>
      </c>
      <c r="N688" s="568">
        <v>1</v>
      </c>
      <c r="O688" s="568">
        <v>508</v>
      </c>
      <c r="P688" s="585">
        <v>4</v>
      </c>
      <c r="Q688" s="585">
        <v>2044</v>
      </c>
      <c r="R688" s="573">
        <v>1.3412073490813647</v>
      </c>
      <c r="S688" s="586">
        <v>511</v>
      </c>
    </row>
    <row r="689" spans="1:19" ht="14.45" customHeight="1" x14ac:dyDescent="0.2">
      <c r="A689" s="567" t="s">
        <v>2396</v>
      </c>
      <c r="B689" s="568" t="s">
        <v>2397</v>
      </c>
      <c r="C689" s="568" t="s">
        <v>508</v>
      </c>
      <c r="D689" s="568" t="s">
        <v>654</v>
      </c>
      <c r="E689" s="568" t="s">
        <v>2414</v>
      </c>
      <c r="F689" s="568" t="s">
        <v>2514</v>
      </c>
      <c r="G689" s="568" t="s">
        <v>2515</v>
      </c>
      <c r="H689" s="585">
        <v>9</v>
      </c>
      <c r="I689" s="585">
        <v>15057</v>
      </c>
      <c r="J689" s="568">
        <v>0.99228944246737838</v>
      </c>
      <c r="K689" s="568">
        <v>1673</v>
      </c>
      <c r="L689" s="585">
        <v>9</v>
      </c>
      <c r="M689" s="585">
        <v>15174</v>
      </c>
      <c r="N689" s="568">
        <v>1</v>
      </c>
      <c r="O689" s="568">
        <v>1686</v>
      </c>
      <c r="P689" s="585">
        <v>1</v>
      </c>
      <c r="Q689" s="585">
        <v>1697</v>
      </c>
      <c r="R689" s="573">
        <v>0.1118360353235798</v>
      </c>
      <c r="S689" s="586">
        <v>1697</v>
      </c>
    </row>
    <row r="690" spans="1:19" ht="14.45" customHeight="1" x14ac:dyDescent="0.2">
      <c r="A690" s="567" t="s">
        <v>2396</v>
      </c>
      <c r="B690" s="568" t="s">
        <v>2397</v>
      </c>
      <c r="C690" s="568" t="s">
        <v>508</v>
      </c>
      <c r="D690" s="568" t="s">
        <v>654</v>
      </c>
      <c r="E690" s="568" t="s">
        <v>2414</v>
      </c>
      <c r="F690" s="568" t="s">
        <v>2520</v>
      </c>
      <c r="G690" s="568" t="s">
        <v>2521</v>
      </c>
      <c r="H690" s="585">
        <v>4</v>
      </c>
      <c r="I690" s="585">
        <v>1244</v>
      </c>
      <c r="J690" s="568">
        <v>0.44301994301994302</v>
      </c>
      <c r="K690" s="568">
        <v>311</v>
      </c>
      <c r="L690" s="585">
        <v>9</v>
      </c>
      <c r="M690" s="585">
        <v>2808</v>
      </c>
      <c r="N690" s="568">
        <v>1</v>
      </c>
      <c r="O690" s="568">
        <v>312</v>
      </c>
      <c r="P690" s="585">
        <v>7</v>
      </c>
      <c r="Q690" s="585">
        <v>2191</v>
      </c>
      <c r="R690" s="573">
        <v>0.78027065527065531</v>
      </c>
      <c r="S690" s="586">
        <v>313</v>
      </c>
    </row>
    <row r="691" spans="1:19" ht="14.45" customHeight="1" x14ac:dyDescent="0.2">
      <c r="A691" s="567" t="s">
        <v>2396</v>
      </c>
      <c r="B691" s="568" t="s">
        <v>2397</v>
      </c>
      <c r="C691" s="568" t="s">
        <v>508</v>
      </c>
      <c r="D691" s="568" t="s">
        <v>654</v>
      </c>
      <c r="E691" s="568" t="s">
        <v>2414</v>
      </c>
      <c r="F691" s="568" t="s">
        <v>2591</v>
      </c>
      <c r="G691" s="568" t="s">
        <v>2592</v>
      </c>
      <c r="H691" s="585">
        <v>11</v>
      </c>
      <c r="I691" s="585">
        <v>40909</v>
      </c>
      <c r="J691" s="568">
        <v>1.0938235294117646</v>
      </c>
      <c r="K691" s="568">
        <v>3719</v>
      </c>
      <c r="L691" s="585">
        <v>10</v>
      </c>
      <c r="M691" s="585">
        <v>37400</v>
      </c>
      <c r="N691" s="568">
        <v>1</v>
      </c>
      <c r="O691" s="568">
        <v>3740</v>
      </c>
      <c r="P691" s="585">
        <v>3</v>
      </c>
      <c r="Q691" s="585">
        <v>11274</v>
      </c>
      <c r="R691" s="573">
        <v>0.30144385026737969</v>
      </c>
      <c r="S691" s="586">
        <v>3758</v>
      </c>
    </row>
    <row r="692" spans="1:19" ht="14.45" customHeight="1" x14ac:dyDescent="0.2">
      <c r="A692" s="567" t="s">
        <v>2396</v>
      </c>
      <c r="B692" s="568" t="s">
        <v>2397</v>
      </c>
      <c r="C692" s="568" t="s">
        <v>508</v>
      </c>
      <c r="D692" s="568" t="s">
        <v>654</v>
      </c>
      <c r="E692" s="568" t="s">
        <v>2414</v>
      </c>
      <c r="F692" s="568" t="s">
        <v>2593</v>
      </c>
      <c r="G692" s="568" t="s">
        <v>2594</v>
      </c>
      <c r="H692" s="585">
        <v>2</v>
      </c>
      <c r="I692" s="585">
        <v>3476</v>
      </c>
      <c r="J692" s="568">
        <v>0.66361206567392139</v>
      </c>
      <c r="K692" s="568">
        <v>1738</v>
      </c>
      <c r="L692" s="585">
        <v>3</v>
      </c>
      <c r="M692" s="585">
        <v>5238</v>
      </c>
      <c r="N692" s="568">
        <v>1</v>
      </c>
      <c r="O692" s="568">
        <v>1746</v>
      </c>
      <c r="P692" s="585">
        <v>4</v>
      </c>
      <c r="Q692" s="585">
        <v>7012</v>
      </c>
      <c r="R692" s="573">
        <v>1.3386788850706377</v>
      </c>
      <c r="S692" s="586">
        <v>1753</v>
      </c>
    </row>
    <row r="693" spans="1:19" ht="14.45" customHeight="1" x14ac:dyDescent="0.2">
      <c r="A693" s="567" t="s">
        <v>2396</v>
      </c>
      <c r="B693" s="568" t="s">
        <v>2397</v>
      </c>
      <c r="C693" s="568" t="s">
        <v>508</v>
      </c>
      <c r="D693" s="568" t="s">
        <v>654</v>
      </c>
      <c r="E693" s="568" t="s">
        <v>2414</v>
      </c>
      <c r="F693" s="568" t="s">
        <v>2524</v>
      </c>
      <c r="G693" s="568" t="s">
        <v>2525</v>
      </c>
      <c r="H693" s="585"/>
      <c r="I693" s="585"/>
      <c r="J693" s="568"/>
      <c r="K693" s="568"/>
      <c r="L693" s="585"/>
      <c r="M693" s="585"/>
      <c r="N693" s="568"/>
      <c r="O693" s="568"/>
      <c r="P693" s="585">
        <v>1</v>
      </c>
      <c r="Q693" s="585">
        <v>1092</v>
      </c>
      <c r="R693" s="573"/>
      <c r="S693" s="586">
        <v>1092</v>
      </c>
    </row>
    <row r="694" spans="1:19" ht="14.45" customHeight="1" x14ac:dyDescent="0.2">
      <c r="A694" s="567" t="s">
        <v>2396</v>
      </c>
      <c r="B694" s="568" t="s">
        <v>2397</v>
      </c>
      <c r="C694" s="568" t="s">
        <v>508</v>
      </c>
      <c r="D694" s="568" t="s">
        <v>654</v>
      </c>
      <c r="E694" s="568" t="s">
        <v>2414</v>
      </c>
      <c r="F694" s="568" t="s">
        <v>2526</v>
      </c>
      <c r="G694" s="568" t="s">
        <v>2527</v>
      </c>
      <c r="H694" s="585"/>
      <c r="I694" s="585"/>
      <c r="J694" s="568"/>
      <c r="K694" s="568"/>
      <c r="L694" s="585">
        <v>1</v>
      </c>
      <c r="M694" s="585">
        <v>310</v>
      </c>
      <c r="N694" s="568">
        <v>1</v>
      </c>
      <c r="O694" s="568">
        <v>310</v>
      </c>
      <c r="P694" s="585"/>
      <c r="Q694" s="585"/>
      <c r="R694" s="573"/>
      <c r="S694" s="586"/>
    </row>
    <row r="695" spans="1:19" ht="14.45" customHeight="1" x14ac:dyDescent="0.2">
      <c r="A695" s="567" t="s">
        <v>2396</v>
      </c>
      <c r="B695" s="568" t="s">
        <v>2397</v>
      </c>
      <c r="C695" s="568" t="s">
        <v>508</v>
      </c>
      <c r="D695" s="568" t="s">
        <v>654</v>
      </c>
      <c r="E695" s="568" t="s">
        <v>2414</v>
      </c>
      <c r="F695" s="568" t="s">
        <v>2528</v>
      </c>
      <c r="G695" s="568" t="s">
        <v>2529</v>
      </c>
      <c r="H695" s="585">
        <v>1</v>
      </c>
      <c r="I695" s="585">
        <v>332</v>
      </c>
      <c r="J695" s="568">
        <v>0.98516320474777452</v>
      </c>
      <c r="K695" s="568">
        <v>332</v>
      </c>
      <c r="L695" s="585">
        <v>1</v>
      </c>
      <c r="M695" s="585">
        <v>337</v>
      </c>
      <c r="N695" s="568">
        <v>1</v>
      </c>
      <c r="O695" s="568">
        <v>337</v>
      </c>
      <c r="P695" s="585">
        <v>1</v>
      </c>
      <c r="Q695" s="585">
        <v>340</v>
      </c>
      <c r="R695" s="573">
        <v>1.0089020771513353</v>
      </c>
      <c r="S695" s="586">
        <v>340</v>
      </c>
    </row>
    <row r="696" spans="1:19" ht="14.45" customHeight="1" x14ac:dyDescent="0.2">
      <c r="A696" s="567" t="s">
        <v>2396</v>
      </c>
      <c r="B696" s="568" t="s">
        <v>2397</v>
      </c>
      <c r="C696" s="568" t="s">
        <v>508</v>
      </c>
      <c r="D696" s="568" t="s">
        <v>654</v>
      </c>
      <c r="E696" s="568" t="s">
        <v>2414</v>
      </c>
      <c r="F696" s="568" t="s">
        <v>2530</v>
      </c>
      <c r="G696" s="568" t="s">
        <v>2531</v>
      </c>
      <c r="H696" s="585"/>
      <c r="I696" s="585"/>
      <c r="J696" s="568"/>
      <c r="K696" s="568"/>
      <c r="L696" s="585">
        <v>3</v>
      </c>
      <c r="M696" s="585">
        <v>3135</v>
      </c>
      <c r="N696" s="568">
        <v>1</v>
      </c>
      <c r="O696" s="568">
        <v>1045</v>
      </c>
      <c r="P696" s="585"/>
      <c r="Q696" s="585"/>
      <c r="R696" s="573"/>
      <c r="S696" s="586"/>
    </row>
    <row r="697" spans="1:19" ht="14.45" customHeight="1" x14ac:dyDescent="0.2">
      <c r="A697" s="567" t="s">
        <v>2396</v>
      </c>
      <c r="B697" s="568" t="s">
        <v>2397</v>
      </c>
      <c r="C697" s="568" t="s">
        <v>508</v>
      </c>
      <c r="D697" s="568" t="s">
        <v>654</v>
      </c>
      <c r="E697" s="568" t="s">
        <v>2414</v>
      </c>
      <c r="F697" s="568" t="s">
        <v>2532</v>
      </c>
      <c r="G697" s="568" t="s">
        <v>2533</v>
      </c>
      <c r="H697" s="585">
        <v>2</v>
      </c>
      <c r="I697" s="585">
        <v>1682</v>
      </c>
      <c r="J697" s="568"/>
      <c r="K697" s="568">
        <v>841</v>
      </c>
      <c r="L697" s="585"/>
      <c r="M697" s="585"/>
      <c r="N697" s="568"/>
      <c r="O697" s="568"/>
      <c r="P697" s="585"/>
      <c r="Q697" s="585"/>
      <c r="R697" s="573"/>
      <c r="S697" s="586"/>
    </row>
    <row r="698" spans="1:19" ht="14.45" customHeight="1" x14ac:dyDescent="0.2">
      <c r="A698" s="567" t="s">
        <v>2396</v>
      </c>
      <c r="B698" s="568" t="s">
        <v>2397</v>
      </c>
      <c r="C698" s="568" t="s">
        <v>508</v>
      </c>
      <c r="D698" s="568" t="s">
        <v>654</v>
      </c>
      <c r="E698" s="568" t="s">
        <v>2414</v>
      </c>
      <c r="F698" s="568" t="s">
        <v>2536</v>
      </c>
      <c r="G698" s="568" t="s">
        <v>2537</v>
      </c>
      <c r="H698" s="585">
        <v>3</v>
      </c>
      <c r="I698" s="585">
        <v>3609</v>
      </c>
      <c r="J698" s="568">
        <v>2.9851116625310175</v>
      </c>
      <c r="K698" s="568">
        <v>1203</v>
      </c>
      <c r="L698" s="585">
        <v>1</v>
      </c>
      <c r="M698" s="585">
        <v>1209</v>
      </c>
      <c r="N698" s="568">
        <v>1</v>
      </c>
      <c r="O698" s="568">
        <v>1209</v>
      </c>
      <c r="P698" s="585">
        <v>1</v>
      </c>
      <c r="Q698" s="585">
        <v>1214</v>
      </c>
      <c r="R698" s="573">
        <v>1.0041356492969395</v>
      </c>
      <c r="S698" s="586">
        <v>1214</v>
      </c>
    </row>
    <row r="699" spans="1:19" ht="14.45" customHeight="1" x14ac:dyDescent="0.2">
      <c r="A699" s="567" t="s">
        <v>2396</v>
      </c>
      <c r="B699" s="568" t="s">
        <v>2397</v>
      </c>
      <c r="C699" s="568" t="s">
        <v>508</v>
      </c>
      <c r="D699" s="568" t="s">
        <v>654</v>
      </c>
      <c r="E699" s="568" t="s">
        <v>2414</v>
      </c>
      <c r="F699" s="568" t="s">
        <v>2597</v>
      </c>
      <c r="G699" s="568" t="s">
        <v>2598</v>
      </c>
      <c r="H699" s="585">
        <v>1</v>
      </c>
      <c r="I699" s="585">
        <v>1373</v>
      </c>
      <c r="J699" s="568"/>
      <c r="K699" s="568">
        <v>1373</v>
      </c>
      <c r="L699" s="585"/>
      <c r="M699" s="585"/>
      <c r="N699" s="568"/>
      <c r="O699" s="568"/>
      <c r="P699" s="585">
        <v>2</v>
      </c>
      <c r="Q699" s="585">
        <v>2776</v>
      </c>
      <c r="R699" s="573"/>
      <c r="S699" s="586">
        <v>1388</v>
      </c>
    </row>
    <row r="700" spans="1:19" ht="14.45" customHeight="1" x14ac:dyDescent="0.2">
      <c r="A700" s="567" t="s">
        <v>2396</v>
      </c>
      <c r="B700" s="568" t="s">
        <v>2397</v>
      </c>
      <c r="C700" s="568" t="s">
        <v>508</v>
      </c>
      <c r="D700" s="568" t="s">
        <v>654</v>
      </c>
      <c r="E700" s="568" t="s">
        <v>2414</v>
      </c>
      <c r="F700" s="568" t="s">
        <v>2538</v>
      </c>
      <c r="G700" s="568" t="s">
        <v>2539</v>
      </c>
      <c r="H700" s="585"/>
      <c r="I700" s="585"/>
      <c r="J700" s="568"/>
      <c r="K700" s="568"/>
      <c r="L700" s="585">
        <v>2</v>
      </c>
      <c r="M700" s="585">
        <v>3168</v>
      </c>
      <c r="N700" s="568">
        <v>1</v>
      </c>
      <c r="O700" s="568">
        <v>1584</v>
      </c>
      <c r="P700" s="585">
        <v>1</v>
      </c>
      <c r="Q700" s="585">
        <v>1587</v>
      </c>
      <c r="R700" s="573">
        <v>0.50094696969696972</v>
      </c>
      <c r="S700" s="586">
        <v>1587</v>
      </c>
    </row>
    <row r="701" spans="1:19" ht="14.45" customHeight="1" x14ac:dyDescent="0.2">
      <c r="A701" s="567" t="s">
        <v>2396</v>
      </c>
      <c r="B701" s="568" t="s">
        <v>2397</v>
      </c>
      <c r="C701" s="568" t="s">
        <v>508</v>
      </c>
      <c r="D701" s="568" t="s">
        <v>654</v>
      </c>
      <c r="E701" s="568" t="s">
        <v>2414</v>
      </c>
      <c r="F701" s="568" t="s">
        <v>2542</v>
      </c>
      <c r="G701" s="568" t="s">
        <v>2523</v>
      </c>
      <c r="H701" s="585">
        <v>2</v>
      </c>
      <c r="I701" s="585">
        <v>1652</v>
      </c>
      <c r="J701" s="568">
        <v>0.49699157641395908</v>
      </c>
      <c r="K701" s="568">
        <v>826</v>
      </c>
      <c r="L701" s="585">
        <v>4</v>
      </c>
      <c r="M701" s="585">
        <v>3324</v>
      </c>
      <c r="N701" s="568">
        <v>1</v>
      </c>
      <c r="O701" s="568">
        <v>831</v>
      </c>
      <c r="P701" s="585">
        <v>2</v>
      </c>
      <c r="Q701" s="585">
        <v>1668</v>
      </c>
      <c r="R701" s="573">
        <v>0.50180505415162457</v>
      </c>
      <c r="S701" s="586">
        <v>834</v>
      </c>
    </row>
    <row r="702" spans="1:19" ht="14.45" customHeight="1" x14ac:dyDescent="0.2">
      <c r="A702" s="567" t="s">
        <v>2396</v>
      </c>
      <c r="B702" s="568" t="s">
        <v>2397</v>
      </c>
      <c r="C702" s="568" t="s">
        <v>508</v>
      </c>
      <c r="D702" s="568" t="s">
        <v>654</v>
      </c>
      <c r="E702" s="568" t="s">
        <v>2414</v>
      </c>
      <c r="F702" s="568" t="s">
        <v>2601</v>
      </c>
      <c r="G702" s="568" t="s">
        <v>2602</v>
      </c>
      <c r="H702" s="585"/>
      <c r="I702" s="585"/>
      <c r="J702" s="568"/>
      <c r="K702" s="568"/>
      <c r="L702" s="585"/>
      <c r="M702" s="585"/>
      <c r="N702" s="568"/>
      <c r="O702" s="568"/>
      <c r="P702" s="585">
        <v>1</v>
      </c>
      <c r="Q702" s="585">
        <v>486</v>
      </c>
      <c r="R702" s="573"/>
      <c r="S702" s="586">
        <v>486</v>
      </c>
    </row>
    <row r="703" spans="1:19" ht="14.45" customHeight="1" x14ac:dyDescent="0.2">
      <c r="A703" s="567" t="s">
        <v>2396</v>
      </c>
      <c r="B703" s="568" t="s">
        <v>2397</v>
      </c>
      <c r="C703" s="568" t="s">
        <v>508</v>
      </c>
      <c r="D703" s="568" t="s">
        <v>654</v>
      </c>
      <c r="E703" s="568" t="s">
        <v>2414</v>
      </c>
      <c r="F703" s="568" t="s">
        <v>2547</v>
      </c>
      <c r="G703" s="568" t="s">
        <v>2548</v>
      </c>
      <c r="H703" s="585"/>
      <c r="I703" s="585"/>
      <c r="J703" s="568"/>
      <c r="K703" s="568"/>
      <c r="L703" s="585">
        <v>1</v>
      </c>
      <c r="M703" s="585">
        <v>377</v>
      </c>
      <c r="N703" s="568">
        <v>1</v>
      </c>
      <c r="O703" s="568">
        <v>377</v>
      </c>
      <c r="P703" s="585"/>
      <c r="Q703" s="585"/>
      <c r="R703" s="573"/>
      <c r="S703" s="586"/>
    </row>
    <row r="704" spans="1:19" ht="14.45" customHeight="1" x14ac:dyDescent="0.2">
      <c r="A704" s="567" t="s">
        <v>2396</v>
      </c>
      <c r="B704" s="568" t="s">
        <v>2397</v>
      </c>
      <c r="C704" s="568" t="s">
        <v>508</v>
      </c>
      <c r="D704" s="568" t="s">
        <v>2392</v>
      </c>
      <c r="E704" s="568" t="s">
        <v>2398</v>
      </c>
      <c r="F704" s="568" t="s">
        <v>2399</v>
      </c>
      <c r="G704" s="568" t="s">
        <v>2400</v>
      </c>
      <c r="H704" s="585">
        <v>24.500000000000004</v>
      </c>
      <c r="I704" s="585">
        <v>2675.73</v>
      </c>
      <c r="J704" s="568"/>
      <c r="K704" s="568">
        <v>109.21346938775508</v>
      </c>
      <c r="L704" s="585"/>
      <c r="M704" s="585"/>
      <c r="N704" s="568"/>
      <c r="O704" s="568"/>
      <c r="P704" s="585"/>
      <c r="Q704" s="585"/>
      <c r="R704" s="573"/>
      <c r="S704" s="586"/>
    </row>
    <row r="705" spans="1:19" ht="14.45" customHeight="1" x14ac:dyDescent="0.2">
      <c r="A705" s="567" t="s">
        <v>2396</v>
      </c>
      <c r="B705" s="568" t="s">
        <v>2397</v>
      </c>
      <c r="C705" s="568" t="s">
        <v>508</v>
      </c>
      <c r="D705" s="568" t="s">
        <v>2392</v>
      </c>
      <c r="E705" s="568" t="s">
        <v>2398</v>
      </c>
      <c r="F705" s="568" t="s">
        <v>2401</v>
      </c>
      <c r="G705" s="568" t="s">
        <v>2402</v>
      </c>
      <c r="H705" s="585">
        <v>13.2</v>
      </c>
      <c r="I705" s="585">
        <v>920.05</v>
      </c>
      <c r="J705" s="568"/>
      <c r="K705" s="568">
        <v>69.700757575757578</v>
      </c>
      <c r="L705" s="585"/>
      <c r="M705" s="585"/>
      <c r="N705" s="568"/>
      <c r="O705" s="568"/>
      <c r="P705" s="585"/>
      <c r="Q705" s="585"/>
      <c r="R705" s="573"/>
      <c r="S705" s="586"/>
    </row>
    <row r="706" spans="1:19" ht="14.45" customHeight="1" x14ac:dyDescent="0.2">
      <c r="A706" s="567" t="s">
        <v>2396</v>
      </c>
      <c r="B706" s="568" t="s">
        <v>2397</v>
      </c>
      <c r="C706" s="568" t="s">
        <v>508</v>
      </c>
      <c r="D706" s="568" t="s">
        <v>2392</v>
      </c>
      <c r="E706" s="568" t="s">
        <v>2398</v>
      </c>
      <c r="F706" s="568" t="s">
        <v>2403</v>
      </c>
      <c r="G706" s="568" t="s">
        <v>573</v>
      </c>
      <c r="H706" s="585">
        <v>1</v>
      </c>
      <c r="I706" s="585">
        <v>367.7</v>
      </c>
      <c r="J706" s="568"/>
      <c r="K706" s="568">
        <v>367.7</v>
      </c>
      <c r="L706" s="585"/>
      <c r="M706" s="585"/>
      <c r="N706" s="568"/>
      <c r="O706" s="568"/>
      <c r="P706" s="585"/>
      <c r="Q706" s="585"/>
      <c r="R706" s="573"/>
      <c r="S706" s="586"/>
    </row>
    <row r="707" spans="1:19" ht="14.45" customHeight="1" x14ac:dyDescent="0.2">
      <c r="A707" s="567" t="s">
        <v>2396</v>
      </c>
      <c r="B707" s="568" t="s">
        <v>2397</v>
      </c>
      <c r="C707" s="568" t="s">
        <v>508</v>
      </c>
      <c r="D707" s="568" t="s">
        <v>2392</v>
      </c>
      <c r="E707" s="568" t="s">
        <v>2414</v>
      </c>
      <c r="F707" s="568" t="s">
        <v>2423</v>
      </c>
      <c r="G707" s="568" t="s">
        <v>2424</v>
      </c>
      <c r="H707" s="585">
        <v>6</v>
      </c>
      <c r="I707" s="585">
        <v>636</v>
      </c>
      <c r="J707" s="568"/>
      <c r="K707" s="568">
        <v>106</v>
      </c>
      <c r="L707" s="585"/>
      <c r="M707" s="585"/>
      <c r="N707" s="568"/>
      <c r="O707" s="568"/>
      <c r="P707" s="585"/>
      <c r="Q707" s="585"/>
      <c r="R707" s="573"/>
      <c r="S707" s="586"/>
    </row>
    <row r="708" spans="1:19" ht="14.45" customHeight="1" x14ac:dyDescent="0.2">
      <c r="A708" s="567" t="s">
        <v>2396</v>
      </c>
      <c r="B708" s="568" t="s">
        <v>2397</v>
      </c>
      <c r="C708" s="568" t="s">
        <v>508</v>
      </c>
      <c r="D708" s="568" t="s">
        <v>2392</v>
      </c>
      <c r="E708" s="568" t="s">
        <v>2414</v>
      </c>
      <c r="F708" s="568" t="s">
        <v>2435</v>
      </c>
      <c r="G708" s="568" t="s">
        <v>2436</v>
      </c>
      <c r="H708" s="585">
        <v>9</v>
      </c>
      <c r="I708" s="585">
        <v>2268</v>
      </c>
      <c r="J708" s="568"/>
      <c r="K708" s="568">
        <v>252</v>
      </c>
      <c r="L708" s="585"/>
      <c r="M708" s="585"/>
      <c r="N708" s="568"/>
      <c r="O708" s="568"/>
      <c r="P708" s="585"/>
      <c r="Q708" s="585"/>
      <c r="R708" s="573"/>
      <c r="S708" s="586"/>
    </row>
    <row r="709" spans="1:19" ht="14.45" customHeight="1" x14ac:dyDescent="0.2">
      <c r="A709" s="567" t="s">
        <v>2396</v>
      </c>
      <c r="B709" s="568" t="s">
        <v>2397</v>
      </c>
      <c r="C709" s="568" t="s">
        <v>508</v>
      </c>
      <c r="D709" s="568" t="s">
        <v>2392</v>
      </c>
      <c r="E709" s="568" t="s">
        <v>2414</v>
      </c>
      <c r="F709" s="568" t="s">
        <v>2437</v>
      </c>
      <c r="G709" s="568" t="s">
        <v>2438</v>
      </c>
      <c r="H709" s="585">
        <v>121</v>
      </c>
      <c r="I709" s="585">
        <v>15367</v>
      </c>
      <c r="J709" s="568"/>
      <c r="K709" s="568">
        <v>127</v>
      </c>
      <c r="L709" s="585"/>
      <c r="M709" s="585"/>
      <c r="N709" s="568"/>
      <c r="O709" s="568"/>
      <c r="P709" s="585"/>
      <c r="Q709" s="585"/>
      <c r="R709" s="573"/>
      <c r="S709" s="586"/>
    </row>
    <row r="710" spans="1:19" ht="14.45" customHeight="1" x14ac:dyDescent="0.2">
      <c r="A710" s="567" t="s">
        <v>2396</v>
      </c>
      <c r="B710" s="568" t="s">
        <v>2397</v>
      </c>
      <c r="C710" s="568" t="s">
        <v>508</v>
      </c>
      <c r="D710" s="568" t="s">
        <v>2392</v>
      </c>
      <c r="E710" s="568" t="s">
        <v>2414</v>
      </c>
      <c r="F710" s="568" t="s">
        <v>2443</v>
      </c>
      <c r="G710" s="568" t="s">
        <v>2444</v>
      </c>
      <c r="H710" s="585">
        <v>28</v>
      </c>
      <c r="I710" s="585">
        <v>14056</v>
      </c>
      <c r="J710" s="568"/>
      <c r="K710" s="568">
        <v>502</v>
      </c>
      <c r="L710" s="585"/>
      <c r="M710" s="585"/>
      <c r="N710" s="568"/>
      <c r="O710" s="568"/>
      <c r="P710" s="585"/>
      <c r="Q710" s="585"/>
      <c r="R710" s="573"/>
      <c r="S710" s="586"/>
    </row>
    <row r="711" spans="1:19" ht="14.45" customHeight="1" x14ac:dyDescent="0.2">
      <c r="A711" s="567" t="s">
        <v>2396</v>
      </c>
      <c r="B711" s="568" t="s">
        <v>2397</v>
      </c>
      <c r="C711" s="568" t="s">
        <v>508</v>
      </c>
      <c r="D711" s="568" t="s">
        <v>2392</v>
      </c>
      <c r="E711" s="568" t="s">
        <v>2414</v>
      </c>
      <c r="F711" s="568" t="s">
        <v>2445</v>
      </c>
      <c r="G711" s="568" t="s">
        <v>2446</v>
      </c>
      <c r="H711" s="585">
        <v>72</v>
      </c>
      <c r="I711" s="585">
        <v>48960</v>
      </c>
      <c r="J711" s="568"/>
      <c r="K711" s="568">
        <v>680</v>
      </c>
      <c r="L711" s="585"/>
      <c r="M711" s="585"/>
      <c r="N711" s="568"/>
      <c r="O711" s="568"/>
      <c r="P711" s="585"/>
      <c r="Q711" s="585"/>
      <c r="R711" s="573"/>
      <c r="S711" s="586"/>
    </row>
    <row r="712" spans="1:19" ht="14.45" customHeight="1" x14ac:dyDescent="0.2">
      <c r="A712" s="567" t="s">
        <v>2396</v>
      </c>
      <c r="B712" s="568" t="s">
        <v>2397</v>
      </c>
      <c r="C712" s="568" t="s">
        <v>508</v>
      </c>
      <c r="D712" s="568" t="s">
        <v>2392</v>
      </c>
      <c r="E712" s="568" t="s">
        <v>2414</v>
      </c>
      <c r="F712" s="568" t="s">
        <v>2447</v>
      </c>
      <c r="G712" s="568" t="s">
        <v>2448</v>
      </c>
      <c r="H712" s="585">
        <v>12</v>
      </c>
      <c r="I712" s="585">
        <v>12408</v>
      </c>
      <c r="J712" s="568"/>
      <c r="K712" s="568">
        <v>1034</v>
      </c>
      <c r="L712" s="585"/>
      <c r="M712" s="585"/>
      <c r="N712" s="568"/>
      <c r="O712" s="568"/>
      <c r="P712" s="585"/>
      <c r="Q712" s="585"/>
      <c r="R712" s="573"/>
      <c r="S712" s="586"/>
    </row>
    <row r="713" spans="1:19" ht="14.45" customHeight="1" x14ac:dyDescent="0.2">
      <c r="A713" s="567" t="s">
        <v>2396</v>
      </c>
      <c r="B713" s="568" t="s">
        <v>2397</v>
      </c>
      <c r="C713" s="568" t="s">
        <v>508</v>
      </c>
      <c r="D713" s="568" t="s">
        <v>2392</v>
      </c>
      <c r="E713" s="568" t="s">
        <v>2414</v>
      </c>
      <c r="F713" s="568" t="s">
        <v>2455</v>
      </c>
      <c r="G713" s="568" t="s">
        <v>2456</v>
      </c>
      <c r="H713" s="585">
        <v>1</v>
      </c>
      <c r="I713" s="585">
        <v>1398</v>
      </c>
      <c r="J713" s="568"/>
      <c r="K713" s="568">
        <v>1398</v>
      </c>
      <c r="L713" s="585"/>
      <c r="M713" s="585"/>
      <c r="N713" s="568"/>
      <c r="O713" s="568"/>
      <c r="P713" s="585"/>
      <c r="Q713" s="585"/>
      <c r="R713" s="573"/>
      <c r="S713" s="586"/>
    </row>
    <row r="714" spans="1:19" ht="14.45" customHeight="1" x14ac:dyDescent="0.2">
      <c r="A714" s="567" t="s">
        <v>2396</v>
      </c>
      <c r="B714" s="568" t="s">
        <v>2397</v>
      </c>
      <c r="C714" s="568" t="s">
        <v>508</v>
      </c>
      <c r="D714" s="568" t="s">
        <v>2392</v>
      </c>
      <c r="E714" s="568" t="s">
        <v>2414</v>
      </c>
      <c r="F714" s="568" t="s">
        <v>2465</v>
      </c>
      <c r="G714" s="568" t="s">
        <v>2466</v>
      </c>
      <c r="H714" s="585">
        <v>1</v>
      </c>
      <c r="I714" s="585">
        <v>374</v>
      </c>
      <c r="J714" s="568"/>
      <c r="K714" s="568">
        <v>374</v>
      </c>
      <c r="L714" s="585"/>
      <c r="M714" s="585"/>
      <c r="N714" s="568"/>
      <c r="O714" s="568"/>
      <c r="P714" s="585"/>
      <c r="Q714" s="585"/>
      <c r="R714" s="573"/>
      <c r="S714" s="586"/>
    </row>
    <row r="715" spans="1:19" ht="14.45" customHeight="1" x14ac:dyDescent="0.2">
      <c r="A715" s="567" t="s">
        <v>2396</v>
      </c>
      <c r="B715" s="568" t="s">
        <v>2397</v>
      </c>
      <c r="C715" s="568" t="s">
        <v>508</v>
      </c>
      <c r="D715" s="568" t="s">
        <v>2392</v>
      </c>
      <c r="E715" s="568" t="s">
        <v>2414</v>
      </c>
      <c r="F715" s="568" t="s">
        <v>2467</v>
      </c>
      <c r="G715" s="568" t="s">
        <v>2468</v>
      </c>
      <c r="H715" s="585">
        <v>103</v>
      </c>
      <c r="I715" s="585">
        <v>3433.33</v>
      </c>
      <c r="J715" s="568"/>
      <c r="K715" s="568">
        <v>33.333300970873786</v>
      </c>
      <c r="L715" s="585"/>
      <c r="M715" s="585"/>
      <c r="N715" s="568"/>
      <c r="O715" s="568"/>
      <c r="P715" s="585"/>
      <c r="Q715" s="585"/>
      <c r="R715" s="573"/>
      <c r="S715" s="586"/>
    </row>
    <row r="716" spans="1:19" ht="14.45" customHeight="1" x14ac:dyDescent="0.2">
      <c r="A716" s="567" t="s">
        <v>2396</v>
      </c>
      <c r="B716" s="568" t="s">
        <v>2397</v>
      </c>
      <c r="C716" s="568" t="s">
        <v>508</v>
      </c>
      <c r="D716" s="568" t="s">
        <v>2392</v>
      </c>
      <c r="E716" s="568" t="s">
        <v>2414</v>
      </c>
      <c r="F716" s="568" t="s">
        <v>2473</v>
      </c>
      <c r="G716" s="568" t="s">
        <v>2474</v>
      </c>
      <c r="H716" s="585">
        <v>128</v>
      </c>
      <c r="I716" s="585">
        <v>11008</v>
      </c>
      <c r="J716" s="568"/>
      <c r="K716" s="568">
        <v>86</v>
      </c>
      <c r="L716" s="585"/>
      <c r="M716" s="585"/>
      <c r="N716" s="568"/>
      <c r="O716" s="568"/>
      <c r="P716" s="585"/>
      <c r="Q716" s="585"/>
      <c r="R716" s="573"/>
      <c r="S716" s="586"/>
    </row>
    <row r="717" spans="1:19" ht="14.45" customHeight="1" x14ac:dyDescent="0.2">
      <c r="A717" s="567" t="s">
        <v>2396</v>
      </c>
      <c r="B717" s="568" t="s">
        <v>2397</v>
      </c>
      <c r="C717" s="568" t="s">
        <v>508</v>
      </c>
      <c r="D717" s="568" t="s">
        <v>2392</v>
      </c>
      <c r="E717" s="568" t="s">
        <v>2414</v>
      </c>
      <c r="F717" s="568" t="s">
        <v>2481</v>
      </c>
      <c r="G717" s="568" t="s">
        <v>2440</v>
      </c>
      <c r="H717" s="585">
        <v>3</v>
      </c>
      <c r="I717" s="585">
        <v>2067</v>
      </c>
      <c r="J717" s="568"/>
      <c r="K717" s="568">
        <v>689</v>
      </c>
      <c r="L717" s="585"/>
      <c r="M717" s="585"/>
      <c r="N717" s="568"/>
      <c r="O717" s="568"/>
      <c r="P717" s="585"/>
      <c r="Q717" s="585"/>
      <c r="R717" s="573"/>
      <c r="S717" s="586"/>
    </row>
    <row r="718" spans="1:19" ht="14.45" customHeight="1" x14ac:dyDescent="0.2">
      <c r="A718" s="567" t="s">
        <v>2396</v>
      </c>
      <c r="B718" s="568" t="s">
        <v>2397</v>
      </c>
      <c r="C718" s="568" t="s">
        <v>508</v>
      </c>
      <c r="D718" s="568" t="s">
        <v>2392</v>
      </c>
      <c r="E718" s="568" t="s">
        <v>2414</v>
      </c>
      <c r="F718" s="568" t="s">
        <v>2490</v>
      </c>
      <c r="G718" s="568" t="s">
        <v>2491</v>
      </c>
      <c r="H718" s="585">
        <v>1</v>
      </c>
      <c r="I718" s="585">
        <v>723</v>
      </c>
      <c r="J718" s="568"/>
      <c r="K718" s="568">
        <v>723</v>
      </c>
      <c r="L718" s="585"/>
      <c r="M718" s="585"/>
      <c r="N718" s="568"/>
      <c r="O718" s="568"/>
      <c r="P718" s="585"/>
      <c r="Q718" s="585"/>
      <c r="R718" s="573"/>
      <c r="S718" s="586"/>
    </row>
    <row r="719" spans="1:19" ht="14.45" customHeight="1" x14ac:dyDescent="0.2">
      <c r="A719" s="567" t="s">
        <v>2396</v>
      </c>
      <c r="B719" s="568" t="s">
        <v>2397</v>
      </c>
      <c r="C719" s="568" t="s">
        <v>508</v>
      </c>
      <c r="D719" s="568" t="s">
        <v>2392</v>
      </c>
      <c r="E719" s="568" t="s">
        <v>2414</v>
      </c>
      <c r="F719" s="568" t="s">
        <v>2492</v>
      </c>
      <c r="G719" s="568" t="s">
        <v>2493</v>
      </c>
      <c r="H719" s="585">
        <v>8</v>
      </c>
      <c r="I719" s="585">
        <v>8512</v>
      </c>
      <c r="J719" s="568"/>
      <c r="K719" s="568">
        <v>1064</v>
      </c>
      <c r="L719" s="585"/>
      <c r="M719" s="585"/>
      <c r="N719" s="568"/>
      <c r="O719" s="568"/>
      <c r="P719" s="585"/>
      <c r="Q719" s="585"/>
      <c r="R719" s="573"/>
      <c r="S719" s="586"/>
    </row>
    <row r="720" spans="1:19" ht="14.45" customHeight="1" x14ac:dyDescent="0.2">
      <c r="A720" s="567" t="s">
        <v>2396</v>
      </c>
      <c r="B720" s="568" t="s">
        <v>2397</v>
      </c>
      <c r="C720" s="568" t="s">
        <v>508</v>
      </c>
      <c r="D720" s="568" t="s">
        <v>2392</v>
      </c>
      <c r="E720" s="568" t="s">
        <v>2414</v>
      </c>
      <c r="F720" s="568" t="s">
        <v>2494</v>
      </c>
      <c r="G720" s="568" t="s">
        <v>2495</v>
      </c>
      <c r="H720" s="585">
        <v>1</v>
      </c>
      <c r="I720" s="585">
        <v>124</v>
      </c>
      <c r="J720" s="568"/>
      <c r="K720" s="568">
        <v>124</v>
      </c>
      <c r="L720" s="585"/>
      <c r="M720" s="585"/>
      <c r="N720" s="568"/>
      <c r="O720" s="568"/>
      <c r="P720" s="585"/>
      <c r="Q720" s="585"/>
      <c r="R720" s="573"/>
      <c r="S720" s="586"/>
    </row>
    <row r="721" spans="1:19" ht="14.45" customHeight="1" x14ac:dyDescent="0.2">
      <c r="A721" s="567" t="s">
        <v>2396</v>
      </c>
      <c r="B721" s="568" t="s">
        <v>2397</v>
      </c>
      <c r="C721" s="568" t="s">
        <v>508</v>
      </c>
      <c r="D721" s="568" t="s">
        <v>2392</v>
      </c>
      <c r="E721" s="568" t="s">
        <v>2414</v>
      </c>
      <c r="F721" s="568" t="s">
        <v>2498</v>
      </c>
      <c r="G721" s="568" t="s">
        <v>2499</v>
      </c>
      <c r="H721" s="585">
        <v>1</v>
      </c>
      <c r="I721" s="585">
        <v>717</v>
      </c>
      <c r="J721" s="568"/>
      <c r="K721" s="568">
        <v>717</v>
      </c>
      <c r="L721" s="585"/>
      <c r="M721" s="585"/>
      <c r="N721" s="568"/>
      <c r="O721" s="568"/>
      <c r="P721" s="585"/>
      <c r="Q721" s="585"/>
      <c r="R721" s="573"/>
      <c r="S721" s="586"/>
    </row>
    <row r="722" spans="1:19" ht="14.45" customHeight="1" x14ac:dyDescent="0.2">
      <c r="A722" s="567" t="s">
        <v>2396</v>
      </c>
      <c r="B722" s="568" t="s">
        <v>2397</v>
      </c>
      <c r="C722" s="568" t="s">
        <v>508</v>
      </c>
      <c r="D722" s="568" t="s">
        <v>2392</v>
      </c>
      <c r="E722" s="568" t="s">
        <v>2414</v>
      </c>
      <c r="F722" s="568" t="s">
        <v>2516</v>
      </c>
      <c r="G722" s="568" t="s">
        <v>2517</v>
      </c>
      <c r="H722" s="585">
        <v>2</v>
      </c>
      <c r="I722" s="585">
        <v>362</v>
      </c>
      <c r="J722" s="568"/>
      <c r="K722" s="568">
        <v>181</v>
      </c>
      <c r="L722" s="585"/>
      <c r="M722" s="585"/>
      <c r="N722" s="568"/>
      <c r="O722" s="568"/>
      <c r="P722" s="585"/>
      <c r="Q722" s="585"/>
      <c r="R722" s="573"/>
      <c r="S722" s="586"/>
    </row>
    <row r="723" spans="1:19" ht="14.45" customHeight="1" x14ac:dyDescent="0.2">
      <c r="A723" s="567" t="s">
        <v>2396</v>
      </c>
      <c r="B723" s="568" t="s">
        <v>2397</v>
      </c>
      <c r="C723" s="568" t="s">
        <v>508</v>
      </c>
      <c r="D723" s="568" t="s">
        <v>2392</v>
      </c>
      <c r="E723" s="568" t="s">
        <v>2414</v>
      </c>
      <c r="F723" s="568" t="s">
        <v>2518</v>
      </c>
      <c r="G723" s="568" t="s">
        <v>2519</v>
      </c>
      <c r="H723" s="585">
        <v>1</v>
      </c>
      <c r="I723" s="585">
        <v>450</v>
      </c>
      <c r="J723" s="568"/>
      <c r="K723" s="568">
        <v>450</v>
      </c>
      <c r="L723" s="585"/>
      <c r="M723" s="585"/>
      <c r="N723" s="568"/>
      <c r="O723" s="568"/>
      <c r="P723" s="585"/>
      <c r="Q723" s="585"/>
      <c r="R723" s="573"/>
      <c r="S723" s="586"/>
    </row>
    <row r="724" spans="1:19" ht="14.45" customHeight="1" x14ac:dyDescent="0.2">
      <c r="A724" s="567" t="s">
        <v>2396</v>
      </c>
      <c r="B724" s="568" t="s">
        <v>2397</v>
      </c>
      <c r="C724" s="568" t="s">
        <v>508</v>
      </c>
      <c r="D724" s="568" t="s">
        <v>2392</v>
      </c>
      <c r="E724" s="568" t="s">
        <v>2414</v>
      </c>
      <c r="F724" s="568" t="s">
        <v>2520</v>
      </c>
      <c r="G724" s="568" t="s">
        <v>2521</v>
      </c>
      <c r="H724" s="585">
        <v>17</v>
      </c>
      <c r="I724" s="585">
        <v>5287</v>
      </c>
      <c r="J724" s="568"/>
      <c r="K724" s="568">
        <v>311</v>
      </c>
      <c r="L724" s="585"/>
      <c r="M724" s="585"/>
      <c r="N724" s="568"/>
      <c r="O724" s="568"/>
      <c r="P724" s="585"/>
      <c r="Q724" s="585"/>
      <c r="R724" s="573"/>
      <c r="S724" s="586"/>
    </row>
    <row r="725" spans="1:19" ht="14.45" customHeight="1" x14ac:dyDescent="0.2">
      <c r="A725" s="567" t="s">
        <v>2396</v>
      </c>
      <c r="B725" s="568" t="s">
        <v>2397</v>
      </c>
      <c r="C725" s="568" t="s">
        <v>508</v>
      </c>
      <c r="D725" s="568" t="s">
        <v>2392</v>
      </c>
      <c r="E725" s="568" t="s">
        <v>2414</v>
      </c>
      <c r="F725" s="568" t="s">
        <v>2593</v>
      </c>
      <c r="G725" s="568" t="s">
        <v>2594</v>
      </c>
      <c r="H725" s="585">
        <v>1</v>
      </c>
      <c r="I725" s="585">
        <v>1738</v>
      </c>
      <c r="J725" s="568"/>
      <c r="K725" s="568">
        <v>1738</v>
      </c>
      <c r="L725" s="585"/>
      <c r="M725" s="585"/>
      <c r="N725" s="568"/>
      <c r="O725" s="568"/>
      <c r="P725" s="585"/>
      <c r="Q725" s="585"/>
      <c r="R725" s="573"/>
      <c r="S725" s="586"/>
    </row>
    <row r="726" spans="1:19" ht="14.45" customHeight="1" x14ac:dyDescent="0.2">
      <c r="A726" s="567" t="s">
        <v>2396</v>
      </c>
      <c r="B726" s="568" t="s">
        <v>2397</v>
      </c>
      <c r="C726" s="568" t="s">
        <v>508</v>
      </c>
      <c r="D726" s="568" t="s">
        <v>2392</v>
      </c>
      <c r="E726" s="568" t="s">
        <v>2414</v>
      </c>
      <c r="F726" s="568" t="s">
        <v>2526</v>
      </c>
      <c r="G726" s="568" t="s">
        <v>2527</v>
      </c>
      <c r="H726" s="585">
        <v>2</v>
      </c>
      <c r="I726" s="585">
        <v>616</v>
      </c>
      <c r="J726" s="568"/>
      <c r="K726" s="568">
        <v>308</v>
      </c>
      <c r="L726" s="585"/>
      <c r="M726" s="585"/>
      <c r="N726" s="568"/>
      <c r="O726" s="568"/>
      <c r="P726" s="585"/>
      <c r="Q726" s="585"/>
      <c r="R726" s="573"/>
      <c r="S726" s="586"/>
    </row>
    <row r="727" spans="1:19" ht="14.45" customHeight="1" x14ac:dyDescent="0.2">
      <c r="A727" s="567" t="s">
        <v>2396</v>
      </c>
      <c r="B727" s="568" t="s">
        <v>2397</v>
      </c>
      <c r="C727" s="568" t="s">
        <v>508</v>
      </c>
      <c r="D727" s="568" t="s">
        <v>2392</v>
      </c>
      <c r="E727" s="568" t="s">
        <v>2414</v>
      </c>
      <c r="F727" s="568" t="s">
        <v>2532</v>
      </c>
      <c r="G727" s="568" t="s">
        <v>2533</v>
      </c>
      <c r="H727" s="585">
        <v>7</v>
      </c>
      <c r="I727" s="585">
        <v>5887</v>
      </c>
      <c r="J727" s="568"/>
      <c r="K727" s="568">
        <v>841</v>
      </c>
      <c r="L727" s="585"/>
      <c r="M727" s="585"/>
      <c r="N727" s="568"/>
      <c r="O727" s="568"/>
      <c r="P727" s="585"/>
      <c r="Q727" s="585"/>
      <c r="R727" s="573"/>
      <c r="S727" s="586"/>
    </row>
    <row r="728" spans="1:19" ht="14.45" customHeight="1" x14ac:dyDescent="0.2">
      <c r="A728" s="567" t="s">
        <v>2396</v>
      </c>
      <c r="B728" s="568" t="s">
        <v>2397</v>
      </c>
      <c r="C728" s="568" t="s">
        <v>508</v>
      </c>
      <c r="D728" s="568" t="s">
        <v>2392</v>
      </c>
      <c r="E728" s="568" t="s">
        <v>2414</v>
      </c>
      <c r="F728" s="568" t="s">
        <v>2536</v>
      </c>
      <c r="G728" s="568" t="s">
        <v>2537</v>
      </c>
      <c r="H728" s="585">
        <v>10</v>
      </c>
      <c r="I728" s="585">
        <v>12030</v>
      </c>
      <c r="J728" s="568"/>
      <c r="K728" s="568">
        <v>1203</v>
      </c>
      <c r="L728" s="585"/>
      <c r="M728" s="585"/>
      <c r="N728" s="568"/>
      <c r="O728" s="568"/>
      <c r="P728" s="585"/>
      <c r="Q728" s="585"/>
      <c r="R728" s="573"/>
      <c r="S728" s="586"/>
    </row>
    <row r="729" spans="1:19" ht="14.45" customHeight="1" x14ac:dyDescent="0.2">
      <c r="A729" s="567" t="s">
        <v>2396</v>
      </c>
      <c r="B729" s="568" t="s">
        <v>2397</v>
      </c>
      <c r="C729" s="568" t="s">
        <v>508</v>
      </c>
      <c r="D729" s="568" t="s">
        <v>2392</v>
      </c>
      <c r="E729" s="568" t="s">
        <v>2414</v>
      </c>
      <c r="F729" s="568" t="s">
        <v>2597</v>
      </c>
      <c r="G729" s="568" t="s">
        <v>2598</v>
      </c>
      <c r="H729" s="585">
        <v>1</v>
      </c>
      <c r="I729" s="585">
        <v>1373</v>
      </c>
      <c r="J729" s="568"/>
      <c r="K729" s="568">
        <v>1373</v>
      </c>
      <c r="L729" s="585"/>
      <c r="M729" s="585"/>
      <c r="N729" s="568"/>
      <c r="O729" s="568"/>
      <c r="P729" s="585"/>
      <c r="Q729" s="585"/>
      <c r="R729" s="573"/>
      <c r="S729" s="586"/>
    </row>
    <row r="730" spans="1:19" ht="14.45" customHeight="1" x14ac:dyDescent="0.2">
      <c r="A730" s="567" t="s">
        <v>2396</v>
      </c>
      <c r="B730" s="568" t="s">
        <v>2397</v>
      </c>
      <c r="C730" s="568" t="s">
        <v>508</v>
      </c>
      <c r="D730" s="568" t="s">
        <v>2392</v>
      </c>
      <c r="E730" s="568" t="s">
        <v>2414</v>
      </c>
      <c r="F730" s="568" t="s">
        <v>2542</v>
      </c>
      <c r="G730" s="568" t="s">
        <v>2523</v>
      </c>
      <c r="H730" s="585">
        <v>1</v>
      </c>
      <c r="I730" s="585">
        <v>826</v>
      </c>
      <c r="J730" s="568"/>
      <c r="K730" s="568">
        <v>826</v>
      </c>
      <c r="L730" s="585"/>
      <c r="M730" s="585"/>
      <c r="N730" s="568"/>
      <c r="O730" s="568"/>
      <c r="P730" s="585"/>
      <c r="Q730" s="585"/>
      <c r="R730" s="573"/>
      <c r="S730" s="586"/>
    </row>
    <row r="731" spans="1:19" ht="14.45" customHeight="1" x14ac:dyDescent="0.2">
      <c r="A731" s="567" t="s">
        <v>2396</v>
      </c>
      <c r="B731" s="568" t="s">
        <v>2397</v>
      </c>
      <c r="C731" s="568" t="s">
        <v>508</v>
      </c>
      <c r="D731" s="568" t="s">
        <v>645</v>
      </c>
      <c r="E731" s="568" t="s">
        <v>2398</v>
      </c>
      <c r="F731" s="568" t="s">
        <v>2399</v>
      </c>
      <c r="G731" s="568" t="s">
        <v>2400</v>
      </c>
      <c r="H731" s="585">
        <v>29</v>
      </c>
      <c r="I731" s="585">
        <v>2981.64</v>
      </c>
      <c r="J731" s="568">
        <v>3.0124878758486906</v>
      </c>
      <c r="K731" s="568">
        <v>102.81517241379309</v>
      </c>
      <c r="L731" s="585">
        <v>13.23</v>
      </c>
      <c r="M731" s="585">
        <v>989.76</v>
      </c>
      <c r="N731" s="568">
        <v>1</v>
      </c>
      <c r="O731" s="568">
        <v>74.811791383219955</v>
      </c>
      <c r="P731" s="585">
        <v>7.0299999999999994</v>
      </c>
      <c r="Q731" s="585">
        <v>518.54</v>
      </c>
      <c r="R731" s="573">
        <v>0.52390478499838344</v>
      </c>
      <c r="S731" s="586">
        <v>73.76102418207681</v>
      </c>
    </row>
    <row r="732" spans="1:19" ht="14.45" customHeight="1" x14ac:dyDescent="0.2">
      <c r="A732" s="567" t="s">
        <v>2396</v>
      </c>
      <c r="B732" s="568" t="s">
        <v>2397</v>
      </c>
      <c r="C732" s="568" t="s">
        <v>508</v>
      </c>
      <c r="D732" s="568" t="s">
        <v>645</v>
      </c>
      <c r="E732" s="568" t="s">
        <v>2398</v>
      </c>
      <c r="F732" s="568" t="s">
        <v>2401</v>
      </c>
      <c r="G732" s="568" t="s">
        <v>2402</v>
      </c>
      <c r="H732" s="585">
        <v>24</v>
      </c>
      <c r="I732" s="585">
        <v>1672.92</v>
      </c>
      <c r="J732" s="568">
        <v>1.4617293443310497</v>
      </c>
      <c r="K732" s="568">
        <v>69.704999999999998</v>
      </c>
      <c r="L732" s="585">
        <v>16.420000000000002</v>
      </c>
      <c r="M732" s="585">
        <v>1144.4800000000002</v>
      </c>
      <c r="N732" s="568">
        <v>1</v>
      </c>
      <c r="O732" s="568">
        <v>69.700365408038991</v>
      </c>
      <c r="P732" s="585">
        <v>11.27</v>
      </c>
      <c r="Q732" s="585">
        <v>785.51</v>
      </c>
      <c r="R732" s="573">
        <v>0.68634663777436022</v>
      </c>
      <c r="S732" s="586">
        <v>69.699201419698312</v>
      </c>
    </row>
    <row r="733" spans="1:19" ht="14.45" customHeight="1" x14ac:dyDescent="0.2">
      <c r="A733" s="567" t="s">
        <v>2396</v>
      </c>
      <c r="B733" s="568" t="s">
        <v>2397</v>
      </c>
      <c r="C733" s="568" t="s">
        <v>508</v>
      </c>
      <c r="D733" s="568" t="s">
        <v>645</v>
      </c>
      <c r="E733" s="568" t="s">
        <v>2398</v>
      </c>
      <c r="F733" s="568" t="s">
        <v>2403</v>
      </c>
      <c r="G733" s="568" t="s">
        <v>573</v>
      </c>
      <c r="H733" s="585">
        <v>12.4</v>
      </c>
      <c r="I733" s="585">
        <v>4245.58</v>
      </c>
      <c r="J733" s="568">
        <v>4.6247140585172435</v>
      </c>
      <c r="K733" s="568">
        <v>342.38548387096773</v>
      </c>
      <c r="L733" s="585">
        <v>3.2199999999999998</v>
      </c>
      <c r="M733" s="585">
        <v>918.02</v>
      </c>
      <c r="N733" s="568">
        <v>1</v>
      </c>
      <c r="O733" s="568">
        <v>285.0993788819876</v>
      </c>
      <c r="P733" s="585">
        <v>0.2</v>
      </c>
      <c r="Q733" s="585">
        <v>73.540000000000006</v>
      </c>
      <c r="R733" s="573">
        <v>8.0107187207250394E-2</v>
      </c>
      <c r="S733" s="586">
        <v>367.7</v>
      </c>
    </row>
    <row r="734" spans="1:19" ht="14.45" customHeight="1" x14ac:dyDescent="0.2">
      <c r="A734" s="567" t="s">
        <v>2396</v>
      </c>
      <c r="B734" s="568" t="s">
        <v>2397</v>
      </c>
      <c r="C734" s="568" t="s">
        <v>508</v>
      </c>
      <c r="D734" s="568" t="s">
        <v>645</v>
      </c>
      <c r="E734" s="568" t="s">
        <v>2398</v>
      </c>
      <c r="F734" s="568" t="s">
        <v>2405</v>
      </c>
      <c r="G734" s="568" t="s">
        <v>2406</v>
      </c>
      <c r="H734" s="585">
        <v>1.1000000000000001</v>
      </c>
      <c r="I734" s="585">
        <v>263.01</v>
      </c>
      <c r="J734" s="568">
        <v>0.716687557905063</v>
      </c>
      <c r="K734" s="568">
        <v>239.09999999999997</v>
      </c>
      <c r="L734" s="585">
        <v>2.2400000000000002</v>
      </c>
      <c r="M734" s="585">
        <v>366.97999999999996</v>
      </c>
      <c r="N734" s="568">
        <v>1</v>
      </c>
      <c r="O734" s="568">
        <v>163.83035714285711</v>
      </c>
      <c r="P734" s="585">
        <v>0.41000000000000003</v>
      </c>
      <c r="Q734" s="585">
        <v>74.97999999999999</v>
      </c>
      <c r="R734" s="573">
        <v>0.20431631151561391</v>
      </c>
      <c r="S734" s="586">
        <v>182.87804878048777</v>
      </c>
    </row>
    <row r="735" spans="1:19" ht="14.45" customHeight="1" x14ac:dyDescent="0.2">
      <c r="A735" s="567" t="s">
        <v>2396</v>
      </c>
      <c r="B735" s="568" t="s">
        <v>2397</v>
      </c>
      <c r="C735" s="568" t="s">
        <v>508</v>
      </c>
      <c r="D735" s="568" t="s">
        <v>645</v>
      </c>
      <c r="E735" s="568" t="s">
        <v>2398</v>
      </c>
      <c r="F735" s="568" t="s">
        <v>2557</v>
      </c>
      <c r="G735" s="568"/>
      <c r="H735" s="585"/>
      <c r="I735" s="585"/>
      <c r="J735" s="568"/>
      <c r="K735" s="568"/>
      <c r="L735" s="585">
        <v>1</v>
      </c>
      <c r="M735" s="585">
        <v>147.75</v>
      </c>
      <c r="N735" s="568">
        <v>1</v>
      </c>
      <c r="O735" s="568">
        <v>147.75</v>
      </c>
      <c r="P735" s="585"/>
      <c r="Q735" s="585"/>
      <c r="R735" s="573"/>
      <c r="S735" s="586"/>
    </row>
    <row r="736" spans="1:19" ht="14.45" customHeight="1" x14ac:dyDescent="0.2">
      <c r="A736" s="567" t="s">
        <v>2396</v>
      </c>
      <c r="B736" s="568" t="s">
        <v>2397</v>
      </c>
      <c r="C736" s="568" t="s">
        <v>508</v>
      </c>
      <c r="D736" s="568" t="s">
        <v>645</v>
      </c>
      <c r="E736" s="568" t="s">
        <v>2558</v>
      </c>
      <c r="F736" s="568" t="s">
        <v>2563</v>
      </c>
      <c r="G736" s="568" t="s">
        <v>2564</v>
      </c>
      <c r="H736" s="585"/>
      <c r="I736" s="585"/>
      <c r="J736" s="568"/>
      <c r="K736" s="568"/>
      <c r="L736" s="585"/>
      <c r="M736" s="585"/>
      <c r="N736" s="568"/>
      <c r="O736" s="568"/>
      <c r="P736" s="585">
        <v>0.2</v>
      </c>
      <c r="Q736" s="585">
        <v>112.6</v>
      </c>
      <c r="R736" s="573"/>
      <c r="S736" s="586">
        <v>562.99999999999989</v>
      </c>
    </row>
    <row r="737" spans="1:19" ht="14.45" customHeight="1" x14ac:dyDescent="0.2">
      <c r="A737" s="567" t="s">
        <v>2396</v>
      </c>
      <c r="B737" s="568" t="s">
        <v>2397</v>
      </c>
      <c r="C737" s="568" t="s">
        <v>508</v>
      </c>
      <c r="D737" s="568" t="s">
        <v>645</v>
      </c>
      <c r="E737" s="568" t="s">
        <v>2558</v>
      </c>
      <c r="F737" s="568" t="s">
        <v>2565</v>
      </c>
      <c r="G737" s="568" t="s">
        <v>2566</v>
      </c>
      <c r="H737" s="585"/>
      <c r="I737" s="585"/>
      <c r="J737" s="568"/>
      <c r="K737" s="568"/>
      <c r="L737" s="585"/>
      <c r="M737" s="585"/>
      <c r="N737" s="568"/>
      <c r="O737" s="568"/>
      <c r="P737" s="585">
        <v>1</v>
      </c>
      <c r="Q737" s="585">
        <v>248.73</v>
      </c>
      <c r="R737" s="573"/>
      <c r="S737" s="586">
        <v>248.73</v>
      </c>
    </row>
    <row r="738" spans="1:19" ht="14.45" customHeight="1" x14ac:dyDescent="0.2">
      <c r="A738" s="567" t="s">
        <v>2396</v>
      </c>
      <c r="B738" s="568" t="s">
        <v>2397</v>
      </c>
      <c r="C738" s="568" t="s">
        <v>508</v>
      </c>
      <c r="D738" s="568" t="s">
        <v>645</v>
      </c>
      <c r="E738" s="568" t="s">
        <v>2414</v>
      </c>
      <c r="F738" s="568" t="s">
        <v>2423</v>
      </c>
      <c r="G738" s="568" t="s">
        <v>2424</v>
      </c>
      <c r="H738" s="585">
        <v>8</v>
      </c>
      <c r="I738" s="585">
        <v>848</v>
      </c>
      <c r="J738" s="568">
        <v>0.88058151609553481</v>
      </c>
      <c r="K738" s="568">
        <v>106</v>
      </c>
      <c r="L738" s="585">
        <v>9</v>
      </c>
      <c r="M738" s="585">
        <v>963</v>
      </c>
      <c r="N738" s="568">
        <v>1</v>
      </c>
      <c r="O738" s="568">
        <v>107</v>
      </c>
      <c r="P738" s="585"/>
      <c r="Q738" s="585"/>
      <c r="R738" s="573"/>
      <c r="S738" s="586"/>
    </row>
    <row r="739" spans="1:19" ht="14.45" customHeight="1" x14ac:dyDescent="0.2">
      <c r="A739" s="567" t="s">
        <v>2396</v>
      </c>
      <c r="B739" s="568" t="s">
        <v>2397</v>
      </c>
      <c r="C739" s="568" t="s">
        <v>508</v>
      </c>
      <c r="D739" s="568" t="s">
        <v>645</v>
      </c>
      <c r="E739" s="568" t="s">
        <v>2414</v>
      </c>
      <c r="F739" s="568" t="s">
        <v>2427</v>
      </c>
      <c r="G739" s="568" t="s">
        <v>2428</v>
      </c>
      <c r="H739" s="585">
        <v>9</v>
      </c>
      <c r="I739" s="585">
        <v>333</v>
      </c>
      <c r="J739" s="568">
        <v>7.6869806094182827E-2</v>
      </c>
      <c r="K739" s="568">
        <v>37</v>
      </c>
      <c r="L739" s="585">
        <v>114</v>
      </c>
      <c r="M739" s="585">
        <v>4332</v>
      </c>
      <c r="N739" s="568">
        <v>1</v>
      </c>
      <c r="O739" s="568">
        <v>38</v>
      </c>
      <c r="P739" s="585">
        <v>8</v>
      </c>
      <c r="Q739" s="585">
        <v>304</v>
      </c>
      <c r="R739" s="573">
        <v>7.0175438596491224E-2</v>
      </c>
      <c r="S739" s="586">
        <v>38</v>
      </c>
    </row>
    <row r="740" spans="1:19" ht="14.45" customHeight="1" x14ac:dyDescent="0.2">
      <c r="A740" s="567" t="s">
        <v>2396</v>
      </c>
      <c r="B740" s="568" t="s">
        <v>2397</v>
      </c>
      <c r="C740" s="568" t="s">
        <v>508</v>
      </c>
      <c r="D740" s="568" t="s">
        <v>645</v>
      </c>
      <c r="E740" s="568" t="s">
        <v>2414</v>
      </c>
      <c r="F740" s="568" t="s">
        <v>2435</v>
      </c>
      <c r="G740" s="568" t="s">
        <v>2436</v>
      </c>
      <c r="H740" s="585">
        <v>4</v>
      </c>
      <c r="I740" s="585">
        <v>1008</v>
      </c>
      <c r="J740" s="568">
        <v>0.3968503937007874</v>
      </c>
      <c r="K740" s="568">
        <v>252</v>
      </c>
      <c r="L740" s="585">
        <v>10</v>
      </c>
      <c r="M740" s="585">
        <v>2540</v>
      </c>
      <c r="N740" s="568">
        <v>1</v>
      </c>
      <c r="O740" s="568">
        <v>254</v>
      </c>
      <c r="P740" s="585">
        <v>7</v>
      </c>
      <c r="Q740" s="585">
        <v>1785</v>
      </c>
      <c r="R740" s="573">
        <v>0.702755905511811</v>
      </c>
      <c r="S740" s="586">
        <v>255</v>
      </c>
    </row>
    <row r="741" spans="1:19" ht="14.45" customHeight="1" x14ac:dyDescent="0.2">
      <c r="A741" s="567" t="s">
        <v>2396</v>
      </c>
      <c r="B741" s="568" t="s">
        <v>2397</v>
      </c>
      <c r="C741" s="568" t="s">
        <v>508</v>
      </c>
      <c r="D741" s="568" t="s">
        <v>645</v>
      </c>
      <c r="E741" s="568" t="s">
        <v>2414</v>
      </c>
      <c r="F741" s="568" t="s">
        <v>2437</v>
      </c>
      <c r="G741" s="568" t="s">
        <v>2438</v>
      </c>
      <c r="H741" s="585">
        <v>264</v>
      </c>
      <c r="I741" s="585">
        <v>33464</v>
      </c>
      <c r="J741" s="568">
        <v>1.6194347657762291</v>
      </c>
      <c r="K741" s="568">
        <v>126.75757575757575</v>
      </c>
      <c r="L741" s="585">
        <v>164</v>
      </c>
      <c r="M741" s="585">
        <v>20664</v>
      </c>
      <c r="N741" s="568">
        <v>1</v>
      </c>
      <c r="O741" s="568">
        <v>126</v>
      </c>
      <c r="P741" s="585">
        <v>161</v>
      </c>
      <c r="Q741" s="585">
        <v>20447</v>
      </c>
      <c r="R741" s="573">
        <v>0.9894986449864499</v>
      </c>
      <c r="S741" s="586">
        <v>127</v>
      </c>
    </row>
    <row r="742" spans="1:19" ht="14.45" customHeight="1" x14ac:dyDescent="0.2">
      <c r="A742" s="567" t="s">
        <v>2396</v>
      </c>
      <c r="B742" s="568" t="s">
        <v>2397</v>
      </c>
      <c r="C742" s="568" t="s">
        <v>508</v>
      </c>
      <c r="D742" s="568" t="s">
        <v>645</v>
      </c>
      <c r="E742" s="568" t="s">
        <v>2414</v>
      </c>
      <c r="F742" s="568" t="s">
        <v>2439</v>
      </c>
      <c r="G742" s="568" t="s">
        <v>2440</v>
      </c>
      <c r="H742" s="585"/>
      <c r="I742" s="585"/>
      <c r="J742" s="568"/>
      <c r="K742" s="568"/>
      <c r="L742" s="585">
        <v>4</v>
      </c>
      <c r="M742" s="585">
        <v>2176</v>
      </c>
      <c r="N742" s="568">
        <v>1</v>
      </c>
      <c r="O742" s="568">
        <v>544</v>
      </c>
      <c r="P742" s="585">
        <v>1</v>
      </c>
      <c r="Q742" s="585">
        <v>547</v>
      </c>
      <c r="R742" s="573">
        <v>0.25137867647058826</v>
      </c>
      <c r="S742" s="586">
        <v>547</v>
      </c>
    </row>
    <row r="743" spans="1:19" ht="14.45" customHeight="1" x14ac:dyDescent="0.2">
      <c r="A743" s="567" t="s">
        <v>2396</v>
      </c>
      <c r="B743" s="568" t="s">
        <v>2397</v>
      </c>
      <c r="C743" s="568" t="s">
        <v>508</v>
      </c>
      <c r="D743" s="568" t="s">
        <v>645</v>
      </c>
      <c r="E743" s="568" t="s">
        <v>2414</v>
      </c>
      <c r="F743" s="568" t="s">
        <v>2441</v>
      </c>
      <c r="G743" s="568" t="s">
        <v>2442</v>
      </c>
      <c r="H743" s="585">
        <v>1</v>
      </c>
      <c r="I743" s="585">
        <v>1546</v>
      </c>
      <c r="J743" s="568">
        <v>0.99485199485199483</v>
      </c>
      <c r="K743" s="568">
        <v>1546</v>
      </c>
      <c r="L743" s="585">
        <v>1</v>
      </c>
      <c r="M743" s="585">
        <v>1554</v>
      </c>
      <c r="N743" s="568">
        <v>1</v>
      </c>
      <c r="O743" s="568">
        <v>1554</v>
      </c>
      <c r="P743" s="585"/>
      <c r="Q743" s="585"/>
      <c r="R743" s="573"/>
      <c r="S743" s="586"/>
    </row>
    <row r="744" spans="1:19" ht="14.45" customHeight="1" x14ac:dyDescent="0.2">
      <c r="A744" s="567" t="s">
        <v>2396</v>
      </c>
      <c r="B744" s="568" t="s">
        <v>2397</v>
      </c>
      <c r="C744" s="568" t="s">
        <v>508</v>
      </c>
      <c r="D744" s="568" t="s">
        <v>645</v>
      </c>
      <c r="E744" s="568" t="s">
        <v>2414</v>
      </c>
      <c r="F744" s="568" t="s">
        <v>2443</v>
      </c>
      <c r="G744" s="568" t="s">
        <v>2444</v>
      </c>
      <c r="H744" s="585">
        <v>69</v>
      </c>
      <c r="I744" s="585">
        <v>34638</v>
      </c>
      <c r="J744" s="568">
        <v>0.75523286237571952</v>
      </c>
      <c r="K744" s="568">
        <v>502</v>
      </c>
      <c r="L744" s="585">
        <v>91</v>
      </c>
      <c r="M744" s="585">
        <v>45864</v>
      </c>
      <c r="N744" s="568">
        <v>1</v>
      </c>
      <c r="O744" s="568">
        <v>504</v>
      </c>
      <c r="P744" s="585">
        <v>46</v>
      </c>
      <c r="Q744" s="585">
        <v>23322</v>
      </c>
      <c r="R744" s="573">
        <v>0.50850340136054417</v>
      </c>
      <c r="S744" s="586">
        <v>507</v>
      </c>
    </row>
    <row r="745" spans="1:19" ht="14.45" customHeight="1" x14ac:dyDescent="0.2">
      <c r="A745" s="567" t="s">
        <v>2396</v>
      </c>
      <c r="B745" s="568" t="s">
        <v>2397</v>
      </c>
      <c r="C745" s="568" t="s">
        <v>508</v>
      </c>
      <c r="D745" s="568" t="s">
        <v>645</v>
      </c>
      <c r="E745" s="568" t="s">
        <v>2414</v>
      </c>
      <c r="F745" s="568" t="s">
        <v>2445</v>
      </c>
      <c r="G745" s="568" t="s">
        <v>2446</v>
      </c>
      <c r="H745" s="585">
        <v>187</v>
      </c>
      <c r="I745" s="585">
        <v>127160</v>
      </c>
      <c r="J745" s="568">
        <v>0.90997566909975669</v>
      </c>
      <c r="K745" s="568">
        <v>680</v>
      </c>
      <c r="L745" s="585">
        <v>204</v>
      </c>
      <c r="M745" s="585">
        <v>139740</v>
      </c>
      <c r="N745" s="568">
        <v>1</v>
      </c>
      <c r="O745" s="568">
        <v>685</v>
      </c>
      <c r="P745" s="585">
        <v>91</v>
      </c>
      <c r="Q745" s="585">
        <v>62608</v>
      </c>
      <c r="R745" s="573">
        <v>0.4480320595391441</v>
      </c>
      <c r="S745" s="586">
        <v>688</v>
      </c>
    </row>
    <row r="746" spans="1:19" ht="14.45" customHeight="1" x14ac:dyDescent="0.2">
      <c r="A746" s="567" t="s">
        <v>2396</v>
      </c>
      <c r="B746" s="568" t="s">
        <v>2397</v>
      </c>
      <c r="C746" s="568" t="s">
        <v>508</v>
      </c>
      <c r="D746" s="568" t="s">
        <v>645</v>
      </c>
      <c r="E746" s="568" t="s">
        <v>2414</v>
      </c>
      <c r="F746" s="568" t="s">
        <v>2447</v>
      </c>
      <c r="G746" s="568" t="s">
        <v>2448</v>
      </c>
      <c r="H746" s="585">
        <v>15</v>
      </c>
      <c r="I746" s="585">
        <v>15510</v>
      </c>
      <c r="J746" s="568">
        <v>1.2427884615384615</v>
      </c>
      <c r="K746" s="568">
        <v>1034</v>
      </c>
      <c r="L746" s="585">
        <v>12</v>
      </c>
      <c r="M746" s="585">
        <v>12480</v>
      </c>
      <c r="N746" s="568">
        <v>1</v>
      </c>
      <c r="O746" s="568">
        <v>1040</v>
      </c>
      <c r="P746" s="585">
        <v>8</v>
      </c>
      <c r="Q746" s="585">
        <v>8360</v>
      </c>
      <c r="R746" s="573">
        <v>0.66987179487179482</v>
      </c>
      <c r="S746" s="586">
        <v>1045</v>
      </c>
    </row>
    <row r="747" spans="1:19" ht="14.45" customHeight="1" x14ac:dyDescent="0.2">
      <c r="A747" s="567" t="s">
        <v>2396</v>
      </c>
      <c r="B747" s="568" t="s">
        <v>2397</v>
      </c>
      <c r="C747" s="568" t="s">
        <v>508</v>
      </c>
      <c r="D747" s="568" t="s">
        <v>645</v>
      </c>
      <c r="E747" s="568" t="s">
        <v>2414</v>
      </c>
      <c r="F747" s="568" t="s">
        <v>2449</v>
      </c>
      <c r="G747" s="568" t="s">
        <v>2450</v>
      </c>
      <c r="H747" s="585"/>
      <c r="I747" s="585"/>
      <c r="J747" s="568"/>
      <c r="K747" s="568"/>
      <c r="L747" s="585">
        <v>1</v>
      </c>
      <c r="M747" s="585">
        <v>2112</v>
      </c>
      <c r="N747" s="568">
        <v>1</v>
      </c>
      <c r="O747" s="568">
        <v>2112</v>
      </c>
      <c r="P747" s="585"/>
      <c r="Q747" s="585"/>
      <c r="R747" s="573"/>
      <c r="S747" s="586"/>
    </row>
    <row r="748" spans="1:19" ht="14.45" customHeight="1" x14ac:dyDescent="0.2">
      <c r="A748" s="567" t="s">
        <v>2396</v>
      </c>
      <c r="B748" s="568" t="s">
        <v>2397</v>
      </c>
      <c r="C748" s="568" t="s">
        <v>508</v>
      </c>
      <c r="D748" s="568" t="s">
        <v>645</v>
      </c>
      <c r="E748" s="568" t="s">
        <v>2414</v>
      </c>
      <c r="F748" s="568" t="s">
        <v>2451</v>
      </c>
      <c r="G748" s="568" t="s">
        <v>2452</v>
      </c>
      <c r="H748" s="585"/>
      <c r="I748" s="585"/>
      <c r="J748" s="568"/>
      <c r="K748" s="568"/>
      <c r="L748" s="585">
        <v>2</v>
      </c>
      <c r="M748" s="585">
        <v>2582</v>
      </c>
      <c r="N748" s="568">
        <v>1</v>
      </c>
      <c r="O748" s="568">
        <v>1291</v>
      </c>
      <c r="P748" s="585">
        <v>1</v>
      </c>
      <c r="Q748" s="585">
        <v>1302</v>
      </c>
      <c r="R748" s="573">
        <v>0.50426026336173513</v>
      </c>
      <c r="S748" s="586">
        <v>1302</v>
      </c>
    </row>
    <row r="749" spans="1:19" ht="14.45" customHeight="1" x14ac:dyDescent="0.2">
      <c r="A749" s="567" t="s">
        <v>2396</v>
      </c>
      <c r="B749" s="568" t="s">
        <v>2397</v>
      </c>
      <c r="C749" s="568" t="s">
        <v>508</v>
      </c>
      <c r="D749" s="568" t="s">
        <v>645</v>
      </c>
      <c r="E749" s="568" t="s">
        <v>2414</v>
      </c>
      <c r="F749" s="568" t="s">
        <v>2576</v>
      </c>
      <c r="G749" s="568" t="s">
        <v>2577</v>
      </c>
      <c r="H749" s="585"/>
      <c r="I749" s="585"/>
      <c r="J749" s="568"/>
      <c r="K749" s="568"/>
      <c r="L749" s="585">
        <v>1</v>
      </c>
      <c r="M749" s="585">
        <v>983</v>
      </c>
      <c r="N749" s="568">
        <v>1</v>
      </c>
      <c r="O749" s="568">
        <v>983</v>
      </c>
      <c r="P749" s="585"/>
      <c r="Q749" s="585"/>
      <c r="R749" s="573"/>
      <c r="S749" s="586"/>
    </row>
    <row r="750" spans="1:19" ht="14.45" customHeight="1" x14ac:dyDescent="0.2">
      <c r="A750" s="567" t="s">
        <v>2396</v>
      </c>
      <c r="B750" s="568" t="s">
        <v>2397</v>
      </c>
      <c r="C750" s="568" t="s">
        <v>508</v>
      </c>
      <c r="D750" s="568" t="s">
        <v>645</v>
      </c>
      <c r="E750" s="568" t="s">
        <v>2414</v>
      </c>
      <c r="F750" s="568" t="s">
        <v>2578</v>
      </c>
      <c r="G750" s="568" t="s">
        <v>2579</v>
      </c>
      <c r="H750" s="585">
        <v>1</v>
      </c>
      <c r="I750" s="585">
        <v>847</v>
      </c>
      <c r="J750" s="568">
        <v>0.99296600234466592</v>
      </c>
      <c r="K750" s="568">
        <v>847</v>
      </c>
      <c r="L750" s="585">
        <v>1</v>
      </c>
      <c r="M750" s="585">
        <v>853</v>
      </c>
      <c r="N750" s="568">
        <v>1</v>
      </c>
      <c r="O750" s="568">
        <v>853</v>
      </c>
      <c r="P750" s="585"/>
      <c r="Q750" s="585"/>
      <c r="R750" s="573"/>
      <c r="S750" s="586"/>
    </row>
    <row r="751" spans="1:19" ht="14.45" customHeight="1" x14ac:dyDescent="0.2">
      <c r="A751" s="567" t="s">
        <v>2396</v>
      </c>
      <c r="B751" s="568" t="s">
        <v>2397</v>
      </c>
      <c r="C751" s="568" t="s">
        <v>508</v>
      </c>
      <c r="D751" s="568" t="s">
        <v>645</v>
      </c>
      <c r="E751" s="568" t="s">
        <v>2414</v>
      </c>
      <c r="F751" s="568" t="s">
        <v>2453</v>
      </c>
      <c r="G751" s="568" t="s">
        <v>2454</v>
      </c>
      <c r="H751" s="585"/>
      <c r="I751" s="585"/>
      <c r="J751" s="568"/>
      <c r="K751" s="568"/>
      <c r="L751" s="585">
        <v>1</v>
      </c>
      <c r="M751" s="585">
        <v>1687</v>
      </c>
      <c r="N751" s="568">
        <v>1</v>
      </c>
      <c r="O751" s="568">
        <v>1687</v>
      </c>
      <c r="P751" s="585"/>
      <c r="Q751" s="585"/>
      <c r="R751" s="573"/>
      <c r="S751" s="586"/>
    </row>
    <row r="752" spans="1:19" ht="14.45" customHeight="1" x14ac:dyDescent="0.2">
      <c r="A752" s="567" t="s">
        <v>2396</v>
      </c>
      <c r="B752" s="568" t="s">
        <v>2397</v>
      </c>
      <c r="C752" s="568" t="s">
        <v>508</v>
      </c>
      <c r="D752" s="568" t="s">
        <v>645</v>
      </c>
      <c r="E752" s="568" t="s">
        <v>2414</v>
      </c>
      <c r="F752" s="568" t="s">
        <v>2455</v>
      </c>
      <c r="G752" s="568" t="s">
        <v>2456</v>
      </c>
      <c r="H752" s="585">
        <v>1</v>
      </c>
      <c r="I752" s="585">
        <v>1398</v>
      </c>
      <c r="J752" s="568">
        <v>0.99431009957325744</v>
      </c>
      <c r="K752" s="568">
        <v>1398</v>
      </c>
      <c r="L752" s="585">
        <v>1</v>
      </c>
      <c r="M752" s="585">
        <v>1406</v>
      </c>
      <c r="N752" s="568">
        <v>1</v>
      </c>
      <c r="O752" s="568">
        <v>1406</v>
      </c>
      <c r="P752" s="585"/>
      <c r="Q752" s="585"/>
      <c r="R752" s="573"/>
      <c r="S752" s="586"/>
    </row>
    <row r="753" spans="1:19" ht="14.45" customHeight="1" x14ac:dyDescent="0.2">
      <c r="A753" s="567" t="s">
        <v>2396</v>
      </c>
      <c r="B753" s="568" t="s">
        <v>2397</v>
      </c>
      <c r="C753" s="568" t="s">
        <v>508</v>
      </c>
      <c r="D753" s="568" t="s">
        <v>645</v>
      </c>
      <c r="E753" s="568" t="s">
        <v>2414</v>
      </c>
      <c r="F753" s="568" t="s">
        <v>2459</v>
      </c>
      <c r="G753" s="568" t="s">
        <v>2460</v>
      </c>
      <c r="H753" s="585">
        <v>1</v>
      </c>
      <c r="I753" s="585">
        <v>444</v>
      </c>
      <c r="J753" s="568"/>
      <c r="K753" s="568">
        <v>444</v>
      </c>
      <c r="L753" s="585"/>
      <c r="M753" s="585"/>
      <c r="N753" s="568"/>
      <c r="O753" s="568"/>
      <c r="P753" s="585"/>
      <c r="Q753" s="585"/>
      <c r="R753" s="573"/>
      <c r="S753" s="586"/>
    </row>
    <row r="754" spans="1:19" ht="14.45" customHeight="1" x14ac:dyDescent="0.2">
      <c r="A754" s="567" t="s">
        <v>2396</v>
      </c>
      <c r="B754" s="568" t="s">
        <v>2397</v>
      </c>
      <c r="C754" s="568" t="s">
        <v>508</v>
      </c>
      <c r="D754" s="568" t="s">
        <v>645</v>
      </c>
      <c r="E754" s="568" t="s">
        <v>2414</v>
      </c>
      <c r="F754" s="568" t="s">
        <v>2580</v>
      </c>
      <c r="G754" s="568" t="s">
        <v>2581</v>
      </c>
      <c r="H754" s="585"/>
      <c r="I754" s="585"/>
      <c r="J754" s="568"/>
      <c r="K754" s="568"/>
      <c r="L754" s="585">
        <v>1</v>
      </c>
      <c r="M754" s="585">
        <v>677</v>
      </c>
      <c r="N754" s="568">
        <v>1</v>
      </c>
      <c r="O754" s="568">
        <v>677</v>
      </c>
      <c r="P754" s="585"/>
      <c r="Q754" s="585"/>
      <c r="R754" s="573"/>
      <c r="S754" s="586"/>
    </row>
    <row r="755" spans="1:19" ht="14.45" customHeight="1" x14ac:dyDescent="0.2">
      <c r="A755" s="567" t="s">
        <v>2396</v>
      </c>
      <c r="B755" s="568" t="s">
        <v>2397</v>
      </c>
      <c r="C755" s="568" t="s">
        <v>508</v>
      </c>
      <c r="D755" s="568" t="s">
        <v>645</v>
      </c>
      <c r="E755" s="568" t="s">
        <v>2414</v>
      </c>
      <c r="F755" s="568" t="s">
        <v>2467</v>
      </c>
      <c r="G755" s="568" t="s">
        <v>2468</v>
      </c>
      <c r="H755" s="585">
        <v>169</v>
      </c>
      <c r="I755" s="585">
        <v>5633.33</v>
      </c>
      <c r="J755" s="568">
        <v>1.0304865667764835</v>
      </c>
      <c r="K755" s="568">
        <v>33.333313609467453</v>
      </c>
      <c r="L755" s="585">
        <v>164</v>
      </c>
      <c r="M755" s="585">
        <v>5466.67</v>
      </c>
      <c r="N755" s="568">
        <v>1</v>
      </c>
      <c r="O755" s="568">
        <v>33.333353658536588</v>
      </c>
      <c r="P755" s="585">
        <v>158</v>
      </c>
      <c r="Q755" s="585">
        <v>6097.78</v>
      </c>
      <c r="R755" s="573">
        <v>1.1154468808250726</v>
      </c>
      <c r="S755" s="586">
        <v>38.593544303797465</v>
      </c>
    </row>
    <row r="756" spans="1:19" ht="14.45" customHeight="1" x14ac:dyDescent="0.2">
      <c r="A756" s="567" t="s">
        <v>2396</v>
      </c>
      <c r="B756" s="568" t="s">
        <v>2397</v>
      </c>
      <c r="C756" s="568" t="s">
        <v>508</v>
      </c>
      <c r="D756" s="568" t="s">
        <v>645</v>
      </c>
      <c r="E756" s="568" t="s">
        <v>2414</v>
      </c>
      <c r="F756" s="568" t="s">
        <v>2473</v>
      </c>
      <c r="G756" s="568" t="s">
        <v>2474</v>
      </c>
      <c r="H756" s="585">
        <v>252</v>
      </c>
      <c r="I756" s="585">
        <v>21672</v>
      </c>
      <c r="J756" s="568">
        <v>0.94357366771159878</v>
      </c>
      <c r="K756" s="568">
        <v>86</v>
      </c>
      <c r="L756" s="585">
        <v>264</v>
      </c>
      <c r="M756" s="585">
        <v>22968</v>
      </c>
      <c r="N756" s="568">
        <v>1</v>
      </c>
      <c r="O756" s="568">
        <v>87</v>
      </c>
      <c r="P756" s="585">
        <v>146</v>
      </c>
      <c r="Q756" s="585">
        <v>12848</v>
      </c>
      <c r="R756" s="573">
        <v>0.55938697318007657</v>
      </c>
      <c r="S756" s="586">
        <v>88</v>
      </c>
    </row>
    <row r="757" spans="1:19" ht="14.45" customHeight="1" x14ac:dyDescent="0.2">
      <c r="A757" s="567" t="s">
        <v>2396</v>
      </c>
      <c r="B757" s="568" t="s">
        <v>2397</v>
      </c>
      <c r="C757" s="568" t="s">
        <v>508</v>
      </c>
      <c r="D757" s="568" t="s">
        <v>645</v>
      </c>
      <c r="E757" s="568" t="s">
        <v>2414</v>
      </c>
      <c r="F757" s="568" t="s">
        <v>2477</v>
      </c>
      <c r="G757" s="568" t="s">
        <v>2478</v>
      </c>
      <c r="H757" s="585"/>
      <c r="I757" s="585"/>
      <c r="J757" s="568"/>
      <c r="K757" s="568"/>
      <c r="L757" s="585"/>
      <c r="M757" s="585"/>
      <c r="N757" s="568"/>
      <c r="O757" s="568"/>
      <c r="P757" s="585">
        <v>1</v>
      </c>
      <c r="Q757" s="585">
        <v>1537</v>
      </c>
      <c r="R757" s="573"/>
      <c r="S757" s="586">
        <v>1537</v>
      </c>
    </row>
    <row r="758" spans="1:19" ht="14.45" customHeight="1" x14ac:dyDescent="0.2">
      <c r="A758" s="567" t="s">
        <v>2396</v>
      </c>
      <c r="B758" s="568" t="s">
        <v>2397</v>
      </c>
      <c r="C758" s="568" t="s">
        <v>508</v>
      </c>
      <c r="D758" s="568" t="s">
        <v>645</v>
      </c>
      <c r="E758" s="568" t="s">
        <v>2414</v>
      </c>
      <c r="F758" s="568" t="s">
        <v>2482</v>
      </c>
      <c r="G758" s="568" t="s">
        <v>2483</v>
      </c>
      <c r="H758" s="585">
        <v>1</v>
      </c>
      <c r="I758" s="585">
        <v>158</v>
      </c>
      <c r="J758" s="568"/>
      <c r="K758" s="568">
        <v>158</v>
      </c>
      <c r="L758" s="585">
        <v>0</v>
      </c>
      <c r="M758" s="585">
        <v>0</v>
      </c>
      <c r="N758" s="568"/>
      <c r="O758" s="568"/>
      <c r="P758" s="585">
        <v>1</v>
      </c>
      <c r="Q758" s="585">
        <v>159</v>
      </c>
      <c r="R758" s="573"/>
      <c r="S758" s="586">
        <v>159</v>
      </c>
    </row>
    <row r="759" spans="1:19" ht="14.45" customHeight="1" x14ac:dyDescent="0.2">
      <c r="A759" s="567" t="s">
        <v>2396</v>
      </c>
      <c r="B759" s="568" t="s">
        <v>2397</v>
      </c>
      <c r="C759" s="568" t="s">
        <v>508</v>
      </c>
      <c r="D759" s="568" t="s">
        <v>645</v>
      </c>
      <c r="E759" s="568" t="s">
        <v>2414</v>
      </c>
      <c r="F759" s="568" t="s">
        <v>2492</v>
      </c>
      <c r="G759" s="568" t="s">
        <v>2493</v>
      </c>
      <c r="H759" s="585">
        <v>12</v>
      </c>
      <c r="I759" s="585">
        <v>12768</v>
      </c>
      <c r="J759" s="568">
        <v>1.1943872778297475</v>
      </c>
      <c r="K759" s="568">
        <v>1064</v>
      </c>
      <c r="L759" s="585">
        <v>10</v>
      </c>
      <c r="M759" s="585">
        <v>10690</v>
      </c>
      <c r="N759" s="568">
        <v>1</v>
      </c>
      <c r="O759" s="568">
        <v>1069</v>
      </c>
      <c r="P759" s="585">
        <v>15</v>
      </c>
      <c r="Q759" s="585">
        <v>16080</v>
      </c>
      <c r="R759" s="573">
        <v>1.5042095416276895</v>
      </c>
      <c r="S759" s="586">
        <v>1072</v>
      </c>
    </row>
    <row r="760" spans="1:19" ht="14.45" customHeight="1" x14ac:dyDescent="0.2">
      <c r="A760" s="567" t="s">
        <v>2396</v>
      </c>
      <c r="B760" s="568" t="s">
        <v>2397</v>
      </c>
      <c r="C760" s="568" t="s">
        <v>508</v>
      </c>
      <c r="D760" s="568" t="s">
        <v>645</v>
      </c>
      <c r="E760" s="568" t="s">
        <v>2414</v>
      </c>
      <c r="F760" s="568" t="s">
        <v>2494</v>
      </c>
      <c r="G760" s="568" t="s">
        <v>2495</v>
      </c>
      <c r="H760" s="585">
        <v>6</v>
      </c>
      <c r="I760" s="585">
        <v>744</v>
      </c>
      <c r="J760" s="568"/>
      <c r="K760" s="568">
        <v>124</v>
      </c>
      <c r="L760" s="585"/>
      <c r="M760" s="585"/>
      <c r="N760" s="568"/>
      <c r="O760" s="568"/>
      <c r="P760" s="585"/>
      <c r="Q760" s="585"/>
      <c r="R760" s="573"/>
      <c r="S760" s="586"/>
    </row>
    <row r="761" spans="1:19" ht="14.45" customHeight="1" x14ac:dyDescent="0.2">
      <c r="A761" s="567" t="s">
        <v>2396</v>
      </c>
      <c r="B761" s="568" t="s">
        <v>2397</v>
      </c>
      <c r="C761" s="568" t="s">
        <v>508</v>
      </c>
      <c r="D761" s="568" t="s">
        <v>645</v>
      </c>
      <c r="E761" s="568" t="s">
        <v>2414</v>
      </c>
      <c r="F761" s="568" t="s">
        <v>2498</v>
      </c>
      <c r="G761" s="568" t="s">
        <v>2499</v>
      </c>
      <c r="H761" s="585">
        <v>2</v>
      </c>
      <c r="I761" s="585">
        <v>1434</v>
      </c>
      <c r="J761" s="568">
        <v>0.19861495844875346</v>
      </c>
      <c r="K761" s="568">
        <v>717</v>
      </c>
      <c r="L761" s="585">
        <v>10</v>
      </c>
      <c r="M761" s="585">
        <v>7220</v>
      </c>
      <c r="N761" s="568">
        <v>1</v>
      </c>
      <c r="O761" s="568">
        <v>722</v>
      </c>
      <c r="P761" s="585">
        <v>2</v>
      </c>
      <c r="Q761" s="585">
        <v>1450</v>
      </c>
      <c r="R761" s="573">
        <v>0.20083102493074792</v>
      </c>
      <c r="S761" s="586">
        <v>725</v>
      </c>
    </row>
    <row r="762" spans="1:19" ht="14.45" customHeight="1" x14ac:dyDescent="0.2">
      <c r="A762" s="567" t="s">
        <v>2396</v>
      </c>
      <c r="B762" s="568" t="s">
        <v>2397</v>
      </c>
      <c r="C762" s="568" t="s">
        <v>508</v>
      </c>
      <c r="D762" s="568" t="s">
        <v>645</v>
      </c>
      <c r="E762" s="568" t="s">
        <v>2414</v>
      </c>
      <c r="F762" s="568" t="s">
        <v>2508</v>
      </c>
      <c r="G762" s="568" t="s">
        <v>2509</v>
      </c>
      <c r="H762" s="585">
        <v>2</v>
      </c>
      <c r="I762" s="585">
        <v>782</v>
      </c>
      <c r="J762" s="568">
        <v>1.9898218829516539</v>
      </c>
      <c r="K762" s="568">
        <v>391</v>
      </c>
      <c r="L762" s="585">
        <v>1</v>
      </c>
      <c r="M762" s="585">
        <v>393</v>
      </c>
      <c r="N762" s="568">
        <v>1</v>
      </c>
      <c r="O762" s="568">
        <v>393</v>
      </c>
      <c r="P762" s="585">
        <v>1</v>
      </c>
      <c r="Q762" s="585">
        <v>396</v>
      </c>
      <c r="R762" s="573">
        <v>1.0076335877862594</v>
      </c>
      <c r="S762" s="586">
        <v>396</v>
      </c>
    </row>
    <row r="763" spans="1:19" ht="14.45" customHeight="1" x14ac:dyDescent="0.2">
      <c r="A763" s="567" t="s">
        <v>2396</v>
      </c>
      <c r="B763" s="568" t="s">
        <v>2397</v>
      </c>
      <c r="C763" s="568" t="s">
        <v>508</v>
      </c>
      <c r="D763" s="568" t="s">
        <v>645</v>
      </c>
      <c r="E763" s="568" t="s">
        <v>2414</v>
      </c>
      <c r="F763" s="568" t="s">
        <v>2510</v>
      </c>
      <c r="G763" s="568" t="s">
        <v>2511</v>
      </c>
      <c r="H763" s="585"/>
      <c r="I763" s="585"/>
      <c r="J763" s="568"/>
      <c r="K763" s="568"/>
      <c r="L763" s="585"/>
      <c r="M763" s="585"/>
      <c r="N763" s="568"/>
      <c r="O763" s="568"/>
      <c r="P763" s="585">
        <v>2</v>
      </c>
      <c r="Q763" s="585">
        <v>1022</v>
      </c>
      <c r="R763" s="573"/>
      <c r="S763" s="586">
        <v>511</v>
      </c>
    </row>
    <row r="764" spans="1:19" ht="14.45" customHeight="1" x14ac:dyDescent="0.2">
      <c r="A764" s="567" t="s">
        <v>2396</v>
      </c>
      <c r="B764" s="568" t="s">
        <v>2397</v>
      </c>
      <c r="C764" s="568" t="s">
        <v>508</v>
      </c>
      <c r="D764" s="568" t="s">
        <v>645</v>
      </c>
      <c r="E764" s="568" t="s">
        <v>2414</v>
      </c>
      <c r="F764" s="568" t="s">
        <v>2514</v>
      </c>
      <c r="G764" s="568" t="s">
        <v>2515</v>
      </c>
      <c r="H764" s="585">
        <v>1</v>
      </c>
      <c r="I764" s="585">
        <v>1673</v>
      </c>
      <c r="J764" s="568">
        <v>0.99228944246737838</v>
      </c>
      <c r="K764" s="568">
        <v>1673</v>
      </c>
      <c r="L764" s="585">
        <v>1</v>
      </c>
      <c r="M764" s="585">
        <v>1686</v>
      </c>
      <c r="N764" s="568">
        <v>1</v>
      </c>
      <c r="O764" s="568">
        <v>1686</v>
      </c>
      <c r="P764" s="585"/>
      <c r="Q764" s="585"/>
      <c r="R764" s="573"/>
      <c r="S764" s="586"/>
    </row>
    <row r="765" spans="1:19" ht="14.45" customHeight="1" x14ac:dyDescent="0.2">
      <c r="A765" s="567" t="s">
        <v>2396</v>
      </c>
      <c r="B765" s="568" t="s">
        <v>2397</v>
      </c>
      <c r="C765" s="568" t="s">
        <v>508</v>
      </c>
      <c r="D765" s="568" t="s">
        <v>645</v>
      </c>
      <c r="E765" s="568" t="s">
        <v>2414</v>
      </c>
      <c r="F765" s="568" t="s">
        <v>2516</v>
      </c>
      <c r="G765" s="568" t="s">
        <v>2517</v>
      </c>
      <c r="H765" s="585">
        <v>3</v>
      </c>
      <c r="I765" s="585">
        <v>543</v>
      </c>
      <c r="J765" s="568">
        <v>0.49725274725274726</v>
      </c>
      <c r="K765" s="568">
        <v>181</v>
      </c>
      <c r="L765" s="585">
        <v>6</v>
      </c>
      <c r="M765" s="585">
        <v>1092</v>
      </c>
      <c r="N765" s="568">
        <v>1</v>
      </c>
      <c r="O765" s="568">
        <v>182</v>
      </c>
      <c r="P765" s="585">
        <v>3</v>
      </c>
      <c r="Q765" s="585">
        <v>549</v>
      </c>
      <c r="R765" s="573">
        <v>0.50274725274725274</v>
      </c>
      <c r="S765" s="586">
        <v>183</v>
      </c>
    </row>
    <row r="766" spans="1:19" ht="14.45" customHeight="1" x14ac:dyDescent="0.2">
      <c r="A766" s="567" t="s">
        <v>2396</v>
      </c>
      <c r="B766" s="568" t="s">
        <v>2397</v>
      </c>
      <c r="C766" s="568" t="s">
        <v>508</v>
      </c>
      <c r="D766" s="568" t="s">
        <v>645</v>
      </c>
      <c r="E766" s="568" t="s">
        <v>2414</v>
      </c>
      <c r="F766" s="568" t="s">
        <v>2520</v>
      </c>
      <c r="G766" s="568" t="s">
        <v>2521</v>
      </c>
      <c r="H766" s="585">
        <v>53</v>
      </c>
      <c r="I766" s="585">
        <v>16483</v>
      </c>
      <c r="J766" s="568">
        <v>1.3902665317139002</v>
      </c>
      <c r="K766" s="568">
        <v>311</v>
      </c>
      <c r="L766" s="585">
        <v>38</v>
      </c>
      <c r="M766" s="585">
        <v>11856</v>
      </c>
      <c r="N766" s="568">
        <v>1</v>
      </c>
      <c r="O766" s="568">
        <v>312</v>
      </c>
      <c r="P766" s="585">
        <v>12</v>
      </c>
      <c r="Q766" s="585">
        <v>3756</v>
      </c>
      <c r="R766" s="573">
        <v>0.3168016194331984</v>
      </c>
      <c r="S766" s="586">
        <v>313</v>
      </c>
    </row>
    <row r="767" spans="1:19" ht="14.45" customHeight="1" x14ac:dyDescent="0.2">
      <c r="A767" s="567" t="s">
        <v>2396</v>
      </c>
      <c r="B767" s="568" t="s">
        <v>2397</v>
      </c>
      <c r="C767" s="568" t="s">
        <v>508</v>
      </c>
      <c r="D767" s="568" t="s">
        <v>645</v>
      </c>
      <c r="E767" s="568" t="s">
        <v>2414</v>
      </c>
      <c r="F767" s="568" t="s">
        <v>2591</v>
      </c>
      <c r="G767" s="568" t="s">
        <v>2592</v>
      </c>
      <c r="H767" s="585"/>
      <c r="I767" s="585"/>
      <c r="J767" s="568"/>
      <c r="K767" s="568"/>
      <c r="L767" s="585">
        <v>1</v>
      </c>
      <c r="M767" s="585">
        <v>3740</v>
      </c>
      <c r="N767" s="568">
        <v>1</v>
      </c>
      <c r="O767" s="568">
        <v>3740</v>
      </c>
      <c r="P767" s="585"/>
      <c r="Q767" s="585"/>
      <c r="R767" s="573"/>
      <c r="S767" s="586"/>
    </row>
    <row r="768" spans="1:19" ht="14.45" customHeight="1" x14ac:dyDescent="0.2">
      <c r="A768" s="567" t="s">
        <v>2396</v>
      </c>
      <c r="B768" s="568" t="s">
        <v>2397</v>
      </c>
      <c r="C768" s="568" t="s">
        <v>508</v>
      </c>
      <c r="D768" s="568" t="s">
        <v>645</v>
      </c>
      <c r="E768" s="568" t="s">
        <v>2414</v>
      </c>
      <c r="F768" s="568" t="s">
        <v>2593</v>
      </c>
      <c r="G768" s="568" t="s">
        <v>2594</v>
      </c>
      <c r="H768" s="585">
        <v>1</v>
      </c>
      <c r="I768" s="585">
        <v>1738</v>
      </c>
      <c r="J768" s="568">
        <v>0.19908361970217639</v>
      </c>
      <c r="K768" s="568">
        <v>1738</v>
      </c>
      <c r="L768" s="585">
        <v>5</v>
      </c>
      <c r="M768" s="585">
        <v>8730</v>
      </c>
      <c r="N768" s="568">
        <v>1</v>
      </c>
      <c r="O768" s="568">
        <v>1746</v>
      </c>
      <c r="P768" s="585"/>
      <c r="Q768" s="585"/>
      <c r="R768" s="573"/>
      <c r="S768" s="586"/>
    </row>
    <row r="769" spans="1:19" ht="14.45" customHeight="1" x14ac:dyDescent="0.2">
      <c r="A769" s="567" t="s">
        <v>2396</v>
      </c>
      <c r="B769" s="568" t="s">
        <v>2397</v>
      </c>
      <c r="C769" s="568" t="s">
        <v>508</v>
      </c>
      <c r="D769" s="568" t="s">
        <v>645</v>
      </c>
      <c r="E769" s="568" t="s">
        <v>2414</v>
      </c>
      <c r="F769" s="568" t="s">
        <v>2522</v>
      </c>
      <c r="G769" s="568" t="s">
        <v>2523</v>
      </c>
      <c r="H769" s="585"/>
      <c r="I769" s="585"/>
      <c r="J769" s="568"/>
      <c r="K769" s="568"/>
      <c r="L769" s="585">
        <v>2</v>
      </c>
      <c r="M769" s="585">
        <v>978</v>
      </c>
      <c r="N769" s="568">
        <v>1</v>
      </c>
      <c r="O769" s="568">
        <v>489</v>
      </c>
      <c r="P769" s="585"/>
      <c r="Q769" s="585"/>
      <c r="R769" s="573"/>
      <c r="S769" s="586"/>
    </row>
    <row r="770" spans="1:19" ht="14.45" customHeight="1" x14ac:dyDescent="0.2">
      <c r="A770" s="567" t="s">
        <v>2396</v>
      </c>
      <c r="B770" s="568" t="s">
        <v>2397</v>
      </c>
      <c r="C770" s="568" t="s">
        <v>508</v>
      </c>
      <c r="D770" s="568" t="s">
        <v>645</v>
      </c>
      <c r="E770" s="568" t="s">
        <v>2414</v>
      </c>
      <c r="F770" s="568" t="s">
        <v>2526</v>
      </c>
      <c r="G770" s="568" t="s">
        <v>2527</v>
      </c>
      <c r="H770" s="585">
        <v>46</v>
      </c>
      <c r="I770" s="585">
        <v>14168</v>
      </c>
      <c r="J770" s="568">
        <v>2.2851612903225806</v>
      </c>
      <c r="K770" s="568">
        <v>308</v>
      </c>
      <c r="L770" s="585">
        <v>20</v>
      </c>
      <c r="M770" s="585">
        <v>6200</v>
      </c>
      <c r="N770" s="568">
        <v>1</v>
      </c>
      <c r="O770" s="568">
        <v>310</v>
      </c>
      <c r="P770" s="585"/>
      <c r="Q770" s="585"/>
      <c r="R770" s="573"/>
      <c r="S770" s="586"/>
    </row>
    <row r="771" spans="1:19" ht="14.45" customHeight="1" x14ac:dyDescent="0.2">
      <c r="A771" s="567" t="s">
        <v>2396</v>
      </c>
      <c r="B771" s="568" t="s">
        <v>2397</v>
      </c>
      <c r="C771" s="568" t="s">
        <v>508</v>
      </c>
      <c r="D771" s="568" t="s">
        <v>645</v>
      </c>
      <c r="E771" s="568" t="s">
        <v>2414</v>
      </c>
      <c r="F771" s="568" t="s">
        <v>2530</v>
      </c>
      <c r="G771" s="568" t="s">
        <v>2531</v>
      </c>
      <c r="H771" s="585"/>
      <c r="I771" s="585"/>
      <c r="J771" s="568"/>
      <c r="K771" s="568"/>
      <c r="L771" s="585">
        <v>1</v>
      </c>
      <c r="M771" s="585">
        <v>1045</v>
      </c>
      <c r="N771" s="568">
        <v>1</v>
      </c>
      <c r="O771" s="568">
        <v>1045</v>
      </c>
      <c r="P771" s="585"/>
      <c r="Q771" s="585"/>
      <c r="R771" s="573"/>
      <c r="S771" s="586"/>
    </row>
    <row r="772" spans="1:19" ht="14.45" customHeight="1" x14ac:dyDescent="0.2">
      <c r="A772" s="567" t="s">
        <v>2396</v>
      </c>
      <c r="B772" s="568" t="s">
        <v>2397</v>
      </c>
      <c r="C772" s="568" t="s">
        <v>508</v>
      </c>
      <c r="D772" s="568" t="s">
        <v>645</v>
      </c>
      <c r="E772" s="568" t="s">
        <v>2414</v>
      </c>
      <c r="F772" s="568" t="s">
        <v>2532</v>
      </c>
      <c r="G772" s="568" t="s">
        <v>2533</v>
      </c>
      <c r="H772" s="585">
        <v>4</v>
      </c>
      <c r="I772" s="585">
        <v>3364</v>
      </c>
      <c r="J772" s="568">
        <v>1.3254531126871552</v>
      </c>
      <c r="K772" s="568">
        <v>841</v>
      </c>
      <c r="L772" s="585">
        <v>3</v>
      </c>
      <c r="M772" s="585">
        <v>2538</v>
      </c>
      <c r="N772" s="568">
        <v>1</v>
      </c>
      <c r="O772" s="568">
        <v>846</v>
      </c>
      <c r="P772" s="585">
        <v>4</v>
      </c>
      <c r="Q772" s="585">
        <v>3396</v>
      </c>
      <c r="R772" s="573">
        <v>1.3380614657210401</v>
      </c>
      <c r="S772" s="586">
        <v>849</v>
      </c>
    </row>
    <row r="773" spans="1:19" ht="14.45" customHeight="1" x14ac:dyDescent="0.2">
      <c r="A773" s="567" t="s">
        <v>2396</v>
      </c>
      <c r="B773" s="568" t="s">
        <v>2397</v>
      </c>
      <c r="C773" s="568" t="s">
        <v>508</v>
      </c>
      <c r="D773" s="568" t="s">
        <v>645</v>
      </c>
      <c r="E773" s="568" t="s">
        <v>2414</v>
      </c>
      <c r="F773" s="568" t="s">
        <v>2536</v>
      </c>
      <c r="G773" s="568" t="s">
        <v>2537</v>
      </c>
      <c r="H773" s="585">
        <v>6</v>
      </c>
      <c r="I773" s="585">
        <v>7218</v>
      </c>
      <c r="J773" s="568">
        <v>1.4925558312655087</v>
      </c>
      <c r="K773" s="568">
        <v>1203</v>
      </c>
      <c r="L773" s="585">
        <v>4</v>
      </c>
      <c r="M773" s="585">
        <v>4836</v>
      </c>
      <c r="N773" s="568">
        <v>1</v>
      </c>
      <c r="O773" s="568">
        <v>1209</v>
      </c>
      <c r="P773" s="585"/>
      <c r="Q773" s="585"/>
      <c r="R773" s="573"/>
      <c r="S773" s="586"/>
    </row>
    <row r="774" spans="1:19" ht="14.45" customHeight="1" x14ac:dyDescent="0.2">
      <c r="A774" s="567" t="s">
        <v>2396</v>
      </c>
      <c r="B774" s="568" t="s">
        <v>2397</v>
      </c>
      <c r="C774" s="568" t="s">
        <v>508</v>
      </c>
      <c r="D774" s="568" t="s">
        <v>645</v>
      </c>
      <c r="E774" s="568" t="s">
        <v>2414</v>
      </c>
      <c r="F774" s="568" t="s">
        <v>2538</v>
      </c>
      <c r="G774" s="568" t="s">
        <v>2539</v>
      </c>
      <c r="H774" s="585"/>
      <c r="I774" s="585"/>
      <c r="J774" s="568"/>
      <c r="K774" s="568"/>
      <c r="L774" s="585">
        <v>3</v>
      </c>
      <c r="M774" s="585">
        <v>4752</v>
      </c>
      <c r="N774" s="568">
        <v>1</v>
      </c>
      <c r="O774" s="568">
        <v>1584</v>
      </c>
      <c r="P774" s="585">
        <v>5</v>
      </c>
      <c r="Q774" s="585">
        <v>7935</v>
      </c>
      <c r="R774" s="573">
        <v>1.6698232323232323</v>
      </c>
      <c r="S774" s="586">
        <v>1587</v>
      </c>
    </row>
    <row r="775" spans="1:19" ht="14.45" customHeight="1" x14ac:dyDescent="0.2">
      <c r="A775" s="567" t="s">
        <v>2396</v>
      </c>
      <c r="B775" s="568" t="s">
        <v>2397</v>
      </c>
      <c r="C775" s="568" t="s">
        <v>508</v>
      </c>
      <c r="D775" s="568" t="s">
        <v>645</v>
      </c>
      <c r="E775" s="568" t="s">
        <v>2414</v>
      </c>
      <c r="F775" s="568" t="s">
        <v>2542</v>
      </c>
      <c r="G775" s="568" t="s">
        <v>2523</v>
      </c>
      <c r="H775" s="585"/>
      <c r="I775" s="585"/>
      <c r="J775" s="568"/>
      <c r="K775" s="568"/>
      <c r="L775" s="585">
        <v>18</v>
      </c>
      <c r="M775" s="585">
        <v>14958</v>
      </c>
      <c r="N775" s="568">
        <v>1</v>
      </c>
      <c r="O775" s="568">
        <v>831</v>
      </c>
      <c r="P775" s="585">
        <v>19</v>
      </c>
      <c r="Q775" s="585">
        <v>15846</v>
      </c>
      <c r="R775" s="573">
        <v>1.0593662254312073</v>
      </c>
      <c r="S775" s="586">
        <v>834</v>
      </c>
    </row>
    <row r="776" spans="1:19" ht="14.45" customHeight="1" x14ac:dyDescent="0.2">
      <c r="A776" s="567" t="s">
        <v>2396</v>
      </c>
      <c r="B776" s="568" t="s">
        <v>2397</v>
      </c>
      <c r="C776" s="568" t="s">
        <v>508</v>
      </c>
      <c r="D776" s="568" t="s">
        <v>648</v>
      </c>
      <c r="E776" s="568" t="s">
        <v>2398</v>
      </c>
      <c r="F776" s="568" t="s">
        <v>2399</v>
      </c>
      <c r="G776" s="568" t="s">
        <v>2400</v>
      </c>
      <c r="H776" s="585">
        <v>18.600000000000001</v>
      </c>
      <c r="I776" s="585">
        <v>1720.7099999999996</v>
      </c>
      <c r="J776" s="568">
        <v>1.8364034151547488</v>
      </c>
      <c r="K776" s="568">
        <v>92.511290322580621</v>
      </c>
      <c r="L776" s="585">
        <v>12.5</v>
      </c>
      <c r="M776" s="585">
        <v>937</v>
      </c>
      <c r="N776" s="568">
        <v>1</v>
      </c>
      <c r="O776" s="568">
        <v>74.959999999999994</v>
      </c>
      <c r="P776" s="585">
        <v>27.700000000000003</v>
      </c>
      <c r="Q776" s="585">
        <v>2052.61</v>
      </c>
      <c r="R776" s="573">
        <v>2.1906189967982925</v>
      </c>
      <c r="S776" s="586">
        <v>74.101444043321294</v>
      </c>
    </row>
    <row r="777" spans="1:19" ht="14.45" customHeight="1" x14ac:dyDescent="0.2">
      <c r="A777" s="567" t="s">
        <v>2396</v>
      </c>
      <c r="B777" s="568" t="s">
        <v>2397</v>
      </c>
      <c r="C777" s="568" t="s">
        <v>508</v>
      </c>
      <c r="D777" s="568" t="s">
        <v>648</v>
      </c>
      <c r="E777" s="568" t="s">
        <v>2398</v>
      </c>
      <c r="F777" s="568" t="s">
        <v>2401</v>
      </c>
      <c r="G777" s="568" t="s">
        <v>2402</v>
      </c>
      <c r="H777" s="585">
        <v>8.2000000000000011</v>
      </c>
      <c r="I777" s="585">
        <v>571.54</v>
      </c>
      <c r="J777" s="568">
        <v>0.640625</v>
      </c>
      <c r="K777" s="568">
        <v>69.699999999999989</v>
      </c>
      <c r="L777" s="585">
        <v>12.799999999999997</v>
      </c>
      <c r="M777" s="585">
        <v>892.16</v>
      </c>
      <c r="N777" s="568">
        <v>1</v>
      </c>
      <c r="O777" s="568">
        <v>69.700000000000017</v>
      </c>
      <c r="P777" s="585">
        <v>14.5</v>
      </c>
      <c r="Q777" s="585">
        <v>1010.6500000000001</v>
      </c>
      <c r="R777" s="573">
        <v>1.1328125000000002</v>
      </c>
      <c r="S777" s="586">
        <v>69.7</v>
      </c>
    </row>
    <row r="778" spans="1:19" ht="14.45" customHeight="1" x14ac:dyDescent="0.2">
      <c r="A778" s="567" t="s">
        <v>2396</v>
      </c>
      <c r="B778" s="568" t="s">
        <v>2397</v>
      </c>
      <c r="C778" s="568" t="s">
        <v>508</v>
      </c>
      <c r="D778" s="568" t="s">
        <v>648</v>
      </c>
      <c r="E778" s="568" t="s">
        <v>2398</v>
      </c>
      <c r="F778" s="568" t="s">
        <v>2403</v>
      </c>
      <c r="G778" s="568" t="s">
        <v>573</v>
      </c>
      <c r="H778" s="585">
        <v>11.2</v>
      </c>
      <c r="I778" s="585">
        <v>3193.12</v>
      </c>
      <c r="J778" s="568">
        <v>0.67660308432958838</v>
      </c>
      <c r="K778" s="568">
        <v>285.10000000000002</v>
      </c>
      <c r="L778" s="585">
        <v>15.799999999999999</v>
      </c>
      <c r="M778" s="585">
        <v>4719.34</v>
      </c>
      <c r="N778" s="568">
        <v>1</v>
      </c>
      <c r="O778" s="568">
        <v>298.69240506329118</v>
      </c>
      <c r="P778" s="585">
        <v>11.2</v>
      </c>
      <c r="Q778" s="585">
        <v>4118.24</v>
      </c>
      <c r="R778" s="573">
        <v>0.87263049494208933</v>
      </c>
      <c r="S778" s="586">
        <v>367.7</v>
      </c>
    </row>
    <row r="779" spans="1:19" ht="14.45" customHeight="1" x14ac:dyDescent="0.2">
      <c r="A779" s="567" t="s">
        <v>2396</v>
      </c>
      <c r="B779" s="568" t="s">
        <v>2397</v>
      </c>
      <c r="C779" s="568" t="s">
        <v>508</v>
      </c>
      <c r="D779" s="568" t="s">
        <v>648</v>
      </c>
      <c r="E779" s="568" t="s">
        <v>2398</v>
      </c>
      <c r="F779" s="568" t="s">
        <v>2405</v>
      </c>
      <c r="G779" s="568" t="s">
        <v>2406</v>
      </c>
      <c r="H779" s="585">
        <v>0.2</v>
      </c>
      <c r="I779" s="585">
        <v>54.18</v>
      </c>
      <c r="J779" s="568">
        <v>1.653846153846154</v>
      </c>
      <c r="K779" s="568">
        <v>270.89999999999998</v>
      </c>
      <c r="L779" s="585">
        <v>0.2</v>
      </c>
      <c r="M779" s="585">
        <v>32.76</v>
      </c>
      <c r="N779" s="568">
        <v>1</v>
      </c>
      <c r="O779" s="568">
        <v>163.79999999999998</v>
      </c>
      <c r="P779" s="585">
        <v>0.2</v>
      </c>
      <c r="Q779" s="585">
        <v>37.06</v>
      </c>
      <c r="R779" s="573">
        <v>1.1312576312576315</v>
      </c>
      <c r="S779" s="586">
        <v>185.3</v>
      </c>
    </row>
    <row r="780" spans="1:19" ht="14.45" customHeight="1" x14ac:dyDescent="0.2">
      <c r="A780" s="567" t="s">
        <v>2396</v>
      </c>
      <c r="B780" s="568" t="s">
        <v>2397</v>
      </c>
      <c r="C780" s="568" t="s">
        <v>508</v>
      </c>
      <c r="D780" s="568" t="s">
        <v>648</v>
      </c>
      <c r="E780" s="568" t="s">
        <v>2398</v>
      </c>
      <c r="F780" s="568" t="s">
        <v>2556</v>
      </c>
      <c r="G780" s="568" t="s">
        <v>519</v>
      </c>
      <c r="H780" s="585">
        <v>0.1</v>
      </c>
      <c r="I780" s="585">
        <v>23.2</v>
      </c>
      <c r="J780" s="568"/>
      <c r="K780" s="568">
        <v>231.99999999999997</v>
      </c>
      <c r="L780" s="585"/>
      <c r="M780" s="585"/>
      <c r="N780" s="568"/>
      <c r="O780" s="568"/>
      <c r="P780" s="585"/>
      <c r="Q780" s="585"/>
      <c r="R780" s="573"/>
      <c r="S780" s="586"/>
    </row>
    <row r="781" spans="1:19" ht="14.45" customHeight="1" x14ac:dyDescent="0.2">
      <c r="A781" s="567" t="s">
        <v>2396</v>
      </c>
      <c r="B781" s="568" t="s">
        <v>2397</v>
      </c>
      <c r="C781" s="568" t="s">
        <v>508</v>
      </c>
      <c r="D781" s="568" t="s">
        <v>648</v>
      </c>
      <c r="E781" s="568" t="s">
        <v>2558</v>
      </c>
      <c r="F781" s="568" t="s">
        <v>2563</v>
      </c>
      <c r="G781" s="568" t="s">
        <v>2564</v>
      </c>
      <c r="H781" s="585"/>
      <c r="I781" s="585"/>
      <c r="J781" s="568"/>
      <c r="K781" s="568"/>
      <c r="L781" s="585"/>
      <c r="M781" s="585"/>
      <c r="N781" s="568"/>
      <c r="O781" s="568"/>
      <c r="P781" s="585">
        <v>4</v>
      </c>
      <c r="Q781" s="585">
        <v>2252</v>
      </c>
      <c r="R781" s="573"/>
      <c r="S781" s="586">
        <v>563</v>
      </c>
    </row>
    <row r="782" spans="1:19" ht="14.45" customHeight="1" x14ac:dyDescent="0.2">
      <c r="A782" s="567" t="s">
        <v>2396</v>
      </c>
      <c r="B782" s="568" t="s">
        <v>2397</v>
      </c>
      <c r="C782" s="568" t="s">
        <v>508</v>
      </c>
      <c r="D782" s="568" t="s">
        <v>648</v>
      </c>
      <c r="E782" s="568" t="s">
        <v>2558</v>
      </c>
      <c r="F782" s="568" t="s">
        <v>2565</v>
      </c>
      <c r="G782" s="568" t="s">
        <v>2566</v>
      </c>
      <c r="H782" s="585"/>
      <c r="I782" s="585"/>
      <c r="J782" s="568"/>
      <c r="K782" s="568"/>
      <c r="L782" s="585"/>
      <c r="M782" s="585"/>
      <c r="N782" s="568"/>
      <c r="O782" s="568"/>
      <c r="P782" s="585">
        <v>1</v>
      </c>
      <c r="Q782" s="585">
        <v>248.73</v>
      </c>
      <c r="R782" s="573"/>
      <c r="S782" s="586">
        <v>248.73</v>
      </c>
    </row>
    <row r="783" spans="1:19" ht="14.45" customHeight="1" x14ac:dyDescent="0.2">
      <c r="A783" s="567" t="s">
        <v>2396</v>
      </c>
      <c r="B783" s="568" t="s">
        <v>2397</v>
      </c>
      <c r="C783" s="568" t="s">
        <v>508</v>
      </c>
      <c r="D783" s="568" t="s">
        <v>648</v>
      </c>
      <c r="E783" s="568" t="s">
        <v>2414</v>
      </c>
      <c r="F783" s="568" t="s">
        <v>2421</v>
      </c>
      <c r="G783" s="568" t="s">
        <v>2422</v>
      </c>
      <c r="H783" s="585">
        <v>1</v>
      </c>
      <c r="I783" s="585">
        <v>83</v>
      </c>
      <c r="J783" s="568"/>
      <c r="K783" s="568">
        <v>83</v>
      </c>
      <c r="L783" s="585"/>
      <c r="M783" s="585"/>
      <c r="N783" s="568"/>
      <c r="O783" s="568"/>
      <c r="P783" s="585"/>
      <c r="Q783" s="585"/>
      <c r="R783" s="573"/>
      <c r="S783" s="586"/>
    </row>
    <row r="784" spans="1:19" ht="14.45" customHeight="1" x14ac:dyDescent="0.2">
      <c r="A784" s="567" t="s">
        <v>2396</v>
      </c>
      <c r="B784" s="568" t="s">
        <v>2397</v>
      </c>
      <c r="C784" s="568" t="s">
        <v>508</v>
      </c>
      <c r="D784" s="568" t="s">
        <v>648</v>
      </c>
      <c r="E784" s="568" t="s">
        <v>2414</v>
      </c>
      <c r="F784" s="568" t="s">
        <v>2423</v>
      </c>
      <c r="G784" s="568" t="s">
        <v>2424</v>
      </c>
      <c r="H784" s="585">
        <v>5</v>
      </c>
      <c r="I784" s="585">
        <v>530</v>
      </c>
      <c r="J784" s="568"/>
      <c r="K784" s="568">
        <v>106</v>
      </c>
      <c r="L784" s="585"/>
      <c r="M784" s="585"/>
      <c r="N784" s="568"/>
      <c r="O784" s="568"/>
      <c r="P784" s="585"/>
      <c r="Q784" s="585"/>
      <c r="R784" s="573"/>
      <c r="S784" s="586"/>
    </row>
    <row r="785" spans="1:19" ht="14.45" customHeight="1" x14ac:dyDescent="0.2">
      <c r="A785" s="567" t="s">
        <v>2396</v>
      </c>
      <c r="B785" s="568" t="s">
        <v>2397</v>
      </c>
      <c r="C785" s="568" t="s">
        <v>508</v>
      </c>
      <c r="D785" s="568" t="s">
        <v>648</v>
      </c>
      <c r="E785" s="568" t="s">
        <v>2414</v>
      </c>
      <c r="F785" s="568" t="s">
        <v>2427</v>
      </c>
      <c r="G785" s="568" t="s">
        <v>2428</v>
      </c>
      <c r="H785" s="585">
        <v>39</v>
      </c>
      <c r="I785" s="585">
        <v>1443</v>
      </c>
      <c r="J785" s="568">
        <v>0.34210526315789475</v>
      </c>
      <c r="K785" s="568">
        <v>37</v>
      </c>
      <c r="L785" s="585">
        <v>111</v>
      </c>
      <c r="M785" s="585">
        <v>4218</v>
      </c>
      <c r="N785" s="568">
        <v>1</v>
      </c>
      <c r="O785" s="568">
        <v>38</v>
      </c>
      <c r="P785" s="585">
        <v>111</v>
      </c>
      <c r="Q785" s="585">
        <v>4218</v>
      </c>
      <c r="R785" s="573">
        <v>1</v>
      </c>
      <c r="S785" s="586">
        <v>38</v>
      </c>
    </row>
    <row r="786" spans="1:19" ht="14.45" customHeight="1" x14ac:dyDescent="0.2">
      <c r="A786" s="567" t="s">
        <v>2396</v>
      </c>
      <c r="B786" s="568" t="s">
        <v>2397</v>
      </c>
      <c r="C786" s="568" t="s">
        <v>508</v>
      </c>
      <c r="D786" s="568" t="s">
        <v>648</v>
      </c>
      <c r="E786" s="568" t="s">
        <v>2414</v>
      </c>
      <c r="F786" s="568" t="s">
        <v>2435</v>
      </c>
      <c r="G786" s="568" t="s">
        <v>2436</v>
      </c>
      <c r="H786" s="585">
        <v>2</v>
      </c>
      <c r="I786" s="585">
        <v>504</v>
      </c>
      <c r="J786" s="568">
        <v>0.22047244094488189</v>
      </c>
      <c r="K786" s="568">
        <v>252</v>
      </c>
      <c r="L786" s="585">
        <v>9</v>
      </c>
      <c r="M786" s="585">
        <v>2286</v>
      </c>
      <c r="N786" s="568">
        <v>1</v>
      </c>
      <c r="O786" s="568">
        <v>254</v>
      </c>
      <c r="P786" s="585">
        <v>1</v>
      </c>
      <c r="Q786" s="585">
        <v>255</v>
      </c>
      <c r="R786" s="573">
        <v>0.1115485564304462</v>
      </c>
      <c r="S786" s="586">
        <v>255</v>
      </c>
    </row>
    <row r="787" spans="1:19" ht="14.45" customHeight="1" x14ac:dyDescent="0.2">
      <c r="A787" s="567" t="s">
        <v>2396</v>
      </c>
      <c r="B787" s="568" t="s">
        <v>2397</v>
      </c>
      <c r="C787" s="568" t="s">
        <v>508</v>
      </c>
      <c r="D787" s="568" t="s">
        <v>648</v>
      </c>
      <c r="E787" s="568" t="s">
        <v>2414</v>
      </c>
      <c r="F787" s="568" t="s">
        <v>2437</v>
      </c>
      <c r="G787" s="568" t="s">
        <v>2438</v>
      </c>
      <c r="H787" s="585">
        <v>230</v>
      </c>
      <c r="I787" s="585">
        <v>29155</v>
      </c>
      <c r="J787" s="568">
        <v>9.6412037037037042</v>
      </c>
      <c r="K787" s="568">
        <v>126.76086956521739</v>
      </c>
      <c r="L787" s="585">
        <v>24</v>
      </c>
      <c r="M787" s="585">
        <v>3024</v>
      </c>
      <c r="N787" s="568">
        <v>1</v>
      </c>
      <c r="O787" s="568">
        <v>126</v>
      </c>
      <c r="P787" s="585">
        <v>24</v>
      </c>
      <c r="Q787" s="585">
        <v>3048</v>
      </c>
      <c r="R787" s="573">
        <v>1.0079365079365079</v>
      </c>
      <c r="S787" s="586">
        <v>127</v>
      </c>
    </row>
    <row r="788" spans="1:19" ht="14.45" customHeight="1" x14ac:dyDescent="0.2">
      <c r="A788" s="567" t="s">
        <v>2396</v>
      </c>
      <c r="B788" s="568" t="s">
        <v>2397</v>
      </c>
      <c r="C788" s="568" t="s">
        <v>508</v>
      </c>
      <c r="D788" s="568" t="s">
        <v>648</v>
      </c>
      <c r="E788" s="568" t="s">
        <v>2414</v>
      </c>
      <c r="F788" s="568" t="s">
        <v>2439</v>
      </c>
      <c r="G788" s="568" t="s">
        <v>2440</v>
      </c>
      <c r="H788" s="585">
        <v>2</v>
      </c>
      <c r="I788" s="585">
        <v>1084</v>
      </c>
      <c r="J788" s="568">
        <v>1.9926470588235294</v>
      </c>
      <c r="K788" s="568">
        <v>542</v>
      </c>
      <c r="L788" s="585">
        <v>1</v>
      </c>
      <c r="M788" s="585">
        <v>544</v>
      </c>
      <c r="N788" s="568">
        <v>1</v>
      </c>
      <c r="O788" s="568">
        <v>544</v>
      </c>
      <c r="P788" s="585"/>
      <c r="Q788" s="585"/>
      <c r="R788" s="573"/>
      <c r="S788" s="586"/>
    </row>
    <row r="789" spans="1:19" ht="14.45" customHeight="1" x14ac:dyDescent="0.2">
      <c r="A789" s="567" t="s">
        <v>2396</v>
      </c>
      <c r="B789" s="568" t="s">
        <v>2397</v>
      </c>
      <c r="C789" s="568" t="s">
        <v>508</v>
      </c>
      <c r="D789" s="568" t="s">
        <v>648</v>
      </c>
      <c r="E789" s="568" t="s">
        <v>2414</v>
      </c>
      <c r="F789" s="568" t="s">
        <v>2441</v>
      </c>
      <c r="G789" s="568" t="s">
        <v>2442</v>
      </c>
      <c r="H789" s="585">
        <v>2</v>
      </c>
      <c r="I789" s="585">
        <v>3092</v>
      </c>
      <c r="J789" s="568"/>
      <c r="K789" s="568">
        <v>1546</v>
      </c>
      <c r="L789" s="585"/>
      <c r="M789" s="585"/>
      <c r="N789" s="568"/>
      <c r="O789" s="568"/>
      <c r="P789" s="585"/>
      <c r="Q789" s="585"/>
      <c r="R789" s="573"/>
      <c r="S789" s="586"/>
    </row>
    <row r="790" spans="1:19" ht="14.45" customHeight="1" x14ac:dyDescent="0.2">
      <c r="A790" s="567" t="s">
        <v>2396</v>
      </c>
      <c r="B790" s="568" t="s">
        <v>2397</v>
      </c>
      <c r="C790" s="568" t="s">
        <v>508</v>
      </c>
      <c r="D790" s="568" t="s">
        <v>648</v>
      </c>
      <c r="E790" s="568" t="s">
        <v>2414</v>
      </c>
      <c r="F790" s="568" t="s">
        <v>2443</v>
      </c>
      <c r="G790" s="568" t="s">
        <v>2444</v>
      </c>
      <c r="H790" s="585">
        <v>86</v>
      </c>
      <c r="I790" s="585">
        <v>43172</v>
      </c>
      <c r="J790" s="568">
        <v>1.4518428840462738</v>
      </c>
      <c r="K790" s="568">
        <v>502</v>
      </c>
      <c r="L790" s="585">
        <v>59</v>
      </c>
      <c r="M790" s="585">
        <v>29736</v>
      </c>
      <c r="N790" s="568">
        <v>1</v>
      </c>
      <c r="O790" s="568">
        <v>504</v>
      </c>
      <c r="P790" s="585">
        <v>75</v>
      </c>
      <c r="Q790" s="585">
        <v>38025</v>
      </c>
      <c r="R790" s="573">
        <v>1.2787530266343825</v>
      </c>
      <c r="S790" s="586">
        <v>507</v>
      </c>
    </row>
    <row r="791" spans="1:19" ht="14.45" customHeight="1" x14ac:dyDescent="0.2">
      <c r="A791" s="567" t="s">
        <v>2396</v>
      </c>
      <c r="B791" s="568" t="s">
        <v>2397</v>
      </c>
      <c r="C791" s="568" t="s">
        <v>508</v>
      </c>
      <c r="D791" s="568" t="s">
        <v>648</v>
      </c>
      <c r="E791" s="568" t="s">
        <v>2414</v>
      </c>
      <c r="F791" s="568" t="s">
        <v>2445</v>
      </c>
      <c r="G791" s="568" t="s">
        <v>2446</v>
      </c>
      <c r="H791" s="585">
        <v>109</v>
      </c>
      <c r="I791" s="585">
        <v>74120</v>
      </c>
      <c r="J791" s="568">
        <v>1.6906934306569343</v>
      </c>
      <c r="K791" s="568">
        <v>680</v>
      </c>
      <c r="L791" s="585">
        <v>64</v>
      </c>
      <c r="M791" s="585">
        <v>43840</v>
      </c>
      <c r="N791" s="568">
        <v>1</v>
      </c>
      <c r="O791" s="568">
        <v>685</v>
      </c>
      <c r="P791" s="585">
        <v>81</v>
      </c>
      <c r="Q791" s="585">
        <v>55728</v>
      </c>
      <c r="R791" s="573">
        <v>1.2711678832116788</v>
      </c>
      <c r="S791" s="586">
        <v>688</v>
      </c>
    </row>
    <row r="792" spans="1:19" ht="14.45" customHeight="1" x14ac:dyDescent="0.2">
      <c r="A792" s="567" t="s">
        <v>2396</v>
      </c>
      <c r="B792" s="568" t="s">
        <v>2397</v>
      </c>
      <c r="C792" s="568" t="s">
        <v>508</v>
      </c>
      <c r="D792" s="568" t="s">
        <v>648</v>
      </c>
      <c r="E792" s="568" t="s">
        <v>2414</v>
      </c>
      <c r="F792" s="568" t="s">
        <v>2447</v>
      </c>
      <c r="G792" s="568" t="s">
        <v>2448</v>
      </c>
      <c r="H792" s="585">
        <v>20</v>
      </c>
      <c r="I792" s="585">
        <v>20680</v>
      </c>
      <c r="J792" s="568">
        <v>1.529585798816568</v>
      </c>
      <c r="K792" s="568">
        <v>1034</v>
      </c>
      <c r="L792" s="585">
        <v>13</v>
      </c>
      <c r="M792" s="585">
        <v>13520</v>
      </c>
      <c r="N792" s="568">
        <v>1</v>
      </c>
      <c r="O792" s="568">
        <v>1040</v>
      </c>
      <c r="P792" s="585">
        <v>11</v>
      </c>
      <c r="Q792" s="585">
        <v>11495</v>
      </c>
      <c r="R792" s="573">
        <v>0.85022189349112431</v>
      </c>
      <c r="S792" s="586">
        <v>1045</v>
      </c>
    </row>
    <row r="793" spans="1:19" ht="14.45" customHeight="1" x14ac:dyDescent="0.2">
      <c r="A793" s="567" t="s">
        <v>2396</v>
      </c>
      <c r="B793" s="568" t="s">
        <v>2397</v>
      </c>
      <c r="C793" s="568" t="s">
        <v>508</v>
      </c>
      <c r="D793" s="568" t="s">
        <v>648</v>
      </c>
      <c r="E793" s="568" t="s">
        <v>2414</v>
      </c>
      <c r="F793" s="568" t="s">
        <v>2449</v>
      </c>
      <c r="G793" s="568" t="s">
        <v>2450</v>
      </c>
      <c r="H793" s="585">
        <v>11</v>
      </c>
      <c r="I793" s="585">
        <v>23133</v>
      </c>
      <c r="J793" s="568"/>
      <c r="K793" s="568">
        <v>2103</v>
      </c>
      <c r="L793" s="585"/>
      <c r="M793" s="585"/>
      <c r="N793" s="568"/>
      <c r="O793" s="568"/>
      <c r="P793" s="585"/>
      <c r="Q793" s="585"/>
      <c r="R793" s="573"/>
      <c r="S793" s="586"/>
    </row>
    <row r="794" spans="1:19" ht="14.45" customHeight="1" x14ac:dyDescent="0.2">
      <c r="A794" s="567" t="s">
        <v>2396</v>
      </c>
      <c r="B794" s="568" t="s">
        <v>2397</v>
      </c>
      <c r="C794" s="568" t="s">
        <v>508</v>
      </c>
      <c r="D794" s="568" t="s">
        <v>648</v>
      </c>
      <c r="E794" s="568" t="s">
        <v>2414</v>
      </c>
      <c r="F794" s="568" t="s">
        <v>2451</v>
      </c>
      <c r="G794" s="568" t="s">
        <v>2452</v>
      </c>
      <c r="H794" s="585"/>
      <c r="I794" s="585"/>
      <c r="J794" s="568"/>
      <c r="K794" s="568"/>
      <c r="L794" s="585">
        <v>1</v>
      </c>
      <c r="M794" s="585">
        <v>1291</v>
      </c>
      <c r="N794" s="568">
        <v>1</v>
      </c>
      <c r="O794" s="568">
        <v>1291</v>
      </c>
      <c r="P794" s="585"/>
      <c r="Q794" s="585"/>
      <c r="R794" s="573"/>
      <c r="S794" s="586"/>
    </row>
    <row r="795" spans="1:19" ht="14.45" customHeight="1" x14ac:dyDescent="0.2">
      <c r="A795" s="567" t="s">
        <v>2396</v>
      </c>
      <c r="B795" s="568" t="s">
        <v>2397</v>
      </c>
      <c r="C795" s="568" t="s">
        <v>508</v>
      </c>
      <c r="D795" s="568" t="s">
        <v>648</v>
      </c>
      <c r="E795" s="568" t="s">
        <v>2414</v>
      </c>
      <c r="F795" s="568" t="s">
        <v>2578</v>
      </c>
      <c r="G795" s="568" t="s">
        <v>2579</v>
      </c>
      <c r="H795" s="585"/>
      <c r="I795" s="585"/>
      <c r="J795" s="568"/>
      <c r="K795" s="568"/>
      <c r="L795" s="585">
        <v>1</v>
      </c>
      <c r="M795" s="585">
        <v>853</v>
      </c>
      <c r="N795" s="568">
        <v>1</v>
      </c>
      <c r="O795" s="568">
        <v>853</v>
      </c>
      <c r="P795" s="585"/>
      <c r="Q795" s="585"/>
      <c r="R795" s="573"/>
      <c r="S795" s="586"/>
    </row>
    <row r="796" spans="1:19" ht="14.45" customHeight="1" x14ac:dyDescent="0.2">
      <c r="A796" s="567" t="s">
        <v>2396</v>
      </c>
      <c r="B796" s="568" t="s">
        <v>2397</v>
      </c>
      <c r="C796" s="568" t="s">
        <v>508</v>
      </c>
      <c r="D796" s="568" t="s">
        <v>648</v>
      </c>
      <c r="E796" s="568" t="s">
        <v>2414</v>
      </c>
      <c r="F796" s="568" t="s">
        <v>2453</v>
      </c>
      <c r="G796" s="568" t="s">
        <v>2454</v>
      </c>
      <c r="H796" s="585"/>
      <c r="I796" s="585"/>
      <c r="J796" s="568"/>
      <c r="K796" s="568"/>
      <c r="L796" s="585">
        <v>2</v>
      </c>
      <c r="M796" s="585">
        <v>3374</v>
      </c>
      <c r="N796" s="568">
        <v>1</v>
      </c>
      <c r="O796" s="568">
        <v>1687</v>
      </c>
      <c r="P796" s="585"/>
      <c r="Q796" s="585"/>
      <c r="R796" s="573"/>
      <c r="S796" s="586"/>
    </row>
    <row r="797" spans="1:19" ht="14.45" customHeight="1" x14ac:dyDescent="0.2">
      <c r="A797" s="567" t="s">
        <v>2396</v>
      </c>
      <c r="B797" s="568" t="s">
        <v>2397</v>
      </c>
      <c r="C797" s="568" t="s">
        <v>508</v>
      </c>
      <c r="D797" s="568" t="s">
        <v>648</v>
      </c>
      <c r="E797" s="568" t="s">
        <v>2414</v>
      </c>
      <c r="F797" s="568" t="s">
        <v>2455</v>
      </c>
      <c r="G797" s="568" t="s">
        <v>2456</v>
      </c>
      <c r="H797" s="585"/>
      <c r="I797" s="585"/>
      <c r="J797" s="568"/>
      <c r="K797" s="568"/>
      <c r="L797" s="585">
        <v>1</v>
      </c>
      <c r="M797" s="585">
        <v>1406</v>
      </c>
      <c r="N797" s="568">
        <v>1</v>
      </c>
      <c r="O797" s="568">
        <v>1406</v>
      </c>
      <c r="P797" s="585">
        <v>1</v>
      </c>
      <c r="Q797" s="585">
        <v>1415</v>
      </c>
      <c r="R797" s="573">
        <v>1.0064011379800855</v>
      </c>
      <c r="S797" s="586">
        <v>1415</v>
      </c>
    </row>
    <row r="798" spans="1:19" ht="14.45" customHeight="1" x14ac:dyDescent="0.2">
      <c r="A798" s="567" t="s">
        <v>2396</v>
      </c>
      <c r="B798" s="568" t="s">
        <v>2397</v>
      </c>
      <c r="C798" s="568" t="s">
        <v>508</v>
      </c>
      <c r="D798" s="568" t="s">
        <v>648</v>
      </c>
      <c r="E798" s="568" t="s">
        <v>2414</v>
      </c>
      <c r="F798" s="568" t="s">
        <v>2459</v>
      </c>
      <c r="G798" s="568" t="s">
        <v>2460</v>
      </c>
      <c r="H798" s="585"/>
      <c r="I798" s="585"/>
      <c r="J798" s="568"/>
      <c r="K798" s="568"/>
      <c r="L798" s="585">
        <v>2</v>
      </c>
      <c r="M798" s="585">
        <v>900</v>
      </c>
      <c r="N798" s="568">
        <v>1</v>
      </c>
      <c r="O798" s="568">
        <v>450</v>
      </c>
      <c r="P798" s="585"/>
      <c r="Q798" s="585"/>
      <c r="R798" s="573"/>
      <c r="S798" s="586"/>
    </row>
    <row r="799" spans="1:19" ht="14.45" customHeight="1" x14ac:dyDescent="0.2">
      <c r="A799" s="567" t="s">
        <v>2396</v>
      </c>
      <c r="B799" s="568" t="s">
        <v>2397</v>
      </c>
      <c r="C799" s="568" t="s">
        <v>508</v>
      </c>
      <c r="D799" s="568" t="s">
        <v>648</v>
      </c>
      <c r="E799" s="568" t="s">
        <v>2414</v>
      </c>
      <c r="F799" s="568" t="s">
        <v>2580</v>
      </c>
      <c r="G799" s="568" t="s">
        <v>2581</v>
      </c>
      <c r="H799" s="585"/>
      <c r="I799" s="585"/>
      <c r="J799" s="568"/>
      <c r="K799" s="568"/>
      <c r="L799" s="585">
        <v>1</v>
      </c>
      <c r="M799" s="585">
        <v>677</v>
      </c>
      <c r="N799" s="568">
        <v>1</v>
      </c>
      <c r="O799" s="568">
        <v>677</v>
      </c>
      <c r="P799" s="585"/>
      <c r="Q799" s="585"/>
      <c r="R799" s="573"/>
      <c r="S799" s="586"/>
    </row>
    <row r="800" spans="1:19" ht="14.45" customHeight="1" x14ac:dyDescent="0.2">
      <c r="A800" s="567" t="s">
        <v>2396</v>
      </c>
      <c r="B800" s="568" t="s">
        <v>2397</v>
      </c>
      <c r="C800" s="568" t="s">
        <v>508</v>
      </c>
      <c r="D800" s="568" t="s">
        <v>648</v>
      </c>
      <c r="E800" s="568" t="s">
        <v>2414</v>
      </c>
      <c r="F800" s="568" t="s">
        <v>2582</v>
      </c>
      <c r="G800" s="568" t="s">
        <v>2546</v>
      </c>
      <c r="H800" s="585">
        <v>1</v>
      </c>
      <c r="I800" s="585">
        <v>2333</v>
      </c>
      <c r="J800" s="568"/>
      <c r="K800" s="568">
        <v>2333</v>
      </c>
      <c r="L800" s="585"/>
      <c r="M800" s="585"/>
      <c r="N800" s="568"/>
      <c r="O800" s="568"/>
      <c r="P800" s="585"/>
      <c r="Q800" s="585"/>
      <c r="R800" s="573"/>
      <c r="S800" s="586"/>
    </row>
    <row r="801" spans="1:19" ht="14.45" customHeight="1" x14ac:dyDescent="0.2">
      <c r="A801" s="567" t="s">
        <v>2396</v>
      </c>
      <c r="B801" s="568" t="s">
        <v>2397</v>
      </c>
      <c r="C801" s="568" t="s">
        <v>508</v>
      </c>
      <c r="D801" s="568" t="s">
        <v>648</v>
      </c>
      <c r="E801" s="568" t="s">
        <v>2414</v>
      </c>
      <c r="F801" s="568" t="s">
        <v>2467</v>
      </c>
      <c r="G801" s="568" t="s">
        <v>2468</v>
      </c>
      <c r="H801" s="585">
        <v>149</v>
      </c>
      <c r="I801" s="585">
        <v>4966.66</v>
      </c>
      <c r="J801" s="568">
        <v>5.3213834186898659</v>
      </c>
      <c r="K801" s="568">
        <v>33.333288590604027</v>
      </c>
      <c r="L801" s="585">
        <v>28</v>
      </c>
      <c r="M801" s="585">
        <v>933.34</v>
      </c>
      <c r="N801" s="568">
        <v>1</v>
      </c>
      <c r="O801" s="568">
        <v>33.333571428571432</v>
      </c>
      <c r="P801" s="585">
        <v>24</v>
      </c>
      <c r="Q801" s="585">
        <v>885.56</v>
      </c>
      <c r="R801" s="573">
        <v>0.94880750851779616</v>
      </c>
      <c r="S801" s="586">
        <v>36.898333333333333</v>
      </c>
    </row>
    <row r="802" spans="1:19" ht="14.45" customHeight="1" x14ac:dyDescent="0.2">
      <c r="A802" s="567" t="s">
        <v>2396</v>
      </c>
      <c r="B802" s="568" t="s">
        <v>2397</v>
      </c>
      <c r="C802" s="568" t="s">
        <v>508</v>
      </c>
      <c r="D802" s="568" t="s">
        <v>648</v>
      </c>
      <c r="E802" s="568" t="s">
        <v>2414</v>
      </c>
      <c r="F802" s="568" t="s">
        <v>2473</v>
      </c>
      <c r="G802" s="568" t="s">
        <v>2474</v>
      </c>
      <c r="H802" s="585">
        <v>251</v>
      </c>
      <c r="I802" s="585">
        <v>21586</v>
      </c>
      <c r="J802" s="568">
        <v>1.6652009565686956</v>
      </c>
      <c r="K802" s="568">
        <v>86</v>
      </c>
      <c r="L802" s="585">
        <v>149</v>
      </c>
      <c r="M802" s="585">
        <v>12963</v>
      </c>
      <c r="N802" s="568">
        <v>1</v>
      </c>
      <c r="O802" s="568">
        <v>87</v>
      </c>
      <c r="P802" s="585">
        <v>151</v>
      </c>
      <c r="Q802" s="585">
        <v>13288</v>
      </c>
      <c r="R802" s="573">
        <v>1.0250713569389802</v>
      </c>
      <c r="S802" s="586">
        <v>88</v>
      </c>
    </row>
    <row r="803" spans="1:19" ht="14.45" customHeight="1" x14ac:dyDescent="0.2">
      <c r="A803" s="567" t="s">
        <v>2396</v>
      </c>
      <c r="B803" s="568" t="s">
        <v>2397</v>
      </c>
      <c r="C803" s="568" t="s">
        <v>508</v>
      </c>
      <c r="D803" s="568" t="s">
        <v>648</v>
      </c>
      <c r="E803" s="568" t="s">
        <v>2414</v>
      </c>
      <c r="F803" s="568" t="s">
        <v>2481</v>
      </c>
      <c r="G803" s="568" t="s">
        <v>2440</v>
      </c>
      <c r="H803" s="585"/>
      <c r="I803" s="585"/>
      <c r="J803" s="568"/>
      <c r="K803" s="568"/>
      <c r="L803" s="585">
        <v>1</v>
      </c>
      <c r="M803" s="585">
        <v>694</v>
      </c>
      <c r="N803" s="568">
        <v>1</v>
      </c>
      <c r="O803" s="568">
        <v>694</v>
      </c>
      <c r="P803" s="585"/>
      <c r="Q803" s="585"/>
      <c r="R803" s="573"/>
      <c r="S803" s="586"/>
    </row>
    <row r="804" spans="1:19" ht="14.45" customHeight="1" x14ac:dyDescent="0.2">
      <c r="A804" s="567" t="s">
        <v>2396</v>
      </c>
      <c r="B804" s="568" t="s">
        <v>2397</v>
      </c>
      <c r="C804" s="568" t="s">
        <v>508</v>
      </c>
      <c r="D804" s="568" t="s">
        <v>648</v>
      </c>
      <c r="E804" s="568" t="s">
        <v>2414</v>
      </c>
      <c r="F804" s="568" t="s">
        <v>2482</v>
      </c>
      <c r="G804" s="568" t="s">
        <v>2483</v>
      </c>
      <c r="H804" s="585">
        <v>3</v>
      </c>
      <c r="I804" s="585">
        <v>474</v>
      </c>
      <c r="J804" s="568">
        <v>3</v>
      </c>
      <c r="K804" s="568">
        <v>158</v>
      </c>
      <c r="L804" s="585">
        <v>1</v>
      </c>
      <c r="M804" s="585">
        <v>158</v>
      </c>
      <c r="N804" s="568">
        <v>1</v>
      </c>
      <c r="O804" s="568">
        <v>158</v>
      </c>
      <c r="P804" s="585">
        <v>1</v>
      </c>
      <c r="Q804" s="585">
        <v>159</v>
      </c>
      <c r="R804" s="573">
        <v>1.0063291139240507</v>
      </c>
      <c r="S804" s="586">
        <v>159</v>
      </c>
    </row>
    <row r="805" spans="1:19" ht="14.45" customHeight="1" x14ac:dyDescent="0.2">
      <c r="A805" s="567" t="s">
        <v>2396</v>
      </c>
      <c r="B805" s="568" t="s">
        <v>2397</v>
      </c>
      <c r="C805" s="568" t="s">
        <v>508</v>
      </c>
      <c r="D805" s="568" t="s">
        <v>648</v>
      </c>
      <c r="E805" s="568" t="s">
        <v>2414</v>
      </c>
      <c r="F805" s="568" t="s">
        <v>2490</v>
      </c>
      <c r="G805" s="568" t="s">
        <v>2491</v>
      </c>
      <c r="H805" s="585">
        <v>1</v>
      </c>
      <c r="I805" s="585">
        <v>723</v>
      </c>
      <c r="J805" s="568">
        <v>0.33058984910836764</v>
      </c>
      <c r="K805" s="568">
        <v>723</v>
      </c>
      <c r="L805" s="585">
        <v>3</v>
      </c>
      <c r="M805" s="585">
        <v>2187</v>
      </c>
      <c r="N805" s="568">
        <v>1</v>
      </c>
      <c r="O805" s="568">
        <v>729</v>
      </c>
      <c r="P805" s="585"/>
      <c r="Q805" s="585"/>
      <c r="R805" s="573"/>
      <c r="S805" s="586"/>
    </row>
    <row r="806" spans="1:19" ht="14.45" customHeight="1" x14ac:dyDescent="0.2">
      <c r="A806" s="567" t="s">
        <v>2396</v>
      </c>
      <c r="B806" s="568" t="s">
        <v>2397</v>
      </c>
      <c r="C806" s="568" t="s">
        <v>508</v>
      </c>
      <c r="D806" s="568" t="s">
        <v>648</v>
      </c>
      <c r="E806" s="568" t="s">
        <v>2414</v>
      </c>
      <c r="F806" s="568" t="s">
        <v>2492</v>
      </c>
      <c r="G806" s="568" t="s">
        <v>2493</v>
      </c>
      <c r="H806" s="585">
        <v>7</v>
      </c>
      <c r="I806" s="585">
        <v>7448</v>
      </c>
      <c r="J806" s="568">
        <v>0.49766136576239478</v>
      </c>
      <c r="K806" s="568">
        <v>1064</v>
      </c>
      <c r="L806" s="585">
        <v>14</v>
      </c>
      <c r="M806" s="585">
        <v>14966</v>
      </c>
      <c r="N806" s="568">
        <v>1</v>
      </c>
      <c r="O806" s="568">
        <v>1069</v>
      </c>
      <c r="P806" s="585">
        <v>6</v>
      </c>
      <c r="Q806" s="585">
        <v>6432</v>
      </c>
      <c r="R806" s="573">
        <v>0.42977415475076841</v>
      </c>
      <c r="S806" s="586">
        <v>1072</v>
      </c>
    </row>
    <row r="807" spans="1:19" ht="14.45" customHeight="1" x14ac:dyDescent="0.2">
      <c r="A807" s="567" t="s">
        <v>2396</v>
      </c>
      <c r="B807" s="568" t="s">
        <v>2397</v>
      </c>
      <c r="C807" s="568" t="s">
        <v>508</v>
      </c>
      <c r="D807" s="568" t="s">
        <v>648</v>
      </c>
      <c r="E807" s="568" t="s">
        <v>2414</v>
      </c>
      <c r="F807" s="568" t="s">
        <v>2494</v>
      </c>
      <c r="G807" s="568" t="s">
        <v>2495</v>
      </c>
      <c r="H807" s="585">
        <v>1</v>
      </c>
      <c r="I807" s="585">
        <v>124</v>
      </c>
      <c r="J807" s="568"/>
      <c r="K807" s="568">
        <v>124</v>
      </c>
      <c r="L807" s="585"/>
      <c r="M807" s="585"/>
      <c r="N807" s="568"/>
      <c r="O807" s="568"/>
      <c r="P807" s="585"/>
      <c r="Q807" s="585"/>
      <c r="R807" s="573"/>
      <c r="S807" s="586"/>
    </row>
    <row r="808" spans="1:19" ht="14.45" customHeight="1" x14ac:dyDescent="0.2">
      <c r="A808" s="567" t="s">
        <v>2396</v>
      </c>
      <c r="B808" s="568" t="s">
        <v>2397</v>
      </c>
      <c r="C808" s="568" t="s">
        <v>508</v>
      </c>
      <c r="D808" s="568" t="s">
        <v>648</v>
      </c>
      <c r="E808" s="568" t="s">
        <v>2414</v>
      </c>
      <c r="F808" s="568" t="s">
        <v>2496</v>
      </c>
      <c r="G808" s="568" t="s">
        <v>2497</v>
      </c>
      <c r="H808" s="585">
        <v>1</v>
      </c>
      <c r="I808" s="585">
        <v>60</v>
      </c>
      <c r="J808" s="568">
        <v>0.49180327868852458</v>
      </c>
      <c r="K808" s="568">
        <v>60</v>
      </c>
      <c r="L808" s="585">
        <v>2</v>
      </c>
      <c r="M808" s="585">
        <v>122</v>
      </c>
      <c r="N808" s="568">
        <v>1</v>
      </c>
      <c r="O808" s="568">
        <v>61</v>
      </c>
      <c r="P808" s="585"/>
      <c r="Q808" s="585"/>
      <c r="R808" s="573"/>
      <c r="S808" s="586"/>
    </row>
    <row r="809" spans="1:19" ht="14.45" customHeight="1" x14ac:dyDescent="0.2">
      <c r="A809" s="567" t="s">
        <v>2396</v>
      </c>
      <c r="B809" s="568" t="s">
        <v>2397</v>
      </c>
      <c r="C809" s="568" t="s">
        <v>508</v>
      </c>
      <c r="D809" s="568" t="s">
        <v>648</v>
      </c>
      <c r="E809" s="568" t="s">
        <v>2414</v>
      </c>
      <c r="F809" s="568" t="s">
        <v>2498</v>
      </c>
      <c r="G809" s="568" t="s">
        <v>2499</v>
      </c>
      <c r="H809" s="585">
        <v>27</v>
      </c>
      <c r="I809" s="585">
        <v>19359</v>
      </c>
      <c r="J809" s="568">
        <v>26.813019390581719</v>
      </c>
      <c r="K809" s="568">
        <v>717</v>
      </c>
      <c r="L809" s="585">
        <v>1</v>
      </c>
      <c r="M809" s="585">
        <v>722</v>
      </c>
      <c r="N809" s="568">
        <v>1</v>
      </c>
      <c r="O809" s="568">
        <v>722</v>
      </c>
      <c r="P809" s="585">
        <v>7</v>
      </c>
      <c r="Q809" s="585">
        <v>5075</v>
      </c>
      <c r="R809" s="573">
        <v>7.0290858725761769</v>
      </c>
      <c r="S809" s="586">
        <v>725</v>
      </c>
    </row>
    <row r="810" spans="1:19" ht="14.45" customHeight="1" x14ac:dyDescent="0.2">
      <c r="A810" s="567" t="s">
        <v>2396</v>
      </c>
      <c r="B810" s="568" t="s">
        <v>2397</v>
      </c>
      <c r="C810" s="568" t="s">
        <v>508</v>
      </c>
      <c r="D810" s="568" t="s">
        <v>648</v>
      </c>
      <c r="E810" s="568" t="s">
        <v>2414</v>
      </c>
      <c r="F810" s="568" t="s">
        <v>2589</v>
      </c>
      <c r="G810" s="568" t="s">
        <v>2590</v>
      </c>
      <c r="H810" s="585">
        <v>1</v>
      </c>
      <c r="I810" s="585">
        <v>1310</v>
      </c>
      <c r="J810" s="568"/>
      <c r="K810" s="568">
        <v>1310</v>
      </c>
      <c r="L810" s="585"/>
      <c r="M810" s="585"/>
      <c r="N810" s="568"/>
      <c r="O810" s="568"/>
      <c r="P810" s="585"/>
      <c r="Q810" s="585"/>
      <c r="R810" s="573"/>
      <c r="S810" s="586"/>
    </row>
    <row r="811" spans="1:19" ht="14.45" customHeight="1" x14ac:dyDescent="0.2">
      <c r="A811" s="567" t="s">
        <v>2396</v>
      </c>
      <c r="B811" s="568" t="s">
        <v>2397</v>
      </c>
      <c r="C811" s="568" t="s">
        <v>508</v>
      </c>
      <c r="D811" s="568" t="s">
        <v>648</v>
      </c>
      <c r="E811" s="568" t="s">
        <v>2414</v>
      </c>
      <c r="F811" s="568" t="s">
        <v>2508</v>
      </c>
      <c r="G811" s="568" t="s">
        <v>2509</v>
      </c>
      <c r="H811" s="585">
        <v>2</v>
      </c>
      <c r="I811" s="585">
        <v>782</v>
      </c>
      <c r="J811" s="568">
        <v>1.9898218829516539</v>
      </c>
      <c r="K811" s="568">
        <v>391</v>
      </c>
      <c r="L811" s="585">
        <v>1</v>
      </c>
      <c r="M811" s="585">
        <v>393</v>
      </c>
      <c r="N811" s="568">
        <v>1</v>
      </c>
      <c r="O811" s="568">
        <v>393</v>
      </c>
      <c r="P811" s="585">
        <v>2</v>
      </c>
      <c r="Q811" s="585">
        <v>792</v>
      </c>
      <c r="R811" s="573">
        <v>2.0152671755725189</v>
      </c>
      <c r="S811" s="586">
        <v>396</v>
      </c>
    </row>
    <row r="812" spans="1:19" ht="14.45" customHeight="1" x14ac:dyDescent="0.2">
      <c r="A812" s="567" t="s">
        <v>2396</v>
      </c>
      <c r="B812" s="568" t="s">
        <v>2397</v>
      </c>
      <c r="C812" s="568" t="s">
        <v>508</v>
      </c>
      <c r="D812" s="568" t="s">
        <v>648</v>
      </c>
      <c r="E812" s="568" t="s">
        <v>2414</v>
      </c>
      <c r="F812" s="568" t="s">
        <v>2510</v>
      </c>
      <c r="G812" s="568" t="s">
        <v>2511</v>
      </c>
      <c r="H812" s="585"/>
      <c r="I812" s="585"/>
      <c r="J812" s="568"/>
      <c r="K812" s="568"/>
      <c r="L812" s="585">
        <v>1</v>
      </c>
      <c r="M812" s="585">
        <v>508</v>
      </c>
      <c r="N812" s="568">
        <v>1</v>
      </c>
      <c r="O812" s="568">
        <v>508</v>
      </c>
      <c r="P812" s="585">
        <v>5</v>
      </c>
      <c r="Q812" s="585">
        <v>2555</v>
      </c>
      <c r="R812" s="573">
        <v>5.0295275590551185</v>
      </c>
      <c r="S812" s="586">
        <v>511</v>
      </c>
    </row>
    <row r="813" spans="1:19" ht="14.45" customHeight="1" x14ac:dyDescent="0.2">
      <c r="A813" s="567" t="s">
        <v>2396</v>
      </c>
      <c r="B813" s="568" t="s">
        <v>2397</v>
      </c>
      <c r="C813" s="568" t="s">
        <v>508</v>
      </c>
      <c r="D813" s="568" t="s">
        <v>648</v>
      </c>
      <c r="E813" s="568" t="s">
        <v>2414</v>
      </c>
      <c r="F813" s="568" t="s">
        <v>2514</v>
      </c>
      <c r="G813" s="568" t="s">
        <v>2515</v>
      </c>
      <c r="H813" s="585"/>
      <c r="I813" s="585"/>
      <c r="J813" s="568"/>
      <c r="K813" s="568"/>
      <c r="L813" s="585">
        <v>0</v>
      </c>
      <c r="M813" s="585">
        <v>0</v>
      </c>
      <c r="N813" s="568"/>
      <c r="O813" s="568"/>
      <c r="P813" s="585">
        <v>1</v>
      </c>
      <c r="Q813" s="585">
        <v>1697</v>
      </c>
      <c r="R813" s="573"/>
      <c r="S813" s="586">
        <v>1697</v>
      </c>
    </row>
    <row r="814" spans="1:19" ht="14.45" customHeight="1" x14ac:dyDescent="0.2">
      <c r="A814" s="567" t="s">
        <v>2396</v>
      </c>
      <c r="B814" s="568" t="s">
        <v>2397</v>
      </c>
      <c r="C814" s="568" t="s">
        <v>508</v>
      </c>
      <c r="D814" s="568" t="s">
        <v>648</v>
      </c>
      <c r="E814" s="568" t="s">
        <v>2414</v>
      </c>
      <c r="F814" s="568" t="s">
        <v>2516</v>
      </c>
      <c r="G814" s="568" t="s">
        <v>2517</v>
      </c>
      <c r="H814" s="585">
        <v>7</v>
      </c>
      <c r="I814" s="585">
        <v>1267</v>
      </c>
      <c r="J814" s="568">
        <v>2.3205128205128207</v>
      </c>
      <c r="K814" s="568">
        <v>181</v>
      </c>
      <c r="L814" s="585">
        <v>3</v>
      </c>
      <c r="M814" s="585">
        <v>546</v>
      </c>
      <c r="N814" s="568">
        <v>1</v>
      </c>
      <c r="O814" s="568">
        <v>182</v>
      </c>
      <c r="P814" s="585">
        <v>1</v>
      </c>
      <c r="Q814" s="585">
        <v>183</v>
      </c>
      <c r="R814" s="573">
        <v>0.33516483516483514</v>
      </c>
      <c r="S814" s="586">
        <v>183</v>
      </c>
    </row>
    <row r="815" spans="1:19" ht="14.45" customHeight="1" x14ac:dyDescent="0.2">
      <c r="A815" s="567" t="s">
        <v>2396</v>
      </c>
      <c r="B815" s="568" t="s">
        <v>2397</v>
      </c>
      <c r="C815" s="568" t="s">
        <v>508</v>
      </c>
      <c r="D815" s="568" t="s">
        <v>648</v>
      </c>
      <c r="E815" s="568" t="s">
        <v>2414</v>
      </c>
      <c r="F815" s="568" t="s">
        <v>2520</v>
      </c>
      <c r="G815" s="568" t="s">
        <v>2521</v>
      </c>
      <c r="H815" s="585">
        <v>15</v>
      </c>
      <c r="I815" s="585">
        <v>4665</v>
      </c>
      <c r="J815" s="568">
        <v>1.8689903846153846</v>
      </c>
      <c r="K815" s="568">
        <v>311</v>
      </c>
      <c r="L815" s="585">
        <v>8</v>
      </c>
      <c r="M815" s="585">
        <v>2496</v>
      </c>
      <c r="N815" s="568">
        <v>1</v>
      </c>
      <c r="O815" s="568">
        <v>312</v>
      </c>
      <c r="P815" s="585">
        <v>25</v>
      </c>
      <c r="Q815" s="585">
        <v>7825</v>
      </c>
      <c r="R815" s="573">
        <v>3.1350160256410255</v>
      </c>
      <c r="S815" s="586">
        <v>313</v>
      </c>
    </row>
    <row r="816" spans="1:19" ht="14.45" customHeight="1" x14ac:dyDescent="0.2">
      <c r="A816" s="567" t="s">
        <v>2396</v>
      </c>
      <c r="B816" s="568" t="s">
        <v>2397</v>
      </c>
      <c r="C816" s="568" t="s">
        <v>508</v>
      </c>
      <c r="D816" s="568" t="s">
        <v>648</v>
      </c>
      <c r="E816" s="568" t="s">
        <v>2414</v>
      </c>
      <c r="F816" s="568" t="s">
        <v>2593</v>
      </c>
      <c r="G816" s="568" t="s">
        <v>2594</v>
      </c>
      <c r="H816" s="585">
        <v>1</v>
      </c>
      <c r="I816" s="585">
        <v>1738</v>
      </c>
      <c r="J816" s="568">
        <v>0.99541809851088203</v>
      </c>
      <c r="K816" s="568">
        <v>1738</v>
      </c>
      <c r="L816" s="585">
        <v>1</v>
      </c>
      <c r="M816" s="585">
        <v>1746</v>
      </c>
      <c r="N816" s="568">
        <v>1</v>
      </c>
      <c r="O816" s="568">
        <v>1746</v>
      </c>
      <c r="P816" s="585"/>
      <c r="Q816" s="585"/>
      <c r="R816" s="573"/>
      <c r="S816" s="586"/>
    </row>
    <row r="817" spans="1:19" ht="14.45" customHeight="1" x14ac:dyDescent="0.2">
      <c r="A817" s="567" t="s">
        <v>2396</v>
      </c>
      <c r="B817" s="568" t="s">
        <v>2397</v>
      </c>
      <c r="C817" s="568" t="s">
        <v>508</v>
      </c>
      <c r="D817" s="568" t="s">
        <v>648</v>
      </c>
      <c r="E817" s="568" t="s">
        <v>2414</v>
      </c>
      <c r="F817" s="568" t="s">
        <v>2522</v>
      </c>
      <c r="G817" s="568" t="s">
        <v>2523</v>
      </c>
      <c r="H817" s="585"/>
      <c r="I817" s="585"/>
      <c r="J817" s="568"/>
      <c r="K817" s="568"/>
      <c r="L817" s="585"/>
      <c r="M817" s="585"/>
      <c r="N817" s="568"/>
      <c r="O817" s="568"/>
      <c r="P817" s="585">
        <v>1</v>
      </c>
      <c r="Q817" s="585">
        <v>491</v>
      </c>
      <c r="R817" s="573"/>
      <c r="S817" s="586">
        <v>491</v>
      </c>
    </row>
    <row r="818" spans="1:19" ht="14.45" customHeight="1" x14ac:dyDescent="0.2">
      <c r="A818" s="567" t="s">
        <v>2396</v>
      </c>
      <c r="B818" s="568" t="s">
        <v>2397</v>
      </c>
      <c r="C818" s="568" t="s">
        <v>508</v>
      </c>
      <c r="D818" s="568" t="s">
        <v>648</v>
      </c>
      <c r="E818" s="568" t="s">
        <v>2414</v>
      </c>
      <c r="F818" s="568" t="s">
        <v>2530</v>
      </c>
      <c r="G818" s="568" t="s">
        <v>2531</v>
      </c>
      <c r="H818" s="585">
        <v>1</v>
      </c>
      <c r="I818" s="585">
        <v>1037</v>
      </c>
      <c r="J818" s="568">
        <v>0.99234449760765553</v>
      </c>
      <c r="K818" s="568">
        <v>1037</v>
      </c>
      <c r="L818" s="585">
        <v>1</v>
      </c>
      <c r="M818" s="585">
        <v>1045</v>
      </c>
      <c r="N818" s="568">
        <v>1</v>
      </c>
      <c r="O818" s="568">
        <v>1045</v>
      </c>
      <c r="P818" s="585"/>
      <c r="Q818" s="585"/>
      <c r="R818" s="573"/>
      <c r="S818" s="586"/>
    </row>
    <row r="819" spans="1:19" ht="14.45" customHeight="1" x14ac:dyDescent="0.2">
      <c r="A819" s="567" t="s">
        <v>2396</v>
      </c>
      <c r="B819" s="568" t="s">
        <v>2397</v>
      </c>
      <c r="C819" s="568" t="s">
        <v>508</v>
      </c>
      <c r="D819" s="568" t="s">
        <v>648</v>
      </c>
      <c r="E819" s="568" t="s">
        <v>2414</v>
      </c>
      <c r="F819" s="568" t="s">
        <v>2532</v>
      </c>
      <c r="G819" s="568" t="s">
        <v>2533</v>
      </c>
      <c r="H819" s="585">
        <v>46</v>
      </c>
      <c r="I819" s="585">
        <v>38686</v>
      </c>
      <c r="J819" s="568">
        <v>2.1775301137003265</v>
      </c>
      <c r="K819" s="568">
        <v>841</v>
      </c>
      <c r="L819" s="585">
        <v>21</v>
      </c>
      <c r="M819" s="585">
        <v>17766</v>
      </c>
      <c r="N819" s="568">
        <v>1</v>
      </c>
      <c r="O819" s="568">
        <v>846</v>
      </c>
      <c r="P819" s="585">
        <v>18</v>
      </c>
      <c r="Q819" s="585">
        <v>15282</v>
      </c>
      <c r="R819" s="573">
        <v>0.86018237082066873</v>
      </c>
      <c r="S819" s="586">
        <v>849</v>
      </c>
    </row>
    <row r="820" spans="1:19" ht="14.45" customHeight="1" x14ac:dyDescent="0.2">
      <c r="A820" s="567" t="s">
        <v>2396</v>
      </c>
      <c r="B820" s="568" t="s">
        <v>2397</v>
      </c>
      <c r="C820" s="568" t="s">
        <v>508</v>
      </c>
      <c r="D820" s="568" t="s">
        <v>648</v>
      </c>
      <c r="E820" s="568" t="s">
        <v>2414</v>
      </c>
      <c r="F820" s="568" t="s">
        <v>2536</v>
      </c>
      <c r="G820" s="568" t="s">
        <v>2537</v>
      </c>
      <c r="H820" s="585">
        <v>29</v>
      </c>
      <c r="I820" s="585">
        <v>34887</v>
      </c>
      <c r="J820" s="568">
        <v>3.2062310449407225</v>
      </c>
      <c r="K820" s="568">
        <v>1203</v>
      </c>
      <c r="L820" s="585">
        <v>9</v>
      </c>
      <c r="M820" s="585">
        <v>10881</v>
      </c>
      <c r="N820" s="568">
        <v>1</v>
      </c>
      <c r="O820" s="568">
        <v>1209</v>
      </c>
      <c r="P820" s="585">
        <v>37</v>
      </c>
      <c r="Q820" s="585">
        <v>44918</v>
      </c>
      <c r="R820" s="573">
        <v>4.1281132248874188</v>
      </c>
      <c r="S820" s="586">
        <v>1214</v>
      </c>
    </row>
    <row r="821" spans="1:19" ht="14.45" customHeight="1" x14ac:dyDescent="0.2">
      <c r="A821" s="567" t="s">
        <v>2396</v>
      </c>
      <c r="B821" s="568" t="s">
        <v>2397</v>
      </c>
      <c r="C821" s="568" t="s">
        <v>508</v>
      </c>
      <c r="D821" s="568" t="s">
        <v>648</v>
      </c>
      <c r="E821" s="568" t="s">
        <v>2414</v>
      </c>
      <c r="F821" s="568" t="s">
        <v>2597</v>
      </c>
      <c r="G821" s="568" t="s">
        <v>2598</v>
      </c>
      <c r="H821" s="585">
        <v>1</v>
      </c>
      <c r="I821" s="585">
        <v>1373</v>
      </c>
      <c r="J821" s="568"/>
      <c r="K821" s="568">
        <v>1373</v>
      </c>
      <c r="L821" s="585"/>
      <c r="M821" s="585"/>
      <c r="N821" s="568"/>
      <c r="O821" s="568"/>
      <c r="P821" s="585"/>
      <c r="Q821" s="585"/>
      <c r="R821" s="573"/>
      <c r="S821" s="586"/>
    </row>
    <row r="822" spans="1:19" ht="14.45" customHeight="1" x14ac:dyDescent="0.2">
      <c r="A822" s="567" t="s">
        <v>2396</v>
      </c>
      <c r="B822" s="568" t="s">
        <v>2397</v>
      </c>
      <c r="C822" s="568" t="s">
        <v>508</v>
      </c>
      <c r="D822" s="568" t="s">
        <v>648</v>
      </c>
      <c r="E822" s="568" t="s">
        <v>2414</v>
      </c>
      <c r="F822" s="568" t="s">
        <v>2538</v>
      </c>
      <c r="G822" s="568" t="s">
        <v>2539</v>
      </c>
      <c r="H822" s="585">
        <v>1</v>
      </c>
      <c r="I822" s="585">
        <v>1578</v>
      </c>
      <c r="J822" s="568"/>
      <c r="K822" s="568">
        <v>1578</v>
      </c>
      <c r="L822" s="585"/>
      <c r="M822" s="585"/>
      <c r="N822" s="568"/>
      <c r="O822" s="568"/>
      <c r="P822" s="585">
        <v>3</v>
      </c>
      <c r="Q822" s="585">
        <v>4761</v>
      </c>
      <c r="R822" s="573"/>
      <c r="S822" s="586">
        <v>1587</v>
      </c>
    </row>
    <row r="823" spans="1:19" ht="14.45" customHeight="1" x14ac:dyDescent="0.2">
      <c r="A823" s="567" t="s">
        <v>2396</v>
      </c>
      <c r="B823" s="568" t="s">
        <v>2397</v>
      </c>
      <c r="C823" s="568" t="s">
        <v>508</v>
      </c>
      <c r="D823" s="568" t="s">
        <v>648</v>
      </c>
      <c r="E823" s="568" t="s">
        <v>2414</v>
      </c>
      <c r="F823" s="568" t="s">
        <v>2542</v>
      </c>
      <c r="G823" s="568" t="s">
        <v>2523</v>
      </c>
      <c r="H823" s="585"/>
      <c r="I823" s="585"/>
      <c r="J823" s="568"/>
      <c r="K823" s="568"/>
      <c r="L823" s="585"/>
      <c r="M823" s="585"/>
      <c r="N823" s="568"/>
      <c r="O823" s="568"/>
      <c r="P823" s="585">
        <v>20</v>
      </c>
      <c r="Q823" s="585">
        <v>16680</v>
      </c>
      <c r="R823" s="573"/>
      <c r="S823" s="586">
        <v>834</v>
      </c>
    </row>
    <row r="824" spans="1:19" ht="14.45" customHeight="1" x14ac:dyDescent="0.2">
      <c r="A824" s="567" t="s">
        <v>2396</v>
      </c>
      <c r="B824" s="568" t="s">
        <v>2397</v>
      </c>
      <c r="C824" s="568" t="s">
        <v>508</v>
      </c>
      <c r="D824" s="568" t="s">
        <v>648</v>
      </c>
      <c r="E824" s="568" t="s">
        <v>2414</v>
      </c>
      <c r="F824" s="568" t="s">
        <v>2603</v>
      </c>
      <c r="G824" s="568" t="s">
        <v>2604</v>
      </c>
      <c r="H824" s="585"/>
      <c r="I824" s="585"/>
      <c r="J824" s="568"/>
      <c r="K824" s="568"/>
      <c r="L824" s="585">
        <v>0</v>
      </c>
      <c r="M824" s="585">
        <v>0</v>
      </c>
      <c r="N824" s="568"/>
      <c r="O824" s="568"/>
      <c r="P824" s="585"/>
      <c r="Q824" s="585"/>
      <c r="R824" s="573"/>
      <c r="S824" s="586"/>
    </row>
    <row r="825" spans="1:19" ht="14.45" customHeight="1" x14ac:dyDescent="0.2">
      <c r="A825" s="567" t="s">
        <v>2396</v>
      </c>
      <c r="B825" s="568" t="s">
        <v>2397</v>
      </c>
      <c r="C825" s="568" t="s">
        <v>508</v>
      </c>
      <c r="D825" s="568" t="s">
        <v>647</v>
      </c>
      <c r="E825" s="568" t="s">
        <v>2398</v>
      </c>
      <c r="F825" s="568" t="s">
        <v>2399</v>
      </c>
      <c r="G825" s="568" t="s">
        <v>2400</v>
      </c>
      <c r="H825" s="585">
        <v>1.4000000000000001</v>
      </c>
      <c r="I825" s="585">
        <v>126.96000000000001</v>
      </c>
      <c r="J825" s="568">
        <v>0.30797593634775861</v>
      </c>
      <c r="K825" s="568">
        <v>90.685714285714283</v>
      </c>
      <c r="L825" s="585">
        <v>5.5</v>
      </c>
      <c r="M825" s="585">
        <v>412.24</v>
      </c>
      <c r="N825" s="568">
        <v>1</v>
      </c>
      <c r="O825" s="568">
        <v>74.952727272727273</v>
      </c>
      <c r="P825" s="585">
        <v>16.61</v>
      </c>
      <c r="Q825" s="585">
        <v>1300.53</v>
      </c>
      <c r="R825" s="573">
        <v>3.1547884727343294</v>
      </c>
      <c r="S825" s="586">
        <v>78.298013245033118</v>
      </c>
    </row>
    <row r="826" spans="1:19" ht="14.45" customHeight="1" x14ac:dyDescent="0.2">
      <c r="A826" s="567" t="s">
        <v>2396</v>
      </c>
      <c r="B826" s="568" t="s">
        <v>2397</v>
      </c>
      <c r="C826" s="568" t="s">
        <v>508</v>
      </c>
      <c r="D826" s="568" t="s">
        <v>647</v>
      </c>
      <c r="E826" s="568" t="s">
        <v>2398</v>
      </c>
      <c r="F826" s="568" t="s">
        <v>2401</v>
      </c>
      <c r="G826" s="568" t="s">
        <v>2402</v>
      </c>
      <c r="H826" s="585">
        <v>3.4000000000000004</v>
      </c>
      <c r="I826" s="585">
        <v>237.01</v>
      </c>
      <c r="J826" s="568">
        <v>0.2787238045958087</v>
      </c>
      <c r="K826" s="568">
        <v>69.70882352941176</v>
      </c>
      <c r="L826" s="585">
        <v>12.2</v>
      </c>
      <c r="M826" s="585">
        <v>850.34</v>
      </c>
      <c r="N826" s="568">
        <v>1</v>
      </c>
      <c r="O826" s="568">
        <v>69.7</v>
      </c>
      <c r="P826" s="585">
        <v>12</v>
      </c>
      <c r="Q826" s="585">
        <v>836.42000000000007</v>
      </c>
      <c r="R826" s="573">
        <v>0.98363007738081243</v>
      </c>
      <c r="S826" s="586">
        <v>69.701666666666668</v>
      </c>
    </row>
    <row r="827" spans="1:19" ht="14.45" customHeight="1" x14ac:dyDescent="0.2">
      <c r="A827" s="567" t="s">
        <v>2396</v>
      </c>
      <c r="B827" s="568" t="s">
        <v>2397</v>
      </c>
      <c r="C827" s="568" t="s">
        <v>508</v>
      </c>
      <c r="D827" s="568" t="s">
        <v>647</v>
      </c>
      <c r="E827" s="568" t="s">
        <v>2398</v>
      </c>
      <c r="F827" s="568" t="s">
        <v>2403</v>
      </c>
      <c r="G827" s="568" t="s">
        <v>573</v>
      </c>
      <c r="H827" s="585"/>
      <c r="I827" s="585"/>
      <c r="J827" s="568"/>
      <c r="K827" s="568"/>
      <c r="L827" s="585">
        <v>3.6000000000000005</v>
      </c>
      <c r="M827" s="585">
        <v>1042.8800000000001</v>
      </c>
      <c r="N827" s="568">
        <v>1</v>
      </c>
      <c r="O827" s="568">
        <v>289.68888888888887</v>
      </c>
      <c r="P827" s="585">
        <v>6.5</v>
      </c>
      <c r="Q827" s="585">
        <v>2390.0499999999997</v>
      </c>
      <c r="R827" s="573">
        <v>2.2917785363608463</v>
      </c>
      <c r="S827" s="586">
        <v>367.69999999999993</v>
      </c>
    </row>
    <row r="828" spans="1:19" ht="14.45" customHeight="1" x14ac:dyDescent="0.2">
      <c r="A828" s="567" t="s">
        <v>2396</v>
      </c>
      <c r="B828" s="568" t="s">
        <v>2397</v>
      </c>
      <c r="C828" s="568" t="s">
        <v>508</v>
      </c>
      <c r="D828" s="568" t="s">
        <v>647</v>
      </c>
      <c r="E828" s="568" t="s">
        <v>2398</v>
      </c>
      <c r="F828" s="568" t="s">
        <v>2405</v>
      </c>
      <c r="G828" s="568" t="s">
        <v>2406</v>
      </c>
      <c r="H828" s="585"/>
      <c r="I828" s="585"/>
      <c r="J828" s="568"/>
      <c r="K828" s="568"/>
      <c r="L828" s="585">
        <v>0.2</v>
      </c>
      <c r="M828" s="585">
        <v>32.72</v>
      </c>
      <c r="N828" s="568">
        <v>1</v>
      </c>
      <c r="O828" s="568">
        <v>163.6</v>
      </c>
      <c r="P828" s="585"/>
      <c r="Q828" s="585"/>
      <c r="R828" s="573"/>
      <c r="S828" s="586"/>
    </row>
    <row r="829" spans="1:19" ht="14.45" customHeight="1" x14ac:dyDescent="0.2">
      <c r="A829" s="567" t="s">
        <v>2396</v>
      </c>
      <c r="B829" s="568" t="s">
        <v>2397</v>
      </c>
      <c r="C829" s="568" t="s">
        <v>508</v>
      </c>
      <c r="D829" s="568" t="s">
        <v>647</v>
      </c>
      <c r="E829" s="568" t="s">
        <v>2414</v>
      </c>
      <c r="F829" s="568" t="s">
        <v>2427</v>
      </c>
      <c r="G829" s="568" t="s">
        <v>2428</v>
      </c>
      <c r="H829" s="585">
        <v>36</v>
      </c>
      <c r="I829" s="585">
        <v>1332</v>
      </c>
      <c r="J829" s="568">
        <v>0.61495844875346262</v>
      </c>
      <c r="K829" s="568">
        <v>37</v>
      </c>
      <c r="L829" s="585">
        <v>57</v>
      </c>
      <c r="M829" s="585">
        <v>2166</v>
      </c>
      <c r="N829" s="568">
        <v>1</v>
      </c>
      <c r="O829" s="568">
        <v>38</v>
      </c>
      <c r="P829" s="585">
        <v>4</v>
      </c>
      <c r="Q829" s="585">
        <v>152</v>
      </c>
      <c r="R829" s="573">
        <v>7.0175438596491224E-2</v>
      </c>
      <c r="S829" s="586">
        <v>38</v>
      </c>
    </row>
    <row r="830" spans="1:19" ht="14.45" customHeight="1" x14ac:dyDescent="0.2">
      <c r="A830" s="567" t="s">
        <v>2396</v>
      </c>
      <c r="B830" s="568" t="s">
        <v>2397</v>
      </c>
      <c r="C830" s="568" t="s">
        <v>508</v>
      </c>
      <c r="D830" s="568" t="s">
        <v>647</v>
      </c>
      <c r="E830" s="568" t="s">
        <v>2414</v>
      </c>
      <c r="F830" s="568" t="s">
        <v>2571</v>
      </c>
      <c r="G830" s="568" t="s">
        <v>2424</v>
      </c>
      <c r="H830" s="585">
        <v>1</v>
      </c>
      <c r="I830" s="585">
        <v>185</v>
      </c>
      <c r="J830" s="568"/>
      <c r="K830" s="568">
        <v>185</v>
      </c>
      <c r="L830" s="585"/>
      <c r="M830" s="585"/>
      <c r="N830" s="568"/>
      <c r="O830" s="568"/>
      <c r="P830" s="585"/>
      <c r="Q830" s="585"/>
      <c r="R830" s="573"/>
      <c r="S830" s="586"/>
    </row>
    <row r="831" spans="1:19" ht="14.45" customHeight="1" x14ac:dyDescent="0.2">
      <c r="A831" s="567" t="s">
        <v>2396</v>
      </c>
      <c r="B831" s="568" t="s">
        <v>2397</v>
      </c>
      <c r="C831" s="568" t="s">
        <v>508</v>
      </c>
      <c r="D831" s="568" t="s">
        <v>647</v>
      </c>
      <c r="E831" s="568" t="s">
        <v>2414</v>
      </c>
      <c r="F831" s="568" t="s">
        <v>2435</v>
      </c>
      <c r="G831" s="568" t="s">
        <v>2436</v>
      </c>
      <c r="H831" s="585"/>
      <c r="I831" s="585"/>
      <c r="J831" s="568"/>
      <c r="K831" s="568"/>
      <c r="L831" s="585">
        <v>2</v>
      </c>
      <c r="M831" s="585">
        <v>508</v>
      </c>
      <c r="N831" s="568">
        <v>1</v>
      </c>
      <c r="O831" s="568">
        <v>254</v>
      </c>
      <c r="P831" s="585">
        <v>2</v>
      </c>
      <c r="Q831" s="585">
        <v>510</v>
      </c>
      <c r="R831" s="573">
        <v>1.0039370078740157</v>
      </c>
      <c r="S831" s="586">
        <v>255</v>
      </c>
    </row>
    <row r="832" spans="1:19" ht="14.45" customHeight="1" x14ac:dyDescent="0.2">
      <c r="A832" s="567" t="s">
        <v>2396</v>
      </c>
      <c r="B832" s="568" t="s">
        <v>2397</v>
      </c>
      <c r="C832" s="568" t="s">
        <v>508</v>
      </c>
      <c r="D832" s="568" t="s">
        <v>647</v>
      </c>
      <c r="E832" s="568" t="s">
        <v>2414</v>
      </c>
      <c r="F832" s="568" t="s">
        <v>2437</v>
      </c>
      <c r="G832" s="568" t="s">
        <v>2438</v>
      </c>
      <c r="H832" s="585">
        <v>6</v>
      </c>
      <c r="I832" s="585">
        <v>762</v>
      </c>
      <c r="J832" s="568">
        <v>6.2996031746031744E-2</v>
      </c>
      <c r="K832" s="568">
        <v>127</v>
      </c>
      <c r="L832" s="585">
        <v>96</v>
      </c>
      <c r="M832" s="585">
        <v>12096</v>
      </c>
      <c r="N832" s="568">
        <v>1</v>
      </c>
      <c r="O832" s="568">
        <v>126</v>
      </c>
      <c r="P832" s="585">
        <v>113</v>
      </c>
      <c r="Q832" s="585">
        <v>14351</v>
      </c>
      <c r="R832" s="573">
        <v>1.1864252645502646</v>
      </c>
      <c r="S832" s="586">
        <v>127</v>
      </c>
    </row>
    <row r="833" spans="1:19" ht="14.45" customHeight="1" x14ac:dyDescent="0.2">
      <c r="A833" s="567" t="s">
        <v>2396</v>
      </c>
      <c r="B833" s="568" t="s">
        <v>2397</v>
      </c>
      <c r="C833" s="568" t="s">
        <v>508</v>
      </c>
      <c r="D833" s="568" t="s">
        <v>647</v>
      </c>
      <c r="E833" s="568" t="s">
        <v>2414</v>
      </c>
      <c r="F833" s="568" t="s">
        <v>2439</v>
      </c>
      <c r="G833" s="568" t="s">
        <v>2440</v>
      </c>
      <c r="H833" s="585"/>
      <c r="I833" s="585"/>
      <c r="J833" s="568"/>
      <c r="K833" s="568"/>
      <c r="L833" s="585">
        <v>1</v>
      </c>
      <c r="M833" s="585">
        <v>544</v>
      </c>
      <c r="N833" s="568">
        <v>1</v>
      </c>
      <c r="O833" s="568">
        <v>544</v>
      </c>
      <c r="P833" s="585">
        <v>1</v>
      </c>
      <c r="Q833" s="585">
        <v>547</v>
      </c>
      <c r="R833" s="573">
        <v>1.005514705882353</v>
      </c>
      <c r="S833" s="586">
        <v>547</v>
      </c>
    </row>
    <row r="834" spans="1:19" ht="14.45" customHeight="1" x14ac:dyDescent="0.2">
      <c r="A834" s="567" t="s">
        <v>2396</v>
      </c>
      <c r="B834" s="568" t="s">
        <v>2397</v>
      </c>
      <c r="C834" s="568" t="s">
        <v>508</v>
      </c>
      <c r="D834" s="568" t="s">
        <v>647</v>
      </c>
      <c r="E834" s="568" t="s">
        <v>2414</v>
      </c>
      <c r="F834" s="568" t="s">
        <v>2443</v>
      </c>
      <c r="G834" s="568" t="s">
        <v>2444</v>
      </c>
      <c r="H834" s="585">
        <v>9</v>
      </c>
      <c r="I834" s="585">
        <v>4518</v>
      </c>
      <c r="J834" s="568">
        <v>0.19920634920634919</v>
      </c>
      <c r="K834" s="568">
        <v>502</v>
      </c>
      <c r="L834" s="585">
        <v>45</v>
      </c>
      <c r="M834" s="585">
        <v>22680</v>
      </c>
      <c r="N834" s="568">
        <v>1</v>
      </c>
      <c r="O834" s="568">
        <v>504</v>
      </c>
      <c r="P834" s="585">
        <v>33</v>
      </c>
      <c r="Q834" s="585">
        <v>16731</v>
      </c>
      <c r="R834" s="573">
        <v>0.73769841269841274</v>
      </c>
      <c r="S834" s="586">
        <v>507</v>
      </c>
    </row>
    <row r="835" spans="1:19" ht="14.45" customHeight="1" x14ac:dyDescent="0.2">
      <c r="A835" s="567" t="s">
        <v>2396</v>
      </c>
      <c r="B835" s="568" t="s">
        <v>2397</v>
      </c>
      <c r="C835" s="568" t="s">
        <v>508</v>
      </c>
      <c r="D835" s="568" t="s">
        <v>647</v>
      </c>
      <c r="E835" s="568" t="s">
        <v>2414</v>
      </c>
      <c r="F835" s="568" t="s">
        <v>2445</v>
      </c>
      <c r="G835" s="568" t="s">
        <v>2446</v>
      </c>
      <c r="H835" s="585">
        <v>17</v>
      </c>
      <c r="I835" s="585">
        <v>11560</v>
      </c>
      <c r="J835" s="568">
        <v>0.3375182481751825</v>
      </c>
      <c r="K835" s="568">
        <v>680</v>
      </c>
      <c r="L835" s="585">
        <v>50</v>
      </c>
      <c r="M835" s="585">
        <v>34250</v>
      </c>
      <c r="N835" s="568">
        <v>1</v>
      </c>
      <c r="O835" s="568">
        <v>685</v>
      </c>
      <c r="P835" s="585">
        <v>30</v>
      </c>
      <c r="Q835" s="585">
        <v>20640</v>
      </c>
      <c r="R835" s="573">
        <v>0.60262773722627738</v>
      </c>
      <c r="S835" s="586">
        <v>688</v>
      </c>
    </row>
    <row r="836" spans="1:19" ht="14.45" customHeight="1" x14ac:dyDescent="0.2">
      <c r="A836" s="567" t="s">
        <v>2396</v>
      </c>
      <c r="B836" s="568" t="s">
        <v>2397</v>
      </c>
      <c r="C836" s="568" t="s">
        <v>508</v>
      </c>
      <c r="D836" s="568" t="s">
        <v>647</v>
      </c>
      <c r="E836" s="568" t="s">
        <v>2414</v>
      </c>
      <c r="F836" s="568" t="s">
        <v>2447</v>
      </c>
      <c r="G836" s="568" t="s">
        <v>2448</v>
      </c>
      <c r="H836" s="585">
        <v>1</v>
      </c>
      <c r="I836" s="585">
        <v>1034</v>
      </c>
      <c r="J836" s="568">
        <v>4.3227424749163877E-2</v>
      </c>
      <c r="K836" s="568">
        <v>1034</v>
      </c>
      <c r="L836" s="585">
        <v>23</v>
      </c>
      <c r="M836" s="585">
        <v>23920</v>
      </c>
      <c r="N836" s="568">
        <v>1</v>
      </c>
      <c r="O836" s="568">
        <v>1040</v>
      </c>
      <c r="P836" s="585">
        <v>47</v>
      </c>
      <c r="Q836" s="585">
        <v>49115</v>
      </c>
      <c r="R836" s="573">
        <v>2.0533026755852841</v>
      </c>
      <c r="S836" s="586">
        <v>1045</v>
      </c>
    </row>
    <row r="837" spans="1:19" ht="14.45" customHeight="1" x14ac:dyDescent="0.2">
      <c r="A837" s="567" t="s">
        <v>2396</v>
      </c>
      <c r="B837" s="568" t="s">
        <v>2397</v>
      </c>
      <c r="C837" s="568" t="s">
        <v>508</v>
      </c>
      <c r="D837" s="568" t="s">
        <v>647</v>
      </c>
      <c r="E837" s="568" t="s">
        <v>2414</v>
      </c>
      <c r="F837" s="568" t="s">
        <v>2449</v>
      </c>
      <c r="G837" s="568" t="s">
        <v>2450</v>
      </c>
      <c r="H837" s="585">
        <v>6</v>
      </c>
      <c r="I837" s="585">
        <v>12618</v>
      </c>
      <c r="J837" s="568">
        <v>0.33191287878787878</v>
      </c>
      <c r="K837" s="568">
        <v>2103</v>
      </c>
      <c r="L837" s="585">
        <v>18</v>
      </c>
      <c r="M837" s="585">
        <v>38016</v>
      </c>
      <c r="N837" s="568">
        <v>1</v>
      </c>
      <c r="O837" s="568">
        <v>2112</v>
      </c>
      <c r="P837" s="585">
        <v>7</v>
      </c>
      <c r="Q837" s="585">
        <v>14847</v>
      </c>
      <c r="R837" s="573">
        <v>0.39054608585858586</v>
      </c>
      <c r="S837" s="586">
        <v>2121</v>
      </c>
    </row>
    <row r="838" spans="1:19" ht="14.45" customHeight="1" x14ac:dyDescent="0.2">
      <c r="A838" s="567" t="s">
        <v>2396</v>
      </c>
      <c r="B838" s="568" t="s">
        <v>2397</v>
      </c>
      <c r="C838" s="568" t="s">
        <v>508</v>
      </c>
      <c r="D838" s="568" t="s">
        <v>647</v>
      </c>
      <c r="E838" s="568" t="s">
        <v>2414</v>
      </c>
      <c r="F838" s="568" t="s">
        <v>2455</v>
      </c>
      <c r="G838" s="568" t="s">
        <v>2456</v>
      </c>
      <c r="H838" s="585">
        <v>4</v>
      </c>
      <c r="I838" s="585">
        <v>5590</v>
      </c>
      <c r="J838" s="568">
        <v>1.9879089615931722</v>
      </c>
      <c r="K838" s="568">
        <v>1397.5</v>
      </c>
      <c r="L838" s="585">
        <v>2</v>
      </c>
      <c r="M838" s="585">
        <v>2812</v>
      </c>
      <c r="N838" s="568">
        <v>1</v>
      </c>
      <c r="O838" s="568">
        <v>1406</v>
      </c>
      <c r="P838" s="585">
        <v>1</v>
      </c>
      <c r="Q838" s="585">
        <v>1415</v>
      </c>
      <c r="R838" s="573">
        <v>0.50320056899004273</v>
      </c>
      <c r="S838" s="586">
        <v>1415</v>
      </c>
    </row>
    <row r="839" spans="1:19" ht="14.45" customHeight="1" x14ac:dyDescent="0.2">
      <c r="A839" s="567" t="s">
        <v>2396</v>
      </c>
      <c r="B839" s="568" t="s">
        <v>2397</v>
      </c>
      <c r="C839" s="568" t="s">
        <v>508</v>
      </c>
      <c r="D839" s="568" t="s">
        <v>647</v>
      </c>
      <c r="E839" s="568" t="s">
        <v>2414</v>
      </c>
      <c r="F839" s="568" t="s">
        <v>2457</v>
      </c>
      <c r="G839" s="568" t="s">
        <v>2458</v>
      </c>
      <c r="H839" s="585">
        <v>5</v>
      </c>
      <c r="I839" s="585">
        <v>7850</v>
      </c>
      <c r="J839" s="568">
        <v>0.2928121153344026</v>
      </c>
      <c r="K839" s="568">
        <v>1570</v>
      </c>
      <c r="L839" s="585">
        <v>17</v>
      </c>
      <c r="M839" s="585">
        <v>26809</v>
      </c>
      <c r="N839" s="568">
        <v>1</v>
      </c>
      <c r="O839" s="568">
        <v>1577</v>
      </c>
      <c r="P839" s="585">
        <v>8</v>
      </c>
      <c r="Q839" s="585">
        <v>12664</v>
      </c>
      <c r="R839" s="573">
        <v>0.47237867880189488</v>
      </c>
      <c r="S839" s="586">
        <v>1583</v>
      </c>
    </row>
    <row r="840" spans="1:19" ht="14.45" customHeight="1" x14ac:dyDescent="0.2">
      <c r="A840" s="567" t="s">
        <v>2396</v>
      </c>
      <c r="B840" s="568" t="s">
        <v>2397</v>
      </c>
      <c r="C840" s="568" t="s">
        <v>508</v>
      </c>
      <c r="D840" s="568" t="s">
        <v>647</v>
      </c>
      <c r="E840" s="568" t="s">
        <v>2414</v>
      </c>
      <c r="F840" s="568" t="s">
        <v>2583</v>
      </c>
      <c r="G840" s="568" t="s">
        <v>2584</v>
      </c>
      <c r="H840" s="585"/>
      <c r="I840" s="585"/>
      <c r="J840" s="568"/>
      <c r="K840" s="568"/>
      <c r="L840" s="585">
        <v>1</v>
      </c>
      <c r="M840" s="585">
        <v>1135</v>
      </c>
      <c r="N840" s="568">
        <v>1</v>
      </c>
      <c r="O840" s="568">
        <v>1135</v>
      </c>
      <c r="P840" s="585"/>
      <c r="Q840" s="585"/>
      <c r="R840" s="573"/>
      <c r="S840" s="586"/>
    </row>
    <row r="841" spans="1:19" ht="14.45" customHeight="1" x14ac:dyDescent="0.2">
      <c r="A841" s="567" t="s">
        <v>2396</v>
      </c>
      <c r="B841" s="568" t="s">
        <v>2397</v>
      </c>
      <c r="C841" s="568" t="s">
        <v>508</v>
      </c>
      <c r="D841" s="568" t="s">
        <v>647</v>
      </c>
      <c r="E841" s="568" t="s">
        <v>2414</v>
      </c>
      <c r="F841" s="568" t="s">
        <v>2467</v>
      </c>
      <c r="G841" s="568" t="s">
        <v>2468</v>
      </c>
      <c r="H841" s="585">
        <v>3</v>
      </c>
      <c r="I841" s="585">
        <v>100</v>
      </c>
      <c r="J841" s="568">
        <v>3.6585410470012771E-2</v>
      </c>
      <c r="K841" s="568">
        <v>33.333333333333336</v>
      </c>
      <c r="L841" s="585">
        <v>82</v>
      </c>
      <c r="M841" s="585">
        <v>2733.33</v>
      </c>
      <c r="N841" s="568">
        <v>1</v>
      </c>
      <c r="O841" s="568">
        <v>33.333292682926832</v>
      </c>
      <c r="P841" s="585">
        <v>101</v>
      </c>
      <c r="Q841" s="585">
        <v>4148.88</v>
      </c>
      <c r="R841" s="573">
        <v>1.5178847779082658</v>
      </c>
      <c r="S841" s="586">
        <v>41.078019801980197</v>
      </c>
    </row>
    <row r="842" spans="1:19" ht="14.45" customHeight="1" x14ac:dyDescent="0.2">
      <c r="A842" s="567" t="s">
        <v>2396</v>
      </c>
      <c r="B842" s="568" t="s">
        <v>2397</v>
      </c>
      <c r="C842" s="568" t="s">
        <v>508</v>
      </c>
      <c r="D842" s="568" t="s">
        <v>647</v>
      </c>
      <c r="E842" s="568" t="s">
        <v>2414</v>
      </c>
      <c r="F842" s="568" t="s">
        <v>2473</v>
      </c>
      <c r="G842" s="568" t="s">
        <v>2474</v>
      </c>
      <c r="H842" s="585">
        <v>49</v>
      </c>
      <c r="I842" s="585">
        <v>4214</v>
      </c>
      <c r="J842" s="568">
        <v>0.35879097488292888</v>
      </c>
      <c r="K842" s="568">
        <v>86</v>
      </c>
      <c r="L842" s="585">
        <v>135</v>
      </c>
      <c r="M842" s="585">
        <v>11745</v>
      </c>
      <c r="N842" s="568">
        <v>1</v>
      </c>
      <c r="O842" s="568">
        <v>87</v>
      </c>
      <c r="P842" s="585">
        <v>96</v>
      </c>
      <c r="Q842" s="585">
        <v>8448</v>
      </c>
      <c r="R842" s="573">
        <v>0.71928480204342271</v>
      </c>
      <c r="S842" s="586">
        <v>88</v>
      </c>
    </row>
    <row r="843" spans="1:19" ht="14.45" customHeight="1" x14ac:dyDescent="0.2">
      <c r="A843" s="567" t="s">
        <v>2396</v>
      </c>
      <c r="B843" s="568" t="s">
        <v>2397</v>
      </c>
      <c r="C843" s="568" t="s">
        <v>508</v>
      </c>
      <c r="D843" s="568" t="s">
        <v>647</v>
      </c>
      <c r="E843" s="568" t="s">
        <v>2414</v>
      </c>
      <c r="F843" s="568" t="s">
        <v>2475</v>
      </c>
      <c r="G843" s="568" t="s">
        <v>2476</v>
      </c>
      <c r="H843" s="585">
        <v>1</v>
      </c>
      <c r="I843" s="585">
        <v>32</v>
      </c>
      <c r="J843" s="568">
        <v>0.96969696969696972</v>
      </c>
      <c r="K843" s="568">
        <v>32</v>
      </c>
      <c r="L843" s="585">
        <v>1</v>
      </c>
      <c r="M843" s="585">
        <v>33</v>
      </c>
      <c r="N843" s="568">
        <v>1</v>
      </c>
      <c r="O843" s="568">
        <v>33</v>
      </c>
      <c r="P843" s="585"/>
      <c r="Q843" s="585"/>
      <c r="R843" s="573"/>
      <c r="S843" s="586"/>
    </row>
    <row r="844" spans="1:19" ht="14.45" customHeight="1" x14ac:dyDescent="0.2">
      <c r="A844" s="567" t="s">
        <v>2396</v>
      </c>
      <c r="B844" s="568" t="s">
        <v>2397</v>
      </c>
      <c r="C844" s="568" t="s">
        <v>508</v>
      </c>
      <c r="D844" s="568" t="s">
        <v>647</v>
      </c>
      <c r="E844" s="568" t="s">
        <v>2414</v>
      </c>
      <c r="F844" s="568" t="s">
        <v>2490</v>
      </c>
      <c r="G844" s="568" t="s">
        <v>2491</v>
      </c>
      <c r="H844" s="585"/>
      <c r="I844" s="585"/>
      <c r="J844" s="568"/>
      <c r="K844" s="568"/>
      <c r="L844" s="585"/>
      <c r="M844" s="585"/>
      <c r="N844" s="568"/>
      <c r="O844" s="568"/>
      <c r="P844" s="585">
        <v>1</v>
      </c>
      <c r="Q844" s="585">
        <v>734</v>
      </c>
      <c r="R844" s="573"/>
      <c r="S844" s="586">
        <v>734</v>
      </c>
    </row>
    <row r="845" spans="1:19" ht="14.45" customHeight="1" x14ac:dyDescent="0.2">
      <c r="A845" s="567" t="s">
        <v>2396</v>
      </c>
      <c r="B845" s="568" t="s">
        <v>2397</v>
      </c>
      <c r="C845" s="568" t="s">
        <v>508</v>
      </c>
      <c r="D845" s="568" t="s">
        <v>647</v>
      </c>
      <c r="E845" s="568" t="s">
        <v>2414</v>
      </c>
      <c r="F845" s="568" t="s">
        <v>2492</v>
      </c>
      <c r="G845" s="568" t="s">
        <v>2493</v>
      </c>
      <c r="H845" s="585">
        <v>2</v>
      </c>
      <c r="I845" s="585">
        <v>2128</v>
      </c>
      <c r="J845" s="568">
        <v>0.16588712192079824</v>
      </c>
      <c r="K845" s="568">
        <v>1064</v>
      </c>
      <c r="L845" s="585">
        <v>12</v>
      </c>
      <c r="M845" s="585">
        <v>12828</v>
      </c>
      <c r="N845" s="568">
        <v>1</v>
      </c>
      <c r="O845" s="568">
        <v>1069</v>
      </c>
      <c r="P845" s="585">
        <v>5</v>
      </c>
      <c r="Q845" s="585">
        <v>5360</v>
      </c>
      <c r="R845" s="573">
        <v>0.41783598378546927</v>
      </c>
      <c r="S845" s="586">
        <v>1072</v>
      </c>
    </row>
    <row r="846" spans="1:19" ht="14.45" customHeight="1" x14ac:dyDescent="0.2">
      <c r="A846" s="567" t="s">
        <v>2396</v>
      </c>
      <c r="B846" s="568" t="s">
        <v>2397</v>
      </c>
      <c r="C846" s="568" t="s">
        <v>508</v>
      </c>
      <c r="D846" s="568" t="s">
        <v>647</v>
      </c>
      <c r="E846" s="568" t="s">
        <v>2414</v>
      </c>
      <c r="F846" s="568" t="s">
        <v>2498</v>
      </c>
      <c r="G846" s="568" t="s">
        <v>2499</v>
      </c>
      <c r="H846" s="585">
        <v>7</v>
      </c>
      <c r="I846" s="585">
        <v>5019</v>
      </c>
      <c r="J846" s="568">
        <v>0.16551246537396122</v>
      </c>
      <c r="K846" s="568">
        <v>717</v>
      </c>
      <c r="L846" s="585">
        <v>42</v>
      </c>
      <c r="M846" s="585">
        <v>30324</v>
      </c>
      <c r="N846" s="568">
        <v>1</v>
      </c>
      <c r="O846" s="568">
        <v>722</v>
      </c>
      <c r="P846" s="585">
        <v>47</v>
      </c>
      <c r="Q846" s="585">
        <v>34075</v>
      </c>
      <c r="R846" s="573">
        <v>1.1236974013982324</v>
      </c>
      <c r="S846" s="586">
        <v>725</v>
      </c>
    </row>
    <row r="847" spans="1:19" ht="14.45" customHeight="1" x14ac:dyDescent="0.2">
      <c r="A847" s="567" t="s">
        <v>2396</v>
      </c>
      <c r="B847" s="568" t="s">
        <v>2397</v>
      </c>
      <c r="C847" s="568" t="s">
        <v>508</v>
      </c>
      <c r="D847" s="568" t="s">
        <v>647</v>
      </c>
      <c r="E847" s="568" t="s">
        <v>2414</v>
      </c>
      <c r="F847" s="568" t="s">
        <v>2500</v>
      </c>
      <c r="G847" s="568" t="s">
        <v>2501</v>
      </c>
      <c r="H847" s="585"/>
      <c r="I847" s="585"/>
      <c r="J847" s="568"/>
      <c r="K847" s="568"/>
      <c r="L847" s="585"/>
      <c r="M847" s="585"/>
      <c r="N847" s="568"/>
      <c r="O847" s="568"/>
      <c r="P847" s="585">
        <v>1</v>
      </c>
      <c r="Q847" s="585">
        <v>93</v>
      </c>
      <c r="R847" s="573"/>
      <c r="S847" s="586">
        <v>93</v>
      </c>
    </row>
    <row r="848" spans="1:19" ht="14.45" customHeight="1" x14ac:dyDescent="0.2">
      <c r="A848" s="567" t="s">
        <v>2396</v>
      </c>
      <c r="B848" s="568" t="s">
        <v>2397</v>
      </c>
      <c r="C848" s="568" t="s">
        <v>508</v>
      </c>
      <c r="D848" s="568" t="s">
        <v>647</v>
      </c>
      <c r="E848" s="568" t="s">
        <v>2414</v>
      </c>
      <c r="F848" s="568" t="s">
        <v>2508</v>
      </c>
      <c r="G848" s="568" t="s">
        <v>2509</v>
      </c>
      <c r="H848" s="585"/>
      <c r="I848" s="585"/>
      <c r="J848" s="568"/>
      <c r="K848" s="568"/>
      <c r="L848" s="585">
        <v>1</v>
      </c>
      <c r="M848" s="585">
        <v>393</v>
      </c>
      <c r="N848" s="568">
        <v>1</v>
      </c>
      <c r="O848" s="568">
        <v>393</v>
      </c>
      <c r="P848" s="585"/>
      <c r="Q848" s="585"/>
      <c r="R848" s="573"/>
      <c r="S848" s="586"/>
    </row>
    <row r="849" spans="1:19" ht="14.45" customHeight="1" x14ac:dyDescent="0.2">
      <c r="A849" s="567" t="s">
        <v>2396</v>
      </c>
      <c r="B849" s="568" t="s">
        <v>2397</v>
      </c>
      <c r="C849" s="568" t="s">
        <v>508</v>
      </c>
      <c r="D849" s="568" t="s">
        <v>647</v>
      </c>
      <c r="E849" s="568" t="s">
        <v>2414</v>
      </c>
      <c r="F849" s="568" t="s">
        <v>2510</v>
      </c>
      <c r="G849" s="568" t="s">
        <v>2511</v>
      </c>
      <c r="H849" s="585">
        <v>3</v>
      </c>
      <c r="I849" s="585">
        <v>1518</v>
      </c>
      <c r="J849" s="568">
        <v>0.19921259842519684</v>
      </c>
      <c r="K849" s="568">
        <v>506</v>
      </c>
      <c r="L849" s="585">
        <v>15</v>
      </c>
      <c r="M849" s="585">
        <v>7620</v>
      </c>
      <c r="N849" s="568">
        <v>1</v>
      </c>
      <c r="O849" s="568">
        <v>508</v>
      </c>
      <c r="P849" s="585">
        <v>7</v>
      </c>
      <c r="Q849" s="585">
        <v>3577</v>
      </c>
      <c r="R849" s="573">
        <v>0.46942257217847771</v>
      </c>
      <c r="S849" s="586">
        <v>511</v>
      </c>
    </row>
    <row r="850" spans="1:19" ht="14.45" customHeight="1" x14ac:dyDescent="0.2">
      <c r="A850" s="567" t="s">
        <v>2396</v>
      </c>
      <c r="B850" s="568" t="s">
        <v>2397</v>
      </c>
      <c r="C850" s="568" t="s">
        <v>508</v>
      </c>
      <c r="D850" s="568" t="s">
        <v>647</v>
      </c>
      <c r="E850" s="568" t="s">
        <v>2414</v>
      </c>
      <c r="F850" s="568" t="s">
        <v>2514</v>
      </c>
      <c r="G850" s="568" t="s">
        <v>2515</v>
      </c>
      <c r="H850" s="585"/>
      <c r="I850" s="585"/>
      <c r="J850" s="568"/>
      <c r="K850" s="568"/>
      <c r="L850" s="585">
        <v>1</v>
      </c>
      <c r="M850" s="585">
        <v>1686</v>
      </c>
      <c r="N850" s="568">
        <v>1</v>
      </c>
      <c r="O850" s="568">
        <v>1686</v>
      </c>
      <c r="P850" s="585"/>
      <c r="Q850" s="585"/>
      <c r="R850" s="573"/>
      <c r="S850" s="586"/>
    </row>
    <row r="851" spans="1:19" ht="14.45" customHeight="1" x14ac:dyDescent="0.2">
      <c r="A851" s="567" t="s">
        <v>2396</v>
      </c>
      <c r="B851" s="568" t="s">
        <v>2397</v>
      </c>
      <c r="C851" s="568" t="s">
        <v>508</v>
      </c>
      <c r="D851" s="568" t="s">
        <v>647</v>
      </c>
      <c r="E851" s="568" t="s">
        <v>2414</v>
      </c>
      <c r="F851" s="568" t="s">
        <v>2516</v>
      </c>
      <c r="G851" s="568" t="s">
        <v>2517</v>
      </c>
      <c r="H851" s="585">
        <v>1</v>
      </c>
      <c r="I851" s="585">
        <v>181</v>
      </c>
      <c r="J851" s="568">
        <v>0.33150183150183149</v>
      </c>
      <c r="K851" s="568">
        <v>181</v>
      </c>
      <c r="L851" s="585">
        <v>3</v>
      </c>
      <c r="M851" s="585">
        <v>546</v>
      </c>
      <c r="N851" s="568">
        <v>1</v>
      </c>
      <c r="O851" s="568">
        <v>182</v>
      </c>
      <c r="P851" s="585"/>
      <c r="Q851" s="585"/>
      <c r="R851" s="573"/>
      <c r="S851" s="586"/>
    </row>
    <row r="852" spans="1:19" ht="14.45" customHeight="1" x14ac:dyDescent="0.2">
      <c r="A852" s="567" t="s">
        <v>2396</v>
      </c>
      <c r="B852" s="568" t="s">
        <v>2397</v>
      </c>
      <c r="C852" s="568" t="s">
        <v>508</v>
      </c>
      <c r="D852" s="568" t="s">
        <v>647</v>
      </c>
      <c r="E852" s="568" t="s">
        <v>2414</v>
      </c>
      <c r="F852" s="568" t="s">
        <v>2520</v>
      </c>
      <c r="G852" s="568" t="s">
        <v>2521</v>
      </c>
      <c r="H852" s="585">
        <v>4</v>
      </c>
      <c r="I852" s="585">
        <v>1244</v>
      </c>
      <c r="J852" s="568">
        <v>0.14767331433998102</v>
      </c>
      <c r="K852" s="568">
        <v>311</v>
      </c>
      <c r="L852" s="585">
        <v>27</v>
      </c>
      <c r="M852" s="585">
        <v>8424</v>
      </c>
      <c r="N852" s="568">
        <v>1</v>
      </c>
      <c r="O852" s="568">
        <v>312</v>
      </c>
      <c r="P852" s="585">
        <v>34</v>
      </c>
      <c r="Q852" s="585">
        <v>10642</v>
      </c>
      <c r="R852" s="573">
        <v>1.26329534662868</v>
      </c>
      <c r="S852" s="586">
        <v>313</v>
      </c>
    </row>
    <row r="853" spans="1:19" ht="14.45" customHeight="1" x14ac:dyDescent="0.2">
      <c r="A853" s="567" t="s">
        <v>2396</v>
      </c>
      <c r="B853" s="568" t="s">
        <v>2397</v>
      </c>
      <c r="C853" s="568" t="s">
        <v>508</v>
      </c>
      <c r="D853" s="568" t="s">
        <v>647</v>
      </c>
      <c r="E853" s="568" t="s">
        <v>2414</v>
      </c>
      <c r="F853" s="568" t="s">
        <v>2591</v>
      </c>
      <c r="G853" s="568" t="s">
        <v>2592</v>
      </c>
      <c r="H853" s="585"/>
      <c r="I853" s="585"/>
      <c r="J853" s="568"/>
      <c r="K853" s="568"/>
      <c r="L853" s="585">
        <v>1</v>
      </c>
      <c r="M853" s="585">
        <v>3740</v>
      </c>
      <c r="N853" s="568">
        <v>1</v>
      </c>
      <c r="O853" s="568">
        <v>3740</v>
      </c>
      <c r="P853" s="585"/>
      <c r="Q853" s="585"/>
      <c r="R853" s="573"/>
      <c r="S853" s="586"/>
    </row>
    <row r="854" spans="1:19" ht="14.45" customHeight="1" x14ac:dyDescent="0.2">
      <c r="A854" s="567" t="s">
        <v>2396</v>
      </c>
      <c r="B854" s="568" t="s">
        <v>2397</v>
      </c>
      <c r="C854" s="568" t="s">
        <v>508</v>
      </c>
      <c r="D854" s="568" t="s">
        <v>647</v>
      </c>
      <c r="E854" s="568" t="s">
        <v>2414</v>
      </c>
      <c r="F854" s="568" t="s">
        <v>2593</v>
      </c>
      <c r="G854" s="568" t="s">
        <v>2594</v>
      </c>
      <c r="H854" s="585">
        <v>1</v>
      </c>
      <c r="I854" s="585">
        <v>1738</v>
      </c>
      <c r="J854" s="568">
        <v>0.49770904925544102</v>
      </c>
      <c r="K854" s="568">
        <v>1738</v>
      </c>
      <c r="L854" s="585">
        <v>2</v>
      </c>
      <c r="M854" s="585">
        <v>3492</v>
      </c>
      <c r="N854" s="568">
        <v>1</v>
      </c>
      <c r="O854" s="568">
        <v>1746</v>
      </c>
      <c r="P854" s="585"/>
      <c r="Q854" s="585"/>
      <c r="R854" s="573"/>
      <c r="S854" s="586"/>
    </row>
    <row r="855" spans="1:19" ht="14.45" customHeight="1" x14ac:dyDescent="0.2">
      <c r="A855" s="567" t="s">
        <v>2396</v>
      </c>
      <c r="B855" s="568" t="s">
        <v>2397</v>
      </c>
      <c r="C855" s="568" t="s">
        <v>508</v>
      </c>
      <c r="D855" s="568" t="s">
        <v>647</v>
      </c>
      <c r="E855" s="568" t="s">
        <v>2414</v>
      </c>
      <c r="F855" s="568" t="s">
        <v>2524</v>
      </c>
      <c r="G855" s="568" t="s">
        <v>2525</v>
      </c>
      <c r="H855" s="585"/>
      <c r="I855" s="585"/>
      <c r="J855" s="568"/>
      <c r="K855" s="568"/>
      <c r="L855" s="585">
        <v>1</v>
      </c>
      <c r="M855" s="585">
        <v>1087</v>
      </c>
      <c r="N855" s="568">
        <v>1</v>
      </c>
      <c r="O855" s="568">
        <v>1087</v>
      </c>
      <c r="P855" s="585"/>
      <c r="Q855" s="585"/>
      <c r="R855" s="573"/>
      <c r="S855" s="586"/>
    </row>
    <row r="856" spans="1:19" ht="14.45" customHeight="1" x14ac:dyDescent="0.2">
      <c r="A856" s="567" t="s">
        <v>2396</v>
      </c>
      <c r="B856" s="568" t="s">
        <v>2397</v>
      </c>
      <c r="C856" s="568" t="s">
        <v>508</v>
      </c>
      <c r="D856" s="568" t="s">
        <v>647</v>
      </c>
      <c r="E856" s="568" t="s">
        <v>2414</v>
      </c>
      <c r="F856" s="568" t="s">
        <v>2528</v>
      </c>
      <c r="G856" s="568" t="s">
        <v>2529</v>
      </c>
      <c r="H856" s="585"/>
      <c r="I856" s="585"/>
      <c r="J856" s="568"/>
      <c r="K856" s="568"/>
      <c r="L856" s="585">
        <v>1</v>
      </c>
      <c r="M856" s="585">
        <v>337</v>
      </c>
      <c r="N856" s="568">
        <v>1</v>
      </c>
      <c r="O856" s="568">
        <v>337</v>
      </c>
      <c r="P856" s="585"/>
      <c r="Q856" s="585"/>
      <c r="R856" s="573"/>
      <c r="S856" s="586"/>
    </row>
    <row r="857" spans="1:19" ht="14.45" customHeight="1" x14ac:dyDescent="0.2">
      <c r="A857" s="567" t="s">
        <v>2396</v>
      </c>
      <c r="B857" s="568" t="s">
        <v>2397</v>
      </c>
      <c r="C857" s="568" t="s">
        <v>508</v>
      </c>
      <c r="D857" s="568" t="s">
        <v>647</v>
      </c>
      <c r="E857" s="568" t="s">
        <v>2414</v>
      </c>
      <c r="F857" s="568" t="s">
        <v>2532</v>
      </c>
      <c r="G857" s="568" t="s">
        <v>2533</v>
      </c>
      <c r="H857" s="585">
        <v>5</v>
      </c>
      <c r="I857" s="585">
        <v>4205</v>
      </c>
      <c r="J857" s="568">
        <v>1.6568163908589439</v>
      </c>
      <c r="K857" s="568">
        <v>841</v>
      </c>
      <c r="L857" s="585">
        <v>3</v>
      </c>
      <c r="M857" s="585">
        <v>2538</v>
      </c>
      <c r="N857" s="568">
        <v>1</v>
      </c>
      <c r="O857" s="568">
        <v>846</v>
      </c>
      <c r="P857" s="585">
        <v>1</v>
      </c>
      <c r="Q857" s="585">
        <v>849</v>
      </c>
      <c r="R857" s="573">
        <v>0.33451536643026003</v>
      </c>
      <c r="S857" s="586">
        <v>849</v>
      </c>
    </row>
    <row r="858" spans="1:19" ht="14.45" customHeight="1" x14ac:dyDescent="0.2">
      <c r="A858" s="567" t="s">
        <v>2396</v>
      </c>
      <c r="B858" s="568" t="s">
        <v>2397</v>
      </c>
      <c r="C858" s="568" t="s">
        <v>508</v>
      </c>
      <c r="D858" s="568" t="s">
        <v>647</v>
      </c>
      <c r="E858" s="568" t="s">
        <v>2414</v>
      </c>
      <c r="F858" s="568" t="s">
        <v>2536</v>
      </c>
      <c r="G858" s="568" t="s">
        <v>2537</v>
      </c>
      <c r="H858" s="585">
        <v>2</v>
      </c>
      <c r="I858" s="585">
        <v>2406</v>
      </c>
      <c r="J858" s="568">
        <v>0.99503722084367241</v>
      </c>
      <c r="K858" s="568">
        <v>1203</v>
      </c>
      <c r="L858" s="585">
        <v>2</v>
      </c>
      <c r="M858" s="585">
        <v>2418</v>
      </c>
      <c r="N858" s="568">
        <v>1</v>
      </c>
      <c r="O858" s="568">
        <v>1209</v>
      </c>
      <c r="P858" s="585">
        <v>2</v>
      </c>
      <c r="Q858" s="585">
        <v>2428</v>
      </c>
      <c r="R858" s="573">
        <v>1.0041356492969395</v>
      </c>
      <c r="S858" s="586">
        <v>1214</v>
      </c>
    </row>
    <row r="859" spans="1:19" ht="14.45" customHeight="1" x14ac:dyDescent="0.2">
      <c r="A859" s="567" t="s">
        <v>2396</v>
      </c>
      <c r="B859" s="568" t="s">
        <v>2397</v>
      </c>
      <c r="C859" s="568" t="s">
        <v>508</v>
      </c>
      <c r="D859" s="568" t="s">
        <v>647</v>
      </c>
      <c r="E859" s="568" t="s">
        <v>2414</v>
      </c>
      <c r="F859" s="568" t="s">
        <v>2538</v>
      </c>
      <c r="G859" s="568" t="s">
        <v>2539</v>
      </c>
      <c r="H859" s="585"/>
      <c r="I859" s="585"/>
      <c r="J859" s="568"/>
      <c r="K859" s="568"/>
      <c r="L859" s="585">
        <v>1</v>
      </c>
      <c r="M859" s="585">
        <v>1584</v>
      </c>
      <c r="N859" s="568">
        <v>1</v>
      </c>
      <c r="O859" s="568">
        <v>1584</v>
      </c>
      <c r="P859" s="585"/>
      <c r="Q859" s="585"/>
      <c r="R859" s="573"/>
      <c r="S859" s="586"/>
    </row>
    <row r="860" spans="1:19" ht="14.45" customHeight="1" x14ac:dyDescent="0.2">
      <c r="A860" s="567" t="s">
        <v>2396</v>
      </c>
      <c r="B860" s="568" t="s">
        <v>2397</v>
      </c>
      <c r="C860" s="568" t="s">
        <v>508</v>
      </c>
      <c r="D860" s="568" t="s">
        <v>647</v>
      </c>
      <c r="E860" s="568" t="s">
        <v>2414</v>
      </c>
      <c r="F860" s="568" t="s">
        <v>2542</v>
      </c>
      <c r="G860" s="568" t="s">
        <v>2523</v>
      </c>
      <c r="H860" s="585"/>
      <c r="I860" s="585"/>
      <c r="J860" s="568"/>
      <c r="K860" s="568"/>
      <c r="L860" s="585">
        <v>13</v>
      </c>
      <c r="M860" s="585">
        <v>10803</v>
      </c>
      <c r="N860" s="568">
        <v>1</v>
      </c>
      <c r="O860" s="568">
        <v>831</v>
      </c>
      <c r="P860" s="585">
        <v>29</v>
      </c>
      <c r="Q860" s="585">
        <v>24186</v>
      </c>
      <c r="R860" s="573">
        <v>2.2388225492918634</v>
      </c>
      <c r="S860" s="586">
        <v>834</v>
      </c>
    </row>
    <row r="861" spans="1:19" ht="14.45" customHeight="1" x14ac:dyDescent="0.2">
      <c r="A861" s="567" t="s">
        <v>2396</v>
      </c>
      <c r="B861" s="568" t="s">
        <v>2397</v>
      </c>
      <c r="C861" s="568" t="s">
        <v>508</v>
      </c>
      <c r="D861" s="568" t="s">
        <v>647</v>
      </c>
      <c r="E861" s="568" t="s">
        <v>2414</v>
      </c>
      <c r="F861" s="568" t="s">
        <v>2547</v>
      </c>
      <c r="G861" s="568" t="s">
        <v>2548</v>
      </c>
      <c r="H861" s="585"/>
      <c r="I861" s="585"/>
      <c r="J861" s="568"/>
      <c r="K861" s="568"/>
      <c r="L861" s="585">
        <v>1</v>
      </c>
      <c r="M861" s="585">
        <v>377</v>
      </c>
      <c r="N861" s="568">
        <v>1</v>
      </c>
      <c r="O861" s="568">
        <v>377</v>
      </c>
      <c r="P861" s="585"/>
      <c r="Q861" s="585"/>
      <c r="R861" s="573"/>
      <c r="S861" s="586"/>
    </row>
    <row r="862" spans="1:19" ht="14.45" customHeight="1" x14ac:dyDescent="0.2">
      <c r="A862" s="567" t="s">
        <v>2396</v>
      </c>
      <c r="B862" s="568" t="s">
        <v>2397</v>
      </c>
      <c r="C862" s="568" t="s">
        <v>508</v>
      </c>
      <c r="D862" s="568" t="s">
        <v>647</v>
      </c>
      <c r="E862" s="568" t="s">
        <v>2414</v>
      </c>
      <c r="F862" s="568" t="s">
        <v>2607</v>
      </c>
      <c r="G862" s="568" t="s">
        <v>2608</v>
      </c>
      <c r="H862" s="585"/>
      <c r="I862" s="585"/>
      <c r="J862" s="568"/>
      <c r="K862" s="568"/>
      <c r="L862" s="585">
        <v>4</v>
      </c>
      <c r="M862" s="585">
        <v>800</v>
      </c>
      <c r="N862" s="568">
        <v>1</v>
      </c>
      <c r="O862" s="568">
        <v>200</v>
      </c>
      <c r="P862" s="585"/>
      <c r="Q862" s="585"/>
      <c r="R862" s="573"/>
      <c r="S862" s="586"/>
    </row>
    <row r="863" spans="1:19" ht="14.45" customHeight="1" x14ac:dyDescent="0.2">
      <c r="A863" s="567" t="s">
        <v>2396</v>
      </c>
      <c r="B863" s="568" t="s">
        <v>2397</v>
      </c>
      <c r="C863" s="568" t="s">
        <v>511</v>
      </c>
      <c r="D863" s="568" t="s">
        <v>2387</v>
      </c>
      <c r="E863" s="568" t="s">
        <v>2414</v>
      </c>
      <c r="F863" s="568" t="s">
        <v>2469</v>
      </c>
      <c r="G863" s="568" t="s">
        <v>2470</v>
      </c>
      <c r="H863" s="585"/>
      <c r="I863" s="585"/>
      <c r="J863" s="568"/>
      <c r="K863" s="568"/>
      <c r="L863" s="585"/>
      <c r="M863" s="585"/>
      <c r="N863" s="568"/>
      <c r="O863" s="568"/>
      <c r="P863" s="585">
        <v>1</v>
      </c>
      <c r="Q863" s="585">
        <v>117</v>
      </c>
      <c r="R863" s="573"/>
      <c r="S863" s="586">
        <v>117</v>
      </c>
    </row>
    <row r="864" spans="1:19" ht="14.45" customHeight="1" x14ac:dyDescent="0.2">
      <c r="A864" s="567" t="s">
        <v>2396</v>
      </c>
      <c r="B864" s="568" t="s">
        <v>2397</v>
      </c>
      <c r="C864" s="568" t="s">
        <v>511</v>
      </c>
      <c r="D864" s="568" t="s">
        <v>2391</v>
      </c>
      <c r="E864" s="568" t="s">
        <v>2414</v>
      </c>
      <c r="F864" s="568" t="s">
        <v>2439</v>
      </c>
      <c r="G864" s="568" t="s">
        <v>2440</v>
      </c>
      <c r="H864" s="585">
        <v>1</v>
      </c>
      <c r="I864" s="585">
        <v>542</v>
      </c>
      <c r="J864" s="568"/>
      <c r="K864" s="568">
        <v>542</v>
      </c>
      <c r="L864" s="585"/>
      <c r="M864" s="585"/>
      <c r="N864" s="568"/>
      <c r="O864" s="568"/>
      <c r="P864" s="585"/>
      <c r="Q864" s="585"/>
      <c r="R864" s="573"/>
      <c r="S864" s="586"/>
    </row>
    <row r="865" spans="1:19" ht="14.45" customHeight="1" x14ac:dyDescent="0.2">
      <c r="A865" s="567" t="s">
        <v>2396</v>
      </c>
      <c r="B865" s="568" t="s">
        <v>2397</v>
      </c>
      <c r="C865" s="568" t="s">
        <v>511</v>
      </c>
      <c r="D865" s="568" t="s">
        <v>2391</v>
      </c>
      <c r="E865" s="568" t="s">
        <v>2414</v>
      </c>
      <c r="F865" s="568" t="s">
        <v>2473</v>
      </c>
      <c r="G865" s="568" t="s">
        <v>2474</v>
      </c>
      <c r="H865" s="585">
        <v>1</v>
      </c>
      <c r="I865" s="585">
        <v>86</v>
      </c>
      <c r="J865" s="568"/>
      <c r="K865" s="568">
        <v>86</v>
      </c>
      <c r="L865" s="585"/>
      <c r="M865" s="585"/>
      <c r="N865" s="568"/>
      <c r="O865" s="568"/>
      <c r="P865" s="585"/>
      <c r="Q865" s="585"/>
      <c r="R865" s="573"/>
      <c r="S865" s="586"/>
    </row>
    <row r="866" spans="1:19" ht="14.45" customHeight="1" x14ac:dyDescent="0.2">
      <c r="A866" s="567" t="s">
        <v>2396</v>
      </c>
      <c r="B866" s="568" t="s">
        <v>2397</v>
      </c>
      <c r="C866" s="568" t="s">
        <v>511</v>
      </c>
      <c r="D866" s="568" t="s">
        <v>2391</v>
      </c>
      <c r="E866" s="568" t="s">
        <v>2414</v>
      </c>
      <c r="F866" s="568" t="s">
        <v>2532</v>
      </c>
      <c r="G866" s="568" t="s">
        <v>2533</v>
      </c>
      <c r="H866" s="585">
        <v>1</v>
      </c>
      <c r="I866" s="585">
        <v>841</v>
      </c>
      <c r="J866" s="568"/>
      <c r="K866" s="568">
        <v>841</v>
      </c>
      <c r="L866" s="585"/>
      <c r="M866" s="585"/>
      <c r="N866" s="568"/>
      <c r="O866" s="568"/>
      <c r="P866" s="585"/>
      <c r="Q866" s="585"/>
      <c r="R866" s="573"/>
      <c r="S866" s="586"/>
    </row>
    <row r="867" spans="1:19" ht="14.45" customHeight="1" x14ac:dyDescent="0.2">
      <c r="A867" s="567" t="s">
        <v>2396</v>
      </c>
      <c r="B867" s="568" t="s">
        <v>2397</v>
      </c>
      <c r="C867" s="568" t="s">
        <v>511</v>
      </c>
      <c r="D867" s="568" t="s">
        <v>646</v>
      </c>
      <c r="E867" s="568" t="s">
        <v>2398</v>
      </c>
      <c r="F867" s="568" t="s">
        <v>2399</v>
      </c>
      <c r="G867" s="568" t="s">
        <v>2400</v>
      </c>
      <c r="H867" s="585"/>
      <c r="I867" s="585"/>
      <c r="J867" s="568"/>
      <c r="K867" s="568"/>
      <c r="L867" s="585"/>
      <c r="M867" s="585"/>
      <c r="N867" s="568"/>
      <c r="O867" s="568"/>
      <c r="P867" s="585">
        <v>0.2</v>
      </c>
      <c r="Q867" s="585">
        <v>14.5</v>
      </c>
      <c r="R867" s="573"/>
      <c r="S867" s="586">
        <v>72.5</v>
      </c>
    </row>
    <row r="868" spans="1:19" ht="14.45" customHeight="1" x14ac:dyDescent="0.2">
      <c r="A868" s="567" t="s">
        <v>2396</v>
      </c>
      <c r="B868" s="568" t="s">
        <v>2397</v>
      </c>
      <c r="C868" s="568" t="s">
        <v>511</v>
      </c>
      <c r="D868" s="568" t="s">
        <v>646</v>
      </c>
      <c r="E868" s="568" t="s">
        <v>2398</v>
      </c>
      <c r="F868" s="568" t="s">
        <v>2401</v>
      </c>
      <c r="G868" s="568" t="s">
        <v>2402</v>
      </c>
      <c r="H868" s="585"/>
      <c r="I868" s="585"/>
      <c r="J868" s="568"/>
      <c r="K868" s="568"/>
      <c r="L868" s="585"/>
      <c r="M868" s="585"/>
      <c r="N868" s="568"/>
      <c r="O868" s="568"/>
      <c r="P868" s="585">
        <v>0.1</v>
      </c>
      <c r="Q868" s="585">
        <v>6.97</v>
      </c>
      <c r="R868" s="573"/>
      <c r="S868" s="586">
        <v>69.699999999999989</v>
      </c>
    </row>
    <row r="869" spans="1:19" ht="14.45" customHeight="1" x14ac:dyDescent="0.2">
      <c r="A869" s="567" t="s">
        <v>2396</v>
      </c>
      <c r="B869" s="568" t="s">
        <v>2397</v>
      </c>
      <c r="C869" s="568" t="s">
        <v>511</v>
      </c>
      <c r="D869" s="568" t="s">
        <v>646</v>
      </c>
      <c r="E869" s="568" t="s">
        <v>2558</v>
      </c>
      <c r="F869" s="568" t="s">
        <v>2561</v>
      </c>
      <c r="G869" s="568" t="s">
        <v>2562</v>
      </c>
      <c r="H869" s="585"/>
      <c r="I869" s="585"/>
      <c r="J869" s="568"/>
      <c r="K869" s="568"/>
      <c r="L869" s="585"/>
      <c r="M869" s="585"/>
      <c r="N869" s="568"/>
      <c r="O869" s="568"/>
      <c r="P869" s="585">
        <v>3</v>
      </c>
      <c r="Q869" s="585">
        <v>270.48</v>
      </c>
      <c r="R869" s="573"/>
      <c r="S869" s="586">
        <v>90.160000000000011</v>
      </c>
    </row>
    <row r="870" spans="1:19" ht="14.45" customHeight="1" x14ac:dyDescent="0.2">
      <c r="A870" s="567" t="s">
        <v>2396</v>
      </c>
      <c r="B870" s="568" t="s">
        <v>2397</v>
      </c>
      <c r="C870" s="568" t="s">
        <v>511</v>
      </c>
      <c r="D870" s="568" t="s">
        <v>646</v>
      </c>
      <c r="E870" s="568" t="s">
        <v>2558</v>
      </c>
      <c r="F870" s="568" t="s">
        <v>2563</v>
      </c>
      <c r="G870" s="568" t="s">
        <v>2564</v>
      </c>
      <c r="H870" s="585"/>
      <c r="I870" s="585"/>
      <c r="J870" s="568"/>
      <c r="K870" s="568"/>
      <c r="L870" s="585"/>
      <c r="M870" s="585"/>
      <c r="N870" s="568"/>
      <c r="O870" s="568"/>
      <c r="P870" s="585">
        <v>1</v>
      </c>
      <c r="Q870" s="585">
        <v>563</v>
      </c>
      <c r="R870" s="573"/>
      <c r="S870" s="586">
        <v>563</v>
      </c>
    </row>
    <row r="871" spans="1:19" ht="14.45" customHeight="1" x14ac:dyDescent="0.2">
      <c r="A871" s="567" t="s">
        <v>2396</v>
      </c>
      <c r="B871" s="568" t="s">
        <v>2397</v>
      </c>
      <c r="C871" s="568" t="s">
        <v>511</v>
      </c>
      <c r="D871" s="568" t="s">
        <v>646</v>
      </c>
      <c r="E871" s="568" t="s">
        <v>2558</v>
      </c>
      <c r="F871" s="568" t="s">
        <v>2565</v>
      </c>
      <c r="G871" s="568" t="s">
        <v>2566</v>
      </c>
      <c r="H871" s="585"/>
      <c r="I871" s="585"/>
      <c r="J871" s="568"/>
      <c r="K871" s="568"/>
      <c r="L871" s="585"/>
      <c r="M871" s="585"/>
      <c r="N871" s="568"/>
      <c r="O871" s="568"/>
      <c r="P871" s="585">
        <v>1</v>
      </c>
      <c r="Q871" s="585">
        <v>248.73</v>
      </c>
      <c r="R871" s="573"/>
      <c r="S871" s="586">
        <v>248.73</v>
      </c>
    </row>
    <row r="872" spans="1:19" ht="14.45" customHeight="1" x14ac:dyDescent="0.2">
      <c r="A872" s="567" t="s">
        <v>2396</v>
      </c>
      <c r="B872" s="568" t="s">
        <v>2397</v>
      </c>
      <c r="C872" s="568" t="s">
        <v>511</v>
      </c>
      <c r="D872" s="568" t="s">
        <v>646</v>
      </c>
      <c r="E872" s="568" t="s">
        <v>2414</v>
      </c>
      <c r="F872" s="568" t="s">
        <v>2572</v>
      </c>
      <c r="G872" s="568" t="s">
        <v>2573</v>
      </c>
      <c r="H872" s="585"/>
      <c r="I872" s="585"/>
      <c r="J872" s="568"/>
      <c r="K872" s="568"/>
      <c r="L872" s="585"/>
      <c r="M872" s="585"/>
      <c r="N872" s="568"/>
      <c r="O872" s="568"/>
      <c r="P872" s="585">
        <v>2</v>
      </c>
      <c r="Q872" s="585">
        <v>486</v>
      </c>
      <c r="R872" s="573"/>
      <c r="S872" s="586">
        <v>243</v>
      </c>
    </row>
    <row r="873" spans="1:19" ht="14.45" customHeight="1" x14ac:dyDescent="0.2">
      <c r="A873" s="567" t="s">
        <v>2396</v>
      </c>
      <c r="B873" s="568" t="s">
        <v>2397</v>
      </c>
      <c r="C873" s="568" t="s">
        <v>511</v>
      </c>
      <c r="D873" s="568" t="s">
        <v>646</v>
      </c>
      <c r="E873" s="568" t="s">
        <v>2414</v>
      </c>
      <c r="F873" s="568" t="s">
        <v>2437</v>
      </c>
      <c r="G873" s="568" t="s">
        <v>2438</v>
      </c>
      <c r="H873" s="585"/>
      <c r="I873" s="585"/>
      <c r="J873" s="568"/>
      <c r="K873" s="568"/>
      <c r="L873" s="585"/>
      <c r="M873" s="585"/>
      <c r="N873" s="568"/>
      <c r="O873" s="568"/>
      <c r="P873" s="585">
        <v>1</v>
      </c>
      <c r="Q873" s="585">
        <v>127</v>
      </c>
      <c r="R873" s="573"/>
      <c r="S873" s="586">
        <v>127</v>
      </c>
    </row>
    <row r="874" spans="1:19" ht="14.45" customHeight="1" x14ac:dyDescent="0.2">
      <c r="A874" s="567" t="s">
        <v>2396</v>
      </c>
      <c r="B874" s="568" t="s">
        <v>2397</v>
      </c>
      <c r="C874" s="568" t="s">
        <v>511</v>
      </c>
      <c r="D874" s="568" t="s">
        <v>646</v>
      </c>
      <c r="E874" s="568" t="s">
        <v>2414</v>
      </c>
      <c r="F874" s="568" t="s">
        <v>2439</v>
      </c>
      <c r="G874" s="568" t="s">
        <v>2440</v>
      </c>
      <c r="H874" s="585"/>
      <c r="I874" s="585"/>
      <c r="J874" s="568"/>
      <c r="K874" s="568"/>
      <c r="L874" s="585"/>
      <c r="M874" s="585"/>
      <c r="N874" s="568"/>
      <c r="O874" s="568"/>
      <c r="P874" s="585">
        <v>1</v>
      </c>
      <c r="Q874" s="585">
        <v>547</v>
      </c>
      <c r="R874" s="573"/>
      <c r="S874" s="586">
        <v>547</v>
      </c>
    </row>
    <row r="875" spans="1:19" ht="14.45" customHeight="1" x14ac:dyDescent="0.2">
      <c r="A875" s="567" t="s">
        <v>2396</v>
      </c>
      <c r="B875" s="568" t="s">
        <v>2397</v>
      </c>
      <c r="C875" s="568" t="s">
        <v>511</v>
      </c>
      <c r="D875" s="568" t="s">
        <v>646</v>
      </c>
      <c r="E875" s="568" t="s">
        <v>2414</v>
      </c>
      <c r="F875" s="568" t="s">
        <v>2441</v>
      </c>
      <c r="G875" s="568" t="s">
        <v>2442</v>
      </c>
      <c r="H875" s="585"/>
      <c r="I875" s="585"/>
      <c r="J875" s="568"/>
      <c r="K875" s="568"/>
      <c r="L875" s="585"/>
      <c r="M875" s="585"/>
      <c r="N875" s="568"/>
      <c r="O875" s="568"/>
      <c r="P875" s="585">
        <v>1</v>
      </c>
      <c r="Q875" s="585">
        <v>1561</v>
      </c>
      <c r="R875" s="573"/>
      <c r="S875" s="586">
        <v>1561</v>
      </c>
    </row>
    <row r="876" spans="1:19" ht="14.45" customHeight="1" x14ac:dyDescent="0.2">
      <c r="A876" s="567" t="s">
        <v>2396</v>
      </c>
      <c r="B876" s="568" t="s">
        <v>2397</v>
      </c>
      <c r="C876" s="568" t="s">
        <v>511</v>
      </c>
      <c r="D876" s="568" t="s">
        <v>646</v>
      </c>
      <c r="E876" s="568" t="s">
        <v>2414</v>
      </c>
      <c r="F876" s="568" t="s">
        <v>2443</v>
      </c>
      <c r="G876" s="568" t="s">
        <v>2444</v>
      </c>
      <c r="H876" s="585"/>
      <c r="I876" s="585"/>
      <c r="J876" s="568"/>
      <c r="K876" s="568"/>
      <c r="L876" s="585">
        <v>4</v>
      </c>
      <c r="M876" s="585">
        <v>2016</v>
      </c>
      <c r="N876" s="568">
        <v>1</v>
      </c>
      <c r="O876" s="568">
        <v>504</v>
      </c>
      <c r="P876" s="585">
        <v>8</v>
      </c>
      <c r="Q876" s="585">
        <v>4056</v>
      </c>
      <c r="R876" s="573">
        <v>2.0119047619047619</v>
      </c>
      <c r="S876" s="586">
        <v>507</v>
      </c>
    </row>
    <row r="877" spans="1:19" ht="14.45" customHeight="1" x14ac:dyDescent="0.2">
      <c r="A877" s="567" t="s">
        <v>2396</v>
      </c>
      <c r="B877" s="568" t="s">
        <v>2397</v>
      </c>
      <c r="C877" s="568" t="s">
        <v>511</v>
      </c>
      <c r="D877" s="568" t="s">
        <v>646</v>
      </c>
      <c r="E877" s="568" t="s">
        <v>2414</v>
      </c>
      <c r="F877" s="568" t="s">
        <v>2445</v>
      </c>
      <c r="G877" s="568" t="s">
        <v>2446</v>
      </c>
      <c r="H877" s="585"/>
      <c r="I877" s="585"/>
      <c r="J877" s="568"/>
      <c r="K877" s="568"/>
      <c r="L877" s="585"/>
      <c r="M877" s="585"/>
      <c r="N877" s="568"/>
      <c r="O877" s="568"/>
      <c r="P877" s="585">
        <v>8</v>
      </c>
      <c r="Q877" s="585">
        <v>5504</v>
      </c>
      <c r="R877" s="573"/>
      <c r="S877" s="586">
        <v>688</v>
      </c>
    </row>
    <row r="878" spans="1:19" ht="14.45" customHeight="1" x14ac:dyDescent="0.2">
      <c r="A878" s="567" t="s">
        <v>2396</v>
      </c>
      <c r="B878" s="568" t="s">
        <v>2397</v>
      </c>
      <c r="C878" s="568" t="s">
        <v>511</v>
      </c>
      <c r="D878" s="568" t="s">
        <v>646</v>
      </c>
      <c r="E878" s="568" t="s">
        <v>2414</v>
      </c>
      <c r="F878" s="568" t="s">
        <v>2447</v>
      </c>
      <c r="G878" s="568" t="s">
        <v>2448</v>
      </c>
      <c r="H878" s="585"/>
      <c r="I878" s="585"/>
      <c r="J878" s="568"/>
      <c r="K878" s="568"/>
      <c r="L878" s="585"/>
      <c r="M878" s="585"/>
      <c r="N878" s="568"/>
      <c r="O878" s="568"/>
      <c r="P878" s="585">
        <v>3</v>
      </c>
      <c r="Q878" s="585">
        <v>3135</v>
      </c>
      <c r="R878" s="573"/>
      <c r="S878" s="586">
        <v>1045</v>
      </c>
    </row>
    <row r="879" spans="1:19" ht="14.45" customHeight="1" x14ac:dyDescent="0.2">
      <c r="A879" s="567" t="s">
        <v>2396</v>
      </c>
      <c r="B879" s="568" t="s">
        <v>2397</v>
      </c>
      <c r="C879" s="568" t="s">
        <v>511</v>
      </c>
      <c r="D879" s="568" t="s">
        <v>646</v>
      </c>
      <c r="E879" s="568" t="s">
        <v>2414</v>
      </c>
      <c r="F879" s="568" t="s">
        <v>2459</v>
      </c>
      <c r="G879" s="568" t="s">
        <v>2460</v>
      </c>
      <c r="H879" s="585"/>
      <c r="I879" s="585"/>
      <c r="J879" s="568"/>
      <c r="K879" s="568"/>
      <c r="L879" s="585"/>
      <c r="M879" s="585"/>
      <c r="N879" s="568"/>
      <c r="O879" s="568"/>
      <c r="P879" s="585">
        <v>1</v>
      </c>
      <c r="Q879" s="585">
        <v>455</v>
      </c>
      <c r="R879" s="573"/>
      <c r="S879" s="586">
        <v>455</v>
      </c>
    </row>
    <row r="880" spans="1:19" ht="14.45" customHeight="1" x14ac:dyDescent="0.2">
      <c r="A880" s="567" t="s">
        <v>2396</v>
      </c>
      <c r="B880" s="568" t="s">
        <v>2397</v>
      </c>
      <c r="C880" s="568" t="s">
        <v>511</v>
      </c>
      <c r="D880" s="568" t="s">
        <v>646</v>
      </c>
      <c r="E880" s="568" t="s">
        <v>2414</v>
      </c>
      <c r="F880" s="568" t="s">
        <v>2467</v>
      </c>
      <c r="G880" s="568" t="s">
        <v>2468</v>
      </c>
      <c r="H880" s="585"/>
      <c r="I880" s="585"/>
      <c r="J880" s="568"/>
      <c r="K880" s="568"/>
      <c r="L880" s="585"/>
      <c r="M880" s="585"/>
      <c r="N880" s="568"/>
      <c r="O880" s="568"/>
      <c r="P880" s="585">
        <v>1</v>
      </c>
      <c r="Q880" s="585">
        <v>33.33</v>
      </c>
      <c r="R880" s="573"/>
      <c r="S880" s="586">
        <v>33.33</v>
      </c>
    </row>
    <row r="881" spans="1:19" ht="14.45" customHeight="1" x14ac:dyDescent="0.2">
      <c r="A881" s="567" t="s">
        <v>2396</v>
      </c>
      <c r="B881" s="568" t="s">
        <v>2397</v>
      </c>
      <c r="C881" s="568" t="s">
        <v>511</v>
      </c>
      <c r="D881" s="568" t="s">
        <v>646</v>
      </c>
      <c r="E881" s="568" t="s">
        <v>2414</v>
      </c>
      <c r="F881" s="568" t="s">
        <v>2473</v>
      </c>
      <c r="G881" s="568" t="s">
        <v>2474</v>
      </c>
      <c r="H881" s="585"/>
      <c r="I881" s="585"/>
      <c r="J881" s="568"/>
      <c r="K881" s="568"/>
      <c r="L881" s="585">
        <v>3</v>
      </c>
      <c r="M881" s="585">
        <v>261</v>
      </c>
      <c r="N881" s="568">
        <v>1</v>
      </c>
      <c r="O881" s="568">
        <v>87</v>
      </c>
      <c r="P881" s="585">
        <v>15</v>
      </c>
      <c r="Q881" s="585">
        <v>1320</v>
      </c>
      <c r="R881" s="573">
        <v>5.0574712643678161</v>
      </c>
      <c r="S881" s="586">
        <v>88</v>
      </c>
    </row>
    <row r="882" spans="1:19" ht="14.45" customHeight="1" x14ac:dyDescent="0.2">
      <c r="A882" s="567" t="s">
        <v>2396</v>
      </c>
      <c r="B882" s="568" t="s">
        <v>2397</v>
      </c>
      <c r="C882" s="568" t="s">
        <v>511</v>
      </c>
      <c r="D882" s="568" t="s">
        <v>646</v>
      </c>
      <c r="E882" s="568" t="s">
        <v>2414</v>
      </c>
      <c r="F882" s="568" t="s">
        <v>2482</v>
      </c>
      <c r="G882" s="568" t="s">
        <v>2483</v>
      </c>
      <c r="H882" s="585"/>
      <c r="I882" s="585"/>
      <c r="J882" s="568"/>
      <c r="K882" s="568"/>
      <c r="L882" s="585"/>
      <c r="M882" s="585"/>
      <c r="N882" s="568"/>
      <c r="O882" s="568"/>
      <c r="P882" s="585">
        <v>1</v>
      </c>
      <c r="Q882" s="585">
        <v>159</v>
      </c>
      <c r="R882" s="573"/>
      <c r="S882" s="586">
        <v>159</v>
      </c>
    </row>
    <row r="883" spans="1:19" ht="14.45" customHeight="1" x14ac:dyDescent="0.2">
      <c r="A883" s="567" t="s">
        <v>2396</v>
      </c>
      <c r="B883" s="568" t="s">
        <v>2397</v>
      </c>
      <c r="C883" s="568" t="s">
        <v>511</v>
      </c>
      <c r="D883" s="568" t="s">
        <v>646</v>
      </c>
      <c r="E883" s="568" t="s">
        <v>2414</v>
      </c>
      <c r="F883" s="568" t="s">
        <v>2502</v>
      </c>
      <c r="G883" s="568" t="s">
        <v>2503</v>
      </c>
      <c r="H883" s="585"/>
      <c r="I883" s="585"/>
      <c r="J883" s="568"/>
      <c r="K883" s="568"/>
      <c r="L883" s="585"/>
      <c r="M883" s="585"/>
      <c r="N883" s="568"/>
      <c r="O883" s="568"/>
      <c r="P883" s="585">
        <v>1</v>
      </c>
      <c r="Q883" s="585">
        <v>377</v>
      </c>
      <c r="R883" s="573"/>
      <c r="S883" s="586">
        <v>377</v>
      </c>
    </row>
    <row r="884" spans="1:19" ht="14.45" customHeight="1" x14ac:dyDescent="0.2">
      <c r="A884" s="567" t="s">
        <v>2396</v>
      </c>
      <c r="B884" s="568" t="s">
        <v>2397</v>
      </c>
      <c r="C884" s="568" t="s">
        <v>511</v>
      </c>
      <c r="D884" s="568" t="s">
        <v>646</v>
      </c>
      <c r="E884" s="568" t="s">
        <v>2414</v>
      </c>
      <c r="F884" s="568" t="s">
        <v>2508</v>
      </c>
      <c r="G884" s="568" t="s">
        <v>2509</v>
      </c>
      <c r="H884" s="585"/>
      <c r="I884" s="585"/>
      <c r="J884" s="568"/>
      <c r="K884" s="568"/>
      <c r="L884" s="585"/>
      <c r="M884" s="585"/>
      <c r="N884" s="568"/>
      <c r="O884" s="568"/>
      <c r="P884" s="585">
        <v>2</v>
      </c>
      <c r="Q884" s="585">
        <v>792</v>
      </c>
      <c r="R884" s="573"/>
      <c r="S884" s="586">
        <v>396</v>
      </c>
    </row>
    <row r="885" spans="1:19" ht="14.45" customHeight="1" x14ac:dyDescent="0.2">
      <c r="A885" s="567" t="s">
        <v>2396</v>
      </c>
      <c r="B885" s="568" t="s">
        <v>2397</v>
      </c>
      <c r="C885" s="568" t="s">
        <v>511</v>
      </c>
      <c r="D885" s="568" t="s">
        <v>646</v>
      </c>
      <c r="E885" s="568" t="s">
        <v>2414</v>
      </c>
      <c r="F885" s="568" t="s">
        <v>2520</v>
      </c>
      <c r="G885" s="568" t="s">
        <v>2521</v>
      </c>
      <c r="H885" s="585"/>
      <c r="I885" s="585"/>
      <c r="J885" s="568"/>
      <c r="K885" s="568"/>
      <c r="L885" s="585">
        <v>1</v>
      </c>
      <c r="M885" s="585">
        <v>312</v>
      </c>
      <c r="N885" s="568">
        <v>1</v>
      </c>
      <c r="O885" s="568">
        <v>312</v>
      </c>
      <c r="P885" s="585">
        <v>5</v>
      </c>
      <c r="Q885" s="585">
        <v>1565</v>
      </c>
      <c r="R885" s="573">
        <v>5.0160256410256414</v>
      </c>
      <c r="S885" s="586">
        <v>313</v>
      </c>
    </row>
    <row r="886" spans="1:19" ht="14.45" customHeight="1" x14ac:dyDescent="0.2">
      <c r="A886" s="567" t="s">
        <v>2396</v>
      </c>
      <c r="B886" s="568" t="s">
        <v>2397</v>
      </c>
      <c r="C886" s="568" t="s">
        <v>511</v>
      </c>
      <c r="D886" s="568" t="s">
        <v>646</v>
      </c>
      <c r="E886" s="568" t="s">
        <v>2414</v>
      </c>
      <c r="F886" s="568" t="s">
        <v>2522</v>
      </c>
      <c r="G886" s="568" t="s">
        <v>2523</v>
      </c>
      <c r="H886" s="585"/>
      <c r="I886" s="585"/>
      <c r="J886" s="568"/>
      <c r="K886" s="568"/>
      <c r="L886" s="585"/>
      <c r="M886" s="585"/>
      <c r="N886" s="568"/>
      <c r="O886" s="568"/>
      <c r="P886" s="585">
        <v>1</v>
      </c>
      <c r="Q886" s="585">
        <v>491</v>
      </c>
      <c r="R886" s="573"/>
      <c r="S886" s="586">
        <v>491</v>
      </c>
    </row>
    <row r="887" spans="1:19" ht="14.45" customHeight="1" x14ac:dyDescent="0.2">
      <c r="A887" s="567" t="s">
        <v>2396</v>
      </c>
      <c r="B887" s="568" t="s">
        <v>2397</v>
      </c>
      <c r="C887" s="568" t="s">
        <v>511</v>
      </c>
      <c r="D887" s="568" t="s">
        <v>646</v>
      </c>
      <c r="E887" s="568" t="s">
        <v>2414</v>
      </c>
      <c r="F887" s="568" t="s">
        <v>2595</v>
      </c>
      <c r="G887" s="568" t="s">
        <v>2596</v>
      </c>
      <c r="H887" s="585"/>
      <c r="I887" s="585"/>
      <c r="J887" s="568"/>
      <c r="K887" s="568"/>
      <c r="L887" s="585"/>
      <c r="M887" s="585"/>
      <c r="N887" s="568"/>
      <c r="O887" s="568"/>
      <c r="P887" s="585">
        <v>1</v>
      </c>
      <c r="Q887" s="585">
        <v>1269</v>
      </c>
      <c r="R887" s="573"/>
      <c r="S887" s="586">
        <v>1269</v>
      </c>
    </row>
    <row r="888" spans="1:19" ht="14.45" customHeight="1" x14ac:dyDescent="0.2">
      <c r="A888" s="567" t="s">
        <v>2396</v>
      </c>
      <c r="B888" s="568" t="s">
        <v>2397</v>
      </c>
      <c r="C888" s="568" t="s">
        <v>511</v>
      </c>
      <c r="D888" s="568" t="s">
        <v>646</v>
      </c>
      <c r="E888" s="568" t="s">
        <v>2414</v>
      </c>
      <c r="F888" s="568" t="s">
        <v>2524</v>
      </c>
      <c r="G888" s="568" t="s">
        <v>2525</v>
      </c>
      <c r="H888" s="585"/>
      <c r="I888" s="585"/>
      <c r="J888" s="568"/>
      <c r="K888" s="568"/>
      <c r="L888" s="585"/>
      <c r="M888" s="585"/>
      <c r="N888" s="568"/>
      <c r="O888" s="568"/>
      <c r="P888" s="585">
        <v>1</v>
      </c>
      <c r="Q888" s="585">
        <v>1092</v>
      </c>
      <c r="R888" s="573"/>
      <c r="S888" s="586">
        <v>1092</v>
      </c>
    </row>
    <row r="889" spans="1:19" ht="14.45" customHeight="1" x14ac:dyDescent="0.2">
      <c r="A889" s="567" t="s">
        <v>2396</v>
      </c>
      <c r="B889" s="568" t="s">
        <v>2397</v>
      </c>
      <c r="C889" s="568" t="s">
        <v>511</v>
      </c>
      <c r="D889" s="568" t="s">
        <v>646</v>
      </c>
      <c r="E889" s="568" t="s">
        <v>2414</v>
      </c>
      <c r="F889" s="568" t="s">
        <v>2538</v>
      </c>
      <c r="G889" s="568" t="s">
        <v>2539</v>
      </c>
      <c r="H889" s="585"/>
      <c r="I889" s="585"/>
      <c r="J889" s="568"/>
      <c r="K889" s="568"/>
      <c r="L889" s="585"/>
      <c r="M889" s="585"/>
      <c r="N889" s="568"/>
      <c r="O889" s="568"/>
      <c r="P889" s="585">
        <v>1</v>
      </c>
      <c r="Q889" s="585">
        <v>1587</v>
      </c>
      <c r="R889" s="573"/>
      <c r="S889" s="586">
        <v>1587</v>
      </c>
    </row>
    <row r="890" spans="1:19" ht="14.45" customHeight="1" x14ac:dyDescent="0.2">
      <c r="A890" s="567" t="s">
        <v>2396</v>
      </c>
      <c r="B890" s="568" t="s">
        <v>2397</v>
      </c>
      <c r="C890" s="568" t="s">
        <v>511</v>
      </c>
      <c r="D890" s="568" t="s">
        <v>646</v>
      </c>
      <c r="E890" s="568" t="s">
        <v>2414</v>
      </c>
      <c r="F890" s="568" t="s">
        <v>2542</v>
      </c>
      <c r="G890" s="568" t="s">
        <v>2523</v>
      </c>
      <c r="H890" s="585"/>
      <c r="I890" s="585"/>
      <c r="J890" s="568"/>
      <c r="K890" s="568"/>
      <c r="L890" s="585">
        <v>1</v>
      </c>
      <c r="M890" s="585">
        <v>831</v>
      </c>
      <c r="N890" s="568">
        <v>1</v>
      </c>
      <c r="O890" s="568">
        <v>831</v>
      </c>
      <c r="P890" s="585">
        <v>3</v>
      </c>
      <c r="Q890" s="585">
        <v>2502</v>
      </c>
      <c r="R890" s="573">
        <v>3.0108303249097474</v>
      </c>
      <c r="S890" s="586">
        <v>834</v>
      </c>
    </row>
    <row r="891" spans="1:19" ht="14.45" customHeight="1" x14ac:dyDescent="0.2">
      <c r="A891" s="567" t="s">
        <v>2396</v>
      </c>
      <c r="B891" s="568" t="s">
        <v>2397</v>
      </c>
      <c r="C891" s="568" t="s">
        <v>511</v>
      </c>
      <c r="D891" s="568" t="s">
        <v>649</v>
      </c>
      <c r="E891" s="568" t="s">
        <v>2398</v>
      </c>
      <c r="F891" s="568" t="s">
        <v>2401</v>
      </c>
      <c r="G891" s="568" t="s">
        <v>2402</v>
      </c>
      <c r="H891" s="585"/>
      <c r="I891" s="585"/>
      <c r="J891" s="568"/>
      <c r="K891" s="568"/>
      <c r="L891" s="585"/>
      <c r="M891" s="585"/>
      <c r="N891" s="568"/>
      <c r="O891" s="568"/>
      <c r="P891" s="585">
        <v>0.1</v>
      </c>
      <c r="Q891" s="585">
        <v>6.97</v>
      </c>
      <c r="R891" s="573"/>
      <c r="S891" s="586">
        <v>69.699999999999989</v>
      </c>
    </row>
    <row r="892" spans="1:19" ht="14.45" customHeight="1" x14ac:dyDescent="0.2">
      <c r="A892" s="567" t="s">
        <v>2396</v>
      </c>
      <c r="B892" s="568" t="s">
        <v>2397</v>
      </c>
      <c r="C892" s="568" t="s">
        <v>511</v>
      </c>
      <c r="D892" s="568" t="s">
        <v>649</v>
      </c>
      <c r="E892" s="568" t="s">
        <v>2414</v>
      </c>
      <c r="F892" s="568" t="s">
        <v>2445</v>
      </c>
      <c r="G892" s="568" t="s">
        <v>2446</v>
      </c>
      <c r="H892" s="585">
        <v>2</v>
      </c>
      <c r="I892" s="585">
        <v>1360</v>
      </c>
      <c r="J892" s="568">
        <v>0.66180048661800484</v>
      </c>
      <c r="K892" s="568">
        <v>680</v>
      </c>
      <c r="L892" s="585">
        <v>3</v>
      </c>
      <c r="M892" s="585">
        <v>2055</v>
      </c>
      <c r="N892" s="568">
        <v>1</v>
      </c>
      <c r="O892" s="568">
        <v>685</v>
      </c>
      <c r="P892" s="585">
        <v>2</v>
      </c>
      <c r="Q892" s="585">
        <v>1376</v>
      </c>
      <c r="R892" s="573">
        <v>0.6695863746958638</v>
      </c>
      <c r="S892" s="586">
        <v>688</v>
      </c>
    </row>
    <row r="893" spans="1:19" ht="14.45" customHeight="1" x14ac:dyDescent="0.2">
      <c r="A893" s="567" t="s">
        <v>2396</v>
      </c>
      <c r="B893" s="568" t="s">
        <v>2397</v>
      </c>
      <c r="C893" s="568" t="s">
        <v>511</v>
      </c>
      <c r="D893" s="568" t="s">
        <v>649</v>
      </c>
      <c r="E893" s="568" t="s">
        <v>2414</v>
      </c>
      <c r="F893" s="568" t="s">
        <v>2457</v>
      </c>
      <c r="G893" s="568" t="s">
        <v>2458</v>
      </c>
      <c r="H893" s="585"/>
      <c r="I893" s="585"/>
      <c r="J893" s="568"/>
      <c r="K893" s="568"/>
      <c r="L893" s="585"/>
      <c r="M893" s="585"/>
      <c r="N893" s="568"/>
      <c r="O893" s="568"/>
      <c r="P893" s="585">
        <v>1</v>
      </c>
      <c r="Q893" s="585">
        <v>1583</v>
      </c>
      <c r="R893" s="573"/>
      <c r="S893" s="586">
        <v>1583</v>
      </c>
    </row>
    <row r="894" spans="1:19" ht="14.45" customHeight="1" x14ac:dyDescent="0.2">
      <c r="A894" s="567" t="s">
        <v>2396</v>
      </c>
      <c r="B894" s="568" t="s">
        <v>2397</v>
      </c>
      <c r="C894" s="568" t="s">
        <v>511</v>
      </c>
      <c r="D894" s="568" t="s">
        <v>649</v>
      </c>
      <c r="E894" s="568" t="s">
        <v>2414</v>
      </c>
      <c r="F894" s="568" t="s">
        <v>2473</v>
      </c>
      <c r="G894" s="568" t="s">
        <v>2474</v>
      </c>
      <c r="H894" s="585">
        <v>2</v>
      </c>
      <c r="I894" s="585">
        <v>172</v>
      </c>
      <c r="J894" s="568">
        <v>0.39540229885057471</v>
      </c>
      <c r="K894" s="568">
        <v>86</v>
      </c>
      <c r="L894" s="585">
        <v>5</v>
      </c>
      <c r="M894" s="585">
        <v>435</v>
      </c>
      <c r="N894" s="568">
        <v>1</v>
      </c>
      <c r="O894" s="568">
        <v>87</v>
      </c>
      <c r="P894" s="585">
        <v>5</v>
      </c>
      <c r="Q894" s="585">
        <v>440</v>
      </c>
      <c r="R894" s="573">
        <v>1.0114942528735633</v>
      </c>
      <c r="S894" s="586">
        <v>88</v>
      </c>
    </row>
    <row r="895" spans="1:19" ht="14.45" customHeight="1" x14ac:dyDescent="0.2">
      <c r="A895" s="567" t="s">
        <v>2396</v>
      </c>
      <c r="B895" s="568" t="s">
        <v>2397</v>
      </c>
      <c r="C895" s="568" t="s">
        <v>511</v>
      </c>
      <c r="D895" s="568" t="s">
        <v>649</v>
      </c>
      <c r="E895" s="568" t="s">
        <v>2414</v>
      </c>
      <c r="F895" s="568" t="s">
        <v>2475</v>
      </c>
      <c r="G895" s="568" t="s">
        <v>2476</v>
      </c>
      <c r="H895" s="585"/>
      <c r="I895" s="585"/>
      <c r="J895" s="568"/>
      <c r="K895" s="568"/>
      <c r="L895" s="585"/>
      <c r="M895" s="585"/>
      <c r="N895" s="568"/>
      <c r="O895" s="568"/>
      <c r="P895" s="585">
        <v>2</v>
      </c>
      <c r="Q895" s="585">
        <v>66</v>
      </c>
      <c r="R895" s="573"/>
      <c r="S895" s="586">
        <v>33</v>
      </c>
    </row>
    <row r="896" spans="1:19" ht="14.45" customHeight="1" x14ac:dyDescent="0.2">
      <c r="A896" s="567" t="s">
        <v>2396</v>
      </c>
      <c r="B896" s="568" t="s">
        <v>2397</v>
      </c>
      <c r="C896" s="568" t="s">
        <v>511</v>
      </c>
      <c r="D896" s="568" t="s">
        <v>649</v>
      </c>
      <c r="E896" s="568" t="s">
        <v>2414</v>
      </c>
      <c r="F896" s="568" t="s">
        <v>2482</v>
      </c>
      <c r="G896" s="568" t="s">
        <v>2483</v>
      </c>
      <c r="H896" s="585"/>
      <c r="I896" s="585"/>
      <c r="J896" s="568"/>
      <c r="K896" s="568"/>
      <c r="L896" s="585"/>
      <c r="M896" s="585"/>
      <c r="N896" s="568"/>
      <c r="O896" s="568"/>
      <c r="P896" s="585">
        <v>1</v>
      </c>
      <c r="Q896" s="585">
        <v>159</v>
      </c>
      <c r="R896" s="573"/>
      <c r="S896" s="586">
        <v>159</v>
      </c>
    </row>
    <row r="897" spans="1:19" ht="14.45" customHeight="1" x14ac:dyDescent="0.2">
      <c r="A897" s="567" t="s">
        <v>2396</v>
      </c>
      <c r="B897" s="568" t="s">
        <v>2397</v>
      </c>
      <c r="C897" s="568" t="s">
        <v>511</v>
      </c>
      <c r="D897" s="568" t="s">
        <v>649</v>
      </c>
      <c r="E897" s="568" t="s">
        <v>2414</v>
      </c>
      <c r="F897" s="568" t="s">
        <v>2492</v>
      </c>
      <c r="G897" s="568" t="s">
        <v>2493</v>
      </c>
      <c r="H897" s="585"/>
      <c r="I897" s="585"/>
      <c r="J897" s="568"/>
      <c r="K897" s="568"/>
      <c r="L897" s="585"/>
      <c r="M897" s="585"/>
      <c r="N897" s="568"/>
      <c r="O897" s="568"/>
      <c r="P897" s="585">
        <v>1</v>
      </c>
      <c r="Q897" s="585">
        <v>1072</v>
      </c>
      <c r="R897" s="573"/>
      <c r="S897" s="586">
        <v>1072</v>
      </c>
    </row>
    <row r="898" spans="1:19" ht="14.45" customHeight="1" x14ac:dyDescent="0.2">
      <c r="A898" s="567" t="s">
        <v>2396</v>
      </c>
      <c r="B898" s="568" t="s">
        <v>2397</v>
      </c>
      <c r="C898" s="568" t="s">
        <v>511</v>
      </c>
      <c r="D898" s="568" t="s">
        <v>649</v>
      </c>
      <c r="E898" s="568" t="s">
        <v>2414</v>
      </c>
      <c r="F898" s="568" t="s">
        <v>2510</v>
      </c>
      <c r="G898" s="568" t="s">
        <v>2511</v>
      </c>
      <c r="H898" s="585"/>
      <c r="I898" s="585"/>
      <c r="J898" s="568"/>
      <c r="K898" s="568"/>
      <c r="L898" s="585">
        <v>2</v>
      </c>
      <c r="M898" s="585">
        <v>1016</v>
      </c>
      <c r="N898" s="568">
        <v>1</v>
      </c>
      <c r="O898" s="568">
        <v>508</v>
      </c>
      <c r="P898" s="585"/>
      <c r="Q898" s="585"/>
      <c r="R898" s="573"/>
      <c r="S898" s="586"/>
    </row>
    <row r="899" spans="1:19" ht="14.45" customHeight="1" x14ac:dyDescent="0.2">
      <c r="A899" s="567" t="s">
        <v>2396</v>
      </c>
      <c r="B899" s="568" t="s">
        <v>2397</v>
      </c>
      <c r="C899" s="568" t="s">
        <v>511</v>
      </c>
      <c r="D899" s="568" t="s">
        <v>649</v>
      </c>
      <c r="E899" s="568" t="s">
        <v>2414</v>
      </c>
      <c r="F899" s="568" t="s">
        <v>2514</v>
      </c>
      <c r="G899" s="568" t="s">
        <v>2515</v>
      </c>
      <c r="H899" s="585"/>
      <c r="I899" s="585"/>
      <c r="J899" s="568"/>
      <c r="K899" s="568"/>
      <c r="L899" s="585"/>
      <c r="M899" s="585"/>
      <c r="N899" s="568"/>
      <c r="O899" s="568"/>
      <c r="P899" s="585">
        <v>1</v>
      </c>
      <c r="Q899" s="585">
        <v>1697</v>
      </c>
      <c r="R899" s="573"/>
      <c r="S899" s="586">
        <v>1697</v>
      </c>
    </row>
    <row r="900" spans="1:19" ht="14.45" customHeight="1" x14ac:dyDescent="0.2">
      <c r="A900" s="567" t="s">
        <v>2396</v>
      </c>
      <c r="B900" s="568" t="s">
        <v>2397</v>
      </c>
      <c r="C900" s="568" t="s">
        <v>511</v>
      </c>
      <c r="D900" s="568" t="s">
        <v>649</v>
      </c>
      <c r="E900" s="568" t="s">
        <v>2414</v>
      </c>
      <c r="F900" s="568" t="s">
        <v>2520</v>
      </c>
      <c r="G900" s="568" t="s">
        <v>2521</v>
      </c>
      <c r="H900" s="585"/>
      <c r="I900" s="585"/>
      <c r="J900" s="568"/>
      <c r="K900" s="568"/>
      <c r="L900" s="585">
        <v>1</v>
      </c>
      <c r="M900" s="585">
        <v>312</v>
      </c>
      <c r="N900" s="568">
        <v>1</v>
      </c>
      <c r="O900" s="568">
        <v>312</v>
      </c>
      <c r="P900" s="585"/>
      <c r="Q900" s="585"/>
      <c r="R900" s="573"/>
      <c r="S900" s="586"/>
    </row>
    <row r="901" spans="1:19" ht="14.45" customHeight="1" x14ac:dyDescent="0.2">
      <c r="A901" s="567" t="s">
        <v>2396</v>
      </c>
      <c r="B901" s="568" t="s">
        <v>2397</v>
      </c>
      <c r="C901" s="568" t="s">
        <v>511</v>
      </c>
      <c r="D901" s="568" t="s">
        <v>649</v>
      </c>
      <c r="E901" s="568" t="s">
        <v>2414</v>
      </c>
      <c r="F901" s="568" t="s">
        <v>2591</v>
      </c>
      <c r="G901" s="568" t="s">
        <v>2592</v>
      </c>
      <c r="H901" s="585"/>
      <c r="I901" s="585"/>
      <c r="J901" s="568"/>
      <c r="K901" s="568"/>
      <c r="L901" s="585"/>
      <c r="M901" s="585"/>
      <c r="N901" s="568"/>
      <c r="O901" s="568"/>
      <c r="P901" s="585">
        <v>1</v>
      </c>
      <c r="Q901" s="585">
        <v>3758</v>
      </c>
      <c r="R901" s="573"/>
      <c r="S901" s="586">
        <v>3758</v>
      </c>
    </row>
    <row r="902" spans="1:19" ht="14.45" customHeight="1" x14ac:dyDescent="0.2">
      <c r="A902" s="567" t="s">
        <v>2396</v>
      </c>
      <c r="B902" s="568" t="s">
        <v>2397</v>
      </c>
      <c r="C902" s="568" t="s">
        <v>511</v>
      </c>
      <c r="D902" s="568" t="s">
        <v>649</v>
      </c>
      <c r="E902" s="568" t="s">
        <v>2414</v>
      </c>
      <c r="F902" s="568" t="s">
        <v>2528</v>
      </c>
      <c r="G902" s="568" t="s">
        <v>2529</v>
      </c>
      <c r="H902" s="585">
        <v>2</v>
      </c>
      <c r="I902" s="585">
        <v>664</v>
      </c>
      <c r="J902" s="568"/>
      <c r="K902" s="568">
        <v>332</v>
      </c>
      <c r="L902" s="585"/>
      <c r="M902" s="585"/>
      <c r="N902" s="568"/>
      <c r="O902" s="568"/>
      <c r="P902" s="585"/>
      <c r="Q902" s="585"/>
      <c r="R902" s="573"/>
      <c r="S902" s="586"/>
    </row>
    <row r="903" spans="1:19" ht="14.45" customHeight="1" x14ac:dyDescent="0.2">
      <c r="A903" s="567" t="s">
        <v>2396</v>
      </c>
      <c r="B903" s="568" t="s">
        <v>2397</v>
      </c>
      <c r="C903" s="568" t="s">
        <v>511</v>
      </c>
      <c r="D903" s="568" t="s">
        <v>649</v>
      </c>
      <c r="E903" s="568" t="s">
        <v>2414</v>
      </c>
      <c r="F903" s="568" t="s">
        <v>2611</v>
      </c>
      <c r="G903" s="568" t="s">
        <v>2612</v>
      </c>
      <c r="H903" s="585"/>
      <c r="I903" s="585"/>
      <c r="J903" s="568"/>
      <c r="K903" s="568"/>
      <c r="L903" s="585">
        <v>0</v>
      </c>
      <c r="M903" s="585">
        <v>0</v>
      </c>
      <c r="N903" s="568"/>
      <c r="O903" s="568"/>
      <c r="P903" s="585"/>
      <c r="Q903" s="585"/>
      <c r="R903" s="573"/>
      <c r="S903" s="586"/>
    </row>
    <row r="904" spans="1:19" ht="14.45" customHeight="1" x14ac:dyDescent="0.2">
      <c r="A904" s="567" t="s">
        <v>2396</v>
      </c>
      <c r="B904" s="568" t="s">
        <v>2397</v>
      </c>
      <c r="C904" s="568" t="s">
        <v>511</v>
      </c>
      <c r="D904" s="568" t="s">
        <v>650</v>
      </c>
      <c r="E904" s="568" t="s">
        <v>2398</v>
      </c>
      <c r="F904" s="568" t="s">
        <v>2401</v>
      </c>
      <c r="G904" s="568" t="s">
        <v>2402</v>
      </c>
      <c r="H904" s="585"/>
      <c r="I904" s="585"/>
      <c r="J904" s="568"/>
      <c r="K904" s="568"/>
      <c r="L904" s="585"/>
      <c r="M904" s="585"/>
      <c r="N904" s="568"/>
      <c r="O904" s="568"/>
      <c r="P904" s="585">
        <v>0.1</v>
      </c>
      <c r="Q904" s="585">
        <v>6.97</v>
      </c>
      <c r="R904" s="573"/>
      <c r="S904" s="586">
        <v>69.699999999999989</v>
      </c>
    </row>
    <row r="905" spans="1:19" ht="14.45" customHeight="1" x14ac:dyDescent="0.2">
      <c r="A905" s="567" t="s">
        <v>2396</v>
      </c>
      <c r="B905" s="568" t="s">
        <v>2397</v>
      </c>
      <c r="C905" s="568" t="s">
        <v>511</v>
      </c>
      <c r="D905" s="568" t="s">
        <v>650</v>
      </c>
      <c r="E905" s="568" t="s">
        <v>2398</v>
      </c>
      <c r="F905" s="568" t="s">
        <v>2403</v>
      </c>
      <c r="G905" s="568" t="s">
        <v>573</v>
      </c>
      <c r="H905" s="585"/>
      <c r="I905" s="585"/>
      <c r="J905" s="568"/>
      <c r="K905" s="568"/>
      <c r="L905" s="585"/>
      <c r="M905" s="585"/>
      <c r="N905" s="568"/>
      <c r="O905" s="568"/>
      <c r="P905" s="585">
        <v>0.2</v>
      </c>
      <c r="Q905" s="585">
        <v>73.540000000000006</v>
      </c>
      <c r="R905" s="573"/>
      <c r="S905" s="586">
        <v>367.7</v>
      </c>
    </row>
    <row r="906" spans="1:19" ht="14.45" customHeight="1" x14ac:dyDescent="0.2">
      <c r="A906" s="567" t="s">
        <v>2396</v>
      </c>
      <c r="B906" s="568" t="s">
        <v>2397</v>
      </c>
      <c r="C906" s="568" t="s">
        <v>511</v>
      </c>
      <c r="D906" s="568" t="s">
        <v>650</v>
      </c>
      <c r="E906" s="568" t="s">
        <v>2414</v>
      </c>
      <c r="F906" s="568" t="s">
        <v>2445</v>
      </c>
      <c r="G906" s="568" t="s">
        <v>2446</v>
      </c>
      <c r="H906" s="585"/>
      <c r="I906" s="585"/>
      <c r="J906" s="568"/>
      <c r="K906" s="568"/>
      <c r="L906" s="585"/>
      <c r="M906" s="585"/>
      <c r="N906" s="568"/>
      <c r="O906" s="568"/>
      <c r="P906" s="585">
        <v>3</v>
      </c>
      <c r="Q906" s="585">
        <v>2064</v>
      </c>
      <c r="R906" s="573"/>
      <c r="S906" s="586">
        <v>688</v>
      </c>
    </row>
    <row r="907" spans="1:19" ht="14.45" customHeight="1" x14ac:dyDescent="0.2">
      <c r="A907" s="567" t="s">
        <v>2396</v>
      </c>
      <c r="B907" s="568" t="s">
        <v>2397</v>
      </c>
      <c r="C907" s="568" t="s">
        <v>511</v>
      </c>
      <c r="D907" s="568" t="s">
        <v>650</v>
      </c>
      <c r="E907" s="568" t="s">
        <v>2414</v>
      </c>
      <c r="F907" s="568" t="s">
        <v>2447</v>
      </c>
      <c r="G907" s="568" t="s">
        <v>2448</v>
      </c>
      <c r="H907" s="585"/>
      <c r="I907" s="585"/>
      <c r="J907" s="568"/>
      <c r="K907" s="568"/>
      <c r="L907" s="585"/>
      <c r="M907" s="585"/>
      <c r="N907" s="568"/>
      <c r="O907" s="568"/>
      <c r="P907" s="585">
        <v>3</v>
      </c>
      <c r="Q907" s="585">
        <v>3135</v>
      </c>
      <c r="R907" s="573"/>
      <c r="S907" s="586">
        <v>1045</v>
      </c>
    </row>
    <row r="908" spans="1:19" ht="14.45" customHeight="1" x14ac:dyDescent="0.2">
      <c r="A908" s="567" t="s">
        <v>2396</v>
      </c>
      <c r="B908" s="568" t="s">
        <v>2397</v>
      </c>
      <c r="C908" s="568" t="s">
        <v>511</v>
      </c>
      <c r="D908" s="568" t="s">
        <v>650</v>
      </c>
      <c r="E908" s="568" t="s">
        <v>2414</v>
      </c>
      <c r="F908" s="568" t="s">
        <v>2449</v>
      </c>
      <c r="G908" s="568" t="s">
        <v>2450</v>
      </c>
      <c r="H908" s="585"/>
      <c r="I908" s="585"/>
      <c r="J908" s="568"/>
      <c r="K908" s="568"/>
      <c r="L908" s="585">
        <v>1</v>
      </c>
      <c r="M908" s="585">
        <v>2112</v>
      </c>
      <c r="N908" s="568">
        <v>1</v>
      </c>
      <c r="O908" s="568">
        <v>2112</v>
      </c>
      <c r="P908" s="585"/>
      <c r="Q908" s="585"/>
      <c r="R908" s="573"/>
      <c r="S908" s="586"/>
    </row>
    <row r="909" spans="1:19" ht="14.45" customHeight="1" x14ac:dyDescent="0.2">
      <c r="A909" s="567" t="s">
        <v>2396</v>
      </c>
      <c r="B909" s="568" t="s">
        <v>2397</v>
      </c>
      <c r="C909" s="568" t="s">
        <v>511</v>
      </c>
      <c r="D909" s="568" t="s">
        <v>650</v>
      </c>
      <c r="E909" s="568" t="s">
        <v>2414</v>
      </c>
      <c r="F909" s="568" t="s">
        <v>2473</v>
      </c>
      <c r="G909" s="568" t="s">
        <v>2474</v>
      </c>
      <c r="H909" s="585"/>
      <c r="I909" s="585"/>
      <c r="J909" s="568"/>
      <c r="K909" s="568"/>
      <c r="L909" s="585"/>
      <c r="M909" s="585"/>
      <c r="N909" s="568"/>
      <c r="O909" s="568"/>
      <c r="P909" s="585">
        <v>8</v>
      </c>
      <c r="Q909" s="585">
        <v>704</v>
      </c>
      <c r="R909" s="573"/>
      <c r="S909" s="586">
        <v>88</v>
      </c>
    </row>
    <row r="910" spans="1:19" ht="14.45" customHeight="1" x14ac:dyDescent="0.2">
      <c r="A910" s="567" t="s">
        <v>2396</v>
      </c>
      <c r="B910" s="568" t="s">
        <v>2397</v>
      </c>
      <c r="C910" s="568" t="s">
        <v>511</v>
      </c>
      <c r="D910" s="568" t="s">
        <v>650</v>
      </c>
      <c r="E910" s="568" t="s">
        <v>2414</v>
      </c>
      <c r="F910" s="568" t="s">
        <v>2498</v>
      </c>
      <c r="G910" s="568" t="s">
        <v>2499</v>
      </c>
      <c r="H910" s="585"/>
      <c r="I910" s="585"/>
      <c r="J910" s="568"/>
      <c r="K910" s="568"/>
      <c r="L910" s="585">
        <v>1</v>
      </c>
      <c r="M910" s="585">
        <v>722</v>
      </c>
      <c r="N910" s="568">
        <v>1</v>
      </c>
      <c r="O910" s="568">
        <v>722</v>
      </c>
      <c r="P910" s="585">
        <v>7</v>
      </c>
      <c r="Q910" s="585">
        <v>5075</v>
      </c>
      <c r="R910" s="573">
        <v>7.0290858725761769</v>
      </c>
      <c r="S910" s="586">
        <v>725</v>
      </c>
    </row>
    <row r="911" spans="1:19" ht="14.45" customHeight="1" x14ac:dyDescent="0.2">
      <c r="A911" s="567" t="s">
        <v>2396</v>
      </c>
      <c r="B911" s="568" t="s">
        <v>2397</v>
      </c>
      <c r="C911" s="568" t="s">
        <v>511</v>
      </c>
      <c r="D911" s="568" t="s">
        <v>650</v>
      </c>
      <c r="E911" s="568" t="s">
        <v>2414</v>
      </c>
      <c r="F911" s="568" t="s">
        <v>2508</v>
      </c>
      <c r="G911" s="568" t="s">
        <v>2509</v>
      </c>
      <c r="H911" s="585"/>
      <c r="I911" s="585"/>
      <c r="J911" s="568"/>
      <c r="K911" s="568"/>
      <c r="L911" s="585">
        <v>1</v>
      </c>
      <c r="M911" s="585">
        <v>393</v>
      </c>
      <c r="N911" s="568">
        <v>1</v>
      </c>
      <c r="O911" s="568">
        <v>393</v>
      </c>
      <c r="P911" s="585"/>
      <c r="Q911" s="585"/>
      <c r="R911" s="573"/>
      <c r="S911" s="586"/>
    </row>
    <row r="912" spans="1:19" ht="14.45" customHeight="1" x14ac:dyDescent="0.2">
      <c r="A912" s="567" t="s">
        <v>2396</v>
      </c>
      <c r="B912" s="568" t="s">
        <v>2397</v>
      </c>
      <c r="C912" s="568" t="s">
        <v>511</v>
      </c>
      <c r="D912" s="568" t="s">
        <v>650</v>
      </c>
      <c r="E912" s="568" t="s">
        <v>2414</v>
      </c>
      <c r="F912" s="568" t="s">
        <v>2516</v>
      </c>
      <c r="G912" s="568" t="s">
        <v>2517</v>
      </c>
      <c r="H912" s="585"/>
      <c r="I912" s="585"/>
      <c r="J912" s="568"/>
      <c r="K912" s="568"/>
      <c r="L912" s="585"/>
      <c r="M912" s="585"/>
      <c r="N912" s="568"/>
      <c r="O912" s="568"/>
      <c r="P912" s="585">
        <v>2</v>
      </c>
      <c r="Q912" s="585">
        <v>366</v>
      </c>
      <c r="R912" s="573"/>
      <c r="S912" s="586">
        <v>183</v>
      </c>
    </row>
    <row r="913" spans="1:19" ht="14.45" customHeight="1" x14ac:dyDescent="0.2">
      <c r="A913" s="567" t="s">
        <v>2396</v>
      </c>
      <c r="B913" s="568" t="s">
        <v>2397</v>
      </c>
      <c r="C913" s="568" t="s">
        <v>511</v>
      </c>
      <c r="D913" s="568" t="s">
        <v>650</v>
      </c>
      <c r="E913" s="568" t="s">
        <v>2414</v>
      </c>
      <c r="F913" s="568" t="s">
        <v>2520</v>
      </c>
      <c r="G913" s="568" t="s">
        <v>2521</v>
      </c>
      <c r="H913" s="585"/>
      <c r="I913" s="585"/>
      <c r="J913" s="568"/>
      <c r="K913" s="568"/>
      <c r="L913" s="585"/>
      <c r="M913" s="585"/>
      <c r="N913" s="568"/>
      <c r="O913" s="568"/>
      <c r="P913" s="585">
        <v>1</v>
      </c>
      <c r="Q913" s="585">
        <v>313</v>
      </c>
      <c r="R913" s="573"/>
      <c r="S913" s="586">
        <v>313</v>
      </c>
    </row>
    <row r="914" spans="1:19" ht="14.45" customHeight="1" x14ac:dyDescent="0.2">
      <c r="A914" s="567" t="s">
        <v>2396</v>
      </c>
      <c r="B914" s="568" t="s">
        <v>2397</v>
      </c>
      <c r="C914" s="568" t="s">
        <v>511</v>
      </c>
      <c r="D914" s="568" t="s">
        <v>650</v>
      </c>
      <c r="E914" s="568" t="s">
        <v>2414</v>
      </c>
      <c r="F914" s="568" t="s">
        <v>2532</v>
      </c>
      <c r="G914" s="568" t="s">
        <v>2533</v>
      </c>
      <c r="H914" s="585"/>
      <c r="I914" s="585"/>
      <c r="J914" s="568"/>
      <c r="K914" s="568"/>
      <c r="L914" s="585"/>
      <c r="M914" s="585"/>
      <c r="N914" s="568"/>
      <c r="O914" s="568"/>
      <c r="P914" s="585">
        <v>4</v>
      </c>
      <c r="Q914" s="585">
        <v>3396</v>
      </c>
      <c r="R914" s="573"/>
      <c r="S914" s="586">
        <v>849</v>
      </c>
    </row>
    <row r="915" spans="1:19" ht="14.45" customHeight="1" x14ac:dyDescent="0.2">
      <c r="A915" s="567" t="s">
        <v>2396</v>
      </c>
      <c r="B915" s="568" t="s">
        <v>2397</v>
      </c>
      <c r="C915" s="568" t="s">
        <v>511</v>
      </c>
      <c r="D915" s="568" t="s">
        <v>650</v>
      </c>
      <c r="E915" s="568" t="s">
        <v>2414</v>
      </c>
      <c r="F915" s="568" t="s">
        <v>2542</v>
      </c>
      <c r="G915" s="568" t="s">
        <v>2523</v>
      </c>
      <c r="H915" s="585"/>
      <c r="I915" s="585"/>
      <c r="J915" s="568"/>
      <c r="K915" s="568"/>
      <c r="L915" s="585"/>
      <c r="M915" s="585"/>
      <c r="N915" s="568"/>
      <c r="O915" s="568"/>
      <c r="P915" s="585">
        <v>1</v>
      </c>
      <c r="Q915" s="585">
        <v>834</v>
      </c>
      <c r="R915" s="573"/>
      <c r="S915" s="586">
        <v>834</v>
      </c>
    </row>
    <row r="916" spans="1:19" ht="14.45" customHeight="1" x14ac:dyDescent="0.2">
      <c r="A916" s="567" t="s">
        <v>2396</v>
      </c>
      <c r="B916" s="568" t="s">
        <v>2397</v>
      </c>
      <c r="C916" s="568" t="s">
        <v>511</v>
      </c>
      <c r="D916" s="568" t="s">
        <v>652</v>
      </c>
      <c r="E916" s="568" t="s">
        <v>2398</v>
      </c>
      <c r="F916" s="568" t="s">
        <v>2401</v>
      </c>
      <c r="G916" s="568" t="s">
        <v>2402</v>
      </c>
      <c r="H916" s="585"/>
      <c r="I916" s="585"/>
      <c r="J916" s="568"/>
      <c r="K916" s="568"/>
      <c r="L916" s="585"/>
      <c r="M916" s="585"/>
      <c r="N916" s="568"/>
      <c r="O916" s="568"/>
      <c r="P916" s="585">
        <v>0.2</v>
      </c>
      <c r="Q916" s="585">
        <v>13.94</v>
      </c>
      <c r="R916" s="573"/>
      <c r="S916" s="586">
        <v>69.699999999999989</v>
      </c>
    </row>
    <row r="917" spans="1:19" ht="14.45" customHeight="1" x14ac:dyDescent="0.2">
      <c r="A917" s="567" t="s">
        <v>2396</v>
      </c>
      <c r="B917" s="568" t="s">
        <v>2397</v>
      </c>
      <c r="C917" s="568" t="s">
        <v>511</v>
      </c>
      <c r="D917" s="568" t="s">
        <v>652</v>
      </c>
      <c r="E917" s="568" t="s">
        <v>2398</v>
      </c>
      <c r="F917" s="568" t="s">
        <v>2403</v>
      </c>
      <c r="G917" s="568" t="s">
        <v>573</v>
      </c>
      <c r="H917" s="585"/>
      <c r="I917" s="585"/>
      <c r="J917" s="568"/>
      <c r="K917" s="568"/>
      <c r="L917" s="585"/>
      <c r="M917" s="585"/>
      <c r="N917" s="568"/>
      <c r="O917" s="568"/>
      <c r="P917" s="585">
        <v>0.2</v>
      </c>
      <c r="Q917" s="585">
        <v>73.540000000000006</v>
      </c>
      <c r="R917" s="573"/>
      <c r="S917" s="586">
        <v>367.7</v>
      </c>
    </row>
    <row r="918" spans="1:19" ht="14.45" customHeight="1" x14ac:dyDescent="0.2">
      <c r="A918" s="567" t="s">
        <v>2396</v>
      </c>
      <c r="B918" s="568" t="s">
        <v>2397</v>
      </c>
      <c r="C918" s="568" t="s">
        <v>511</v>
      </c>
      <c r="D918" s="568" t="s">
        <v>652</v>
      </c>
      <c r="E918" s="568" t="s">
        <v>2414</v>
      </c>
      <c r="F918" s="568" t="s">
        <v>2437</v>
      </c>
      <c r="G918" s="568" t="s">
        <v>2438</v>
      </c>
      <c r="H918" s="585"/>
      <c r="I918" s="585"/>
      <c r="J918" s="568"/>
      <c r="K918" s="568"/>
      <c r="L918" s="585"/>
      <c r="M918" s="585"/>
      <c r="N918" s="568"/>
      <c r="O918" s="568"/>
      <c r="P918" s="585">
        <v>1</v>
      </c>
      <c r="Q918" s="585">
        <v>127</v>
      </c>
      <c r="R918" s="573"/>
      <c r="S918" s="586">
        <v>127</v>
      </c>
    </row>
    <row r="919" spans="1:19" ht="14.45" customHeight="1" x14ac:dyDescent="0.2">
      <c r="A919" s="567" t="s">
        <v>2396</v>
      </c>
      <c r="B919" s="568" t="s">
        <v>2397</v>
      </c>
      <c r="C919" s="568" t="s">
        <v>511</v>
      </c>
      <c r="D919" s="568" t="s">
        <v>652</v>
      </c>
      <c r="E919" s="568" t="s">
        <v>2414</v>
      </c>
      <c r="F919" s="568" t="s">
        <v>2439</v>
      </c>
      <c r="G919" s="568" t="s">
        <v>2440</v>
      </c>
      <c r="H919" s="585">
        <v>2</v>
      </c>
      <c r="I919" s="585">
        <v>1084</v>
      </c>
      <c r="J919" s="568"/>
      <c r="K919" s="568">
        <v>542</v>
      </c>
      <c r="L919" s="585"/>
      <c r="M919" s="585"/>
      <c r="N919" s="568"/>
      <c r="O919" s="568"/>
      <c r="P919" s="585"/>
      <c r="Q919" s="585"/>
      <c r="R919" s="573"/>
      <c r="S919" s="586"/>
    </row>
    <row r="920" spans="1:19" ht="14.45" customHeight="1" x14ac:dyDescent="0.2">
      <c r="A920" s="567" t="s">
        <v>2396</v>
      </c>
      <c r="B920" s="568" t="s">
        <v>2397</v>
      </c>
      <c r="C920" s="568" t="s">
        <v>511</v>
      </c>
      <c r="D920" s="568" t="s">
        <v>652</v>
      </c>
      <c r="E920" s="568" t="s">
        <v>2414</v>
      </c>
      <c r="F920" s="568" t="s">
        <v>2441</v>
      </c>
      <c r="G920" s="568" t="s">
        <v>2442</v>
      </c>
      <c r="H920" s="585"/>
      <c r="I920" s="585"/>
      <c r="J920" s="568"/>
      <c r="K920" s="568"/>
      <c r="L920" s="585">
        <v>1</v>
      </c>
      <c r="M920" s="585">
        <v>1554</v>
      </c>
      <c r="N920" s="568">
        <v>1</v>
      </c>
      <c r="O920" s="568">
        <v>1554</v>
      </c>
      <c r="P920" s="585"/>
      <c r="Q920" s="585"/>
      <c r="R920" s="573"/>
      <c r="S920" s="586"/>
    </row>
    <row r="921" spans="1:19" ht="14.45" customHeight="1" x14ac:dyDescent="0.2">
      <c r="A921" s="567" t="s">
        <v>2396</v>
      </c>
      <c r="B921" s="568" t="s">
        <v>2397</v>
      </c>
      <c r="C921" s="568" t="s">
        <v>511</v>
      </c>
      <c r="D921" s="568" t="s">
        <v>652</v>
      </c>
      <c r="E921" s="568" t="s">
        <v>2414</v>
      </c>
      <c r="F921" s="568" t="s">
        <v>2443</v>
      </c>
      <c r="G921" s="568" t="s">
        <v>2444</v>
      </c>
      <c r="H921" s="585">
        <v>10</v>
      </c>
      <c r="I921" s="585">
        <v>5020</v>
      </c>
      <c r="J921" s="568">
        <v>1.1067019400352733</v>
      </c>
      <c r="K921" s="568">
        <v>502</v>
      </c>
      <c r="L921" s="585">
        <v>9</v>
      </c>
      <c r="M921" s="585">
        <v>4536</v>
      </c>
      <c r="N921" s="568">
        <v>1</v>
      </c>
      <c r="O921" s="568">
        <v>504</v>
      </c>
      <c r="P921" s="585">
        <v>22</v>
      </c>
      <c r="Q921" s="585">
        <v>11154</v>
      </c>
      <c r="R921" s="573">
        <v>2.4589947089947088</v>
      </c>
      <c r="S921" s="586">
        <v>507</v>
      </c>
    </row>
    <row r="922" spans="1:19" ht="14.45" customHeight="1" x14ac:dyDescent="0.2">
      <c r="A922" s="567" t="s">
        <v>2396</v>
      </c>
      <c r="B922" s="568" t="s">
        <v>2397</v>
      </c>
      <c r="C922" s="568" t="s">
        <v>511</v>
      </c>
      <c r="D922" s="568" t="s">
        <v>652</v>
      </c>
      <c r="E922" s="568" t="s">
        <v>2414</v>
      </c>
      <c r="F922" s="568" t="s">
        <v>2445</v>
      </c>
      <c r="G922" s="568" t="s">
        <v>2446</v>
      </c>
      <c r="H922" s="585">
        <v>2</v>
      </c>
      <c r="I922" s="585">
        <v>1360</v>
      </c>
      <c r="J922" s="568">
        <v>0.66180048661800484</v>
      </c>
      <c r="K922" s="568">
        <v>680</v>
      </c>
      <c r="L922" s="585">
        <v>3</v>
      </c>
      <c r="M922" s="585">
        <v>2055</v>
      </c>
      <c r="N922" s="568">
        <v>1</v>
      </c>
      <c r="O922" s="568">
        <v>685</v>
      </c>
      <c r="P922" s="585">
        <v>1</v>
      </c>
      <c r="Q922" s="585">
        <v>688</v>
      </c>
      <c r="R922" s="573">
        <v>0.3347931873479319</v>
      </c>
      <c r="S922" s="586">
        <v>688</v>
      </c>
    </row>
    <row r="923" spans="1:19" ht="14.45" customHeight="1" x14ac:dyDescent="0.2">
      <c r="A923" s="567" t="s">
        <v>2396</v>
      </c>
      <c r="B923" s="568" t="s">
        <v>2397</v>
      </c>
      <c r="C923" s="568" t="s">
        <v>511</v>
      </c>
      <c r="D923" s="568" t="s">
        <v>652</v>
      </c>
      <c r="E923" s="568" t="s">
        <v>2414</v>
      </c>
      <c r="F923" s="568" t="s">
        <v>2447</v>
      </c>
      <c r="G923" s="568" t="s">
        <v>2448</v>
      </c>
      <c r="H923" s="585">
        <v>14</v>
      </c>
      <c r="I923" s="585">
        <v>14476</v>
      </c>
      <c r="J923" s="568">
        <v>0.69596153846153841</v>
      </c>
      <c r="K923" s="568">
        <v>1034</v>
      </c>
      <c r="L923" s="585">
        <v>20</v>
      </c>
      <c r="M923" s="585">
        <v>20800</v>
      </c>
      <c r="N923" s="568">
        <v>1</v>
      </c>
      <c r="O923" s="568">
        <v>1040</v>
      </c>
      <c r="P923" s="585">
        <v>42</v>
      </c>
      <c r="Q923" s="585">
        <v>43890</v>
      </c>
      <c r="R923" s="573">
        <v>2.110096153846154</v>
      </c>
      <c r="S923" s="586">
        <v>1045</v>
      </c>
    </row>
    <row r="924" spans="1:19" ht="14.45" customHeight="1" x14ac:dyDescent="0.2">
      <c r="A924" s="567" t="s">
        <v>2396</v>
      </c>
      <c r="B924" s="568" t="s">
        <v>2397</v>
      </c>
      <c r="C924" s="568" t="s">
        <v>511</v>
      </c>
      <c r="D924" s="568" t="s">
        <v>652</v>
      </c>
      <c r="E924" s="568" t="s">
        <v>2414</v>
      </c>
      <c r="F924" s="568" t="s">
        <v>2449</v>
      </c>
      <c r="G924" s="568" t="s">
        <v>2450</v>
      </c>
      <c r="H924" s="585">
        <v>1</v>
      </c>
      <c r="I924" s="585">
        <v>2103</v>
      </c>
      <c r="J924" s="568">
        <v>0.99573863636363635</v>
      </c>
      <c r="K924" s="568">
        <v>2103</v>
      </c>
      <c r="L924" s="585">
        <v>1</v>
      </c>
      <c r="M924" s="585">
        <v>2112</v>
      </c>
      <c r="N924" s="568">
        <v>1</v>
      </c>
      <c r="O924" s="568">
        <v>2112</v>
      </c>
      <c r="P924" s="585">
        <v>2</v>
      </c>
      <c r="Q924" s="585">
        <v>4242</v>
      </c>
      <c r="R924" s="573">
        <v>2.0085227272727271</v>
      </c>
      <c r="S924" s="586">
        <v>2121</v>
      </c>
    </row>
    <row r="925" spans="1:19" ht="14.45" customHeight="1" x14ac:dyDescent="0.2">
      <c r="A925" s="567" t="s">
        <v>2396</v>
      </c>
      <c r="B925" s="568" t="s">
        <v>2397</v>
      </c>
      <c r="C925" s="568" t="s">
        <v>511</v>
      </c>
      <c r="D925" s="568" t="s">
        <v>652</v>
      </c>
      <c r="E925" s="568" t="s">
        <v>2414</v>
      </c>
      <c r="F925" s="568" t="s">
        <v>2451</v>
      </c>
      <c r="G925" s="568" t="s">
        <v>2452</v>
      </c>
      <c r="H925" s="585"/>
      <c r="I925" s="585"/>
      <c r="J925" s="568"/>
      <c r="K925" s="568"/>
      <c r="L925" s="585">
        <v>1</v>
      </c>
      <c r="M925" s="585">
        <v>1291</v>
      </c>
      <c r="N925" s="568">
        <v>1</v>
      </c>
      <c r="O925" s="568">
        <v>1291</v>
      </c>
      <c r="P925" s="585">
        <v>2</v>
      </c>
      <c r="Q925" s="585">
        <v>2604</v>
      </c>
      <c r="R925" s="573">
        <v>2.0170410534469405</v>
      </c>
      <c r="S925" s="586">
        <v>1302</v>
      </c>
    </row>
    <row r="926" spans="1:19" ht="14.45" customHeight="1" x14ac:dyDescent="0.2">
      <c r="A926" s="567" t="s">
        <v>2396</v>
      </c>
      <c r="B926" s="568" t="s">
        <v>2397</v>
      </c>
      <c r="C926" s="568" t="s">
        <v>511</v>
      </c>
      <c r="D926" s="568" t="s">
        <v>652</v>
      </c>
      <c r="E926" s="568" t="s">
        <v>2414</v>
      </c>
      <c r="F926" s="568" t="s">
        <v>2576</v>
      </c>
      <c r="G926" s="568" t="s">
        <v>2577</v>
      </c>
      <c r="H926" s="585">
        <v>1</v>
      </c>
      <c r="I926" s="585">
        <v>975</v>
      </c>
      <c r="J926" s="568"/>
      <c r="K926" s="568">
        <v>975</v>
      </c>
      <c r="L926" s="585"/>
      <c r="M926" s="585"/>
      <c r="N926" s="568"/>
      <c r="O926" s="568"/>
      <c r="P926" s="585"/>
      <c r="Q926" s="585"/>
      <c r="R926" s="573"/>
      <c r="S926" s="586"/>
    </row>
    <row r="927" spans="1:19" ht="14.45" customHeight="1" x14ac:dyDescent="0.2">
      <c r="A927" s="567" t="s">
        <v>2396</v>
      </c>
      <c r="B927" s="568" t="s">
        <v>2397</v>
      </c>
      <c r="C927" s="568" t="s">
        <v>511</v>
      </c>
      <c r="D927" s="568" t="s">
        <v>652</v>
      </c>
      <c r="E927" s="568" t="s">
        <v>2414</v>
      </c>
      <c r="F927" s="568" t="s">
        <v>2453</v>
      </c>
      <c r="G927" s="568" t="s">
        <v>2454</v>
      </c>
      <c r="H927" s="585">
        <v>2</v>
      </c>
      <c r="I927" s="585">
        <v>3360</v>
      </c>
      <c r="J927" s="568">
        <v>1.991701244813278</v>
      </c>
      <c r="K927" s="568">
        <v>1680</v>
      </c>
      <c r="L927" s="585">
        <v>1</v>
      </c>
      <c r="M927" s="585">
        <v>1687</v>
      </c>
      <c r="N927" s="568">
        <v>1</v>
      </c>
      <c r="O927" s="568">
        <v>1687</v>
      </c>
      <c r="P927" s="585">
        <v>1</v>
      </c>
      <c r="Q927" s="585">
        <v>1693</v>
      </c>
      <c r="R927" s="573">
        <v>1.003556609365738</v>
      </c>
      <c r="S927" s="586">
        <v>1693</v>
      </c>
    </row>
    <row r="928" spans="1:19" ht="14.45" customHeight="1" x14ac:dyDescent="0.2">
      <c r="A928" s="567" t="s">
        <v>2396</v>
      </c>
      <c r="B928" s="568" t="s">
        <v>2397</v>
      </c>
      <c r="C928" s="568" t="s">
        <v>511</v>
      </c>
      <c r="D928" s="568" t="s">
        <v>652</v>
      </c>
      <c r="E928" s="568" t="s">
        <v>2414</v>
      </c>
      <c r="F928" s="568" t="s">
        <v>2457</v>
      </c>
      <c r="G928" s="568" t="s">
        <v>2458</v>
      </c>
      <c r="H928" s="585">
        <v>4</v>
      </c>
      <c r="I928" s="585">
        <v>6280</v>
      </c>
      <c r="J928" s="568">
        <v>1.9911223842739378</v>
      </c>
      <c r="K928" s="568">
        <v>1570</v>
      </c>
      <c r="L928" s="585">
        <v>2</v>
      </c>
      <c r="M928" s="585">
        <v>3154</v>
      </c>
      <c r="N928" s="568">
        <v>1</v>
      </c>
      <c r="O928" s="568">
        <v>1577</v>
      </c>
      <c r="P928" s="585">
        <v>2</v>
      </c>
      <c r="Q928" s="585">
        <v>3166</v>
      </c>
      <c r="R928" s="573">
        <v>1.0038046924540267</v>
      </c>
      <c r="S928" s="586">
        <v>1583</v>
      </c>
    </row>
    <row r="929" spans="1:19" ht="14.45" customHeight="1" x14ac:dyDescent="0.2">
      <c r="A929" s="567" t="s">
        <v>2396</v>
      </c>
      <c r="B929" s="568" t="s">
        <v>2397</v>
      </c>
      <c r="C929" s="568" t="s">
        <v>511</v>
      </c>
      <c r="D929" s="568" t="s">
        <v>652</v>
      </c>
      <c r="E929" s="568" t="s">
        <v>2414</v>
      </c>
      <c r="F929" s="568" t="s">
        <v>2473</v>
      </c>
      <c r="G929" s="568" t="s">
        <v>2474</v>
      </c>
      <c r="H929" s="585">
        <v>28</v>
      </c>
      <c r="I929" s="585">
        <v>2408</v>
      </c>
      <c r="J929" s="568">
        <v>1.3839080459770114</v>
      </c>
      <c r="K929" s="568">
        <v>86</v>
      </c>
      <c r="L929" s="585">
        <v>20</v>
      </c>
      <c r="M929" s="585">
        <v>1740</v>
      </c>
      <c r="N929" s="568">
        <v>1</v>
      </c>
      <c r="O929" s="568">
        <v>87</v>
      </c>
      <c r="P929" s="585">
        <v>41</v>
      </c>
      <c r="Q929" s="585">
        <v>3608</v>
      </c>
      <c r="R929" s="573">
        <v>2.0735632183908046</v>
      </c>
      <c r="S929" s="586">
        <v>88</v>
      </c>
    </row>
    <row r="930" spans="1:19" ht="14.45" customHeight="1" x14ac:dyDescent="0.2">
      <c r="A930" s="567" t="s">
        <v>2396</v>
      </c>
      <c r="B930" s="568" t="s">
        <v>2397</v>
      </c>
      <c r="C930" s="568" t="s">
        <v>511</v>
      </c>
      <c r="D930" s="568" t="s">
        <v>652</v>
      </c>
      <c r="E930" s="568" t="s">
        <v>2414</v>
      </c>
      <c r="F930" s="568" t="s">
        <v>2475</v>
      </c>
      <c r="G930" s="568" t="s">
        <v>2476</v>
      </c>
      <c r="H930" s="585"/>
      <c r="I930" s="585"/>
      <c r="J930" s="568"/>
      <c r="K930" s="568"/>
      <c r="L930" s="585">
        <v>1</v>
      </c>
      <c r="M930" s="585">
        <v>33</v>
      </c>
      <c r="N930" s="568">
        <v>1</v>
      </c>
      <c r="O930" s="568">
        <v>33</v>
      </c>
      <c r="P930" s="585"/>
      <c r="Q930" s="585"/>
      <c r="R930" s="573"/>
      <c r="S930" s="586"/>
    </row>
    <row r="931" spans="1:19" ht="14.45" customHeight="1" x14ac:dyDescent="0.2">
      <c r="A931" s="567" t="s">
        <v>2396</v>
      </c>
      <c r="B931" s="568" t="s">
        <v>2397</v>
      </c>
      <c r="C931" s="568" t="s">
        <v>511</v>
      </c>
      <c r="D931" s="568" t="s">
        <v>652</v>
      </c>
      <c r="E931" s="568" t="s">
        <v>2414</v>
      </c>
      <c r="F931" s="568" t="s">
        <v>2481</v>
      </c>
      <c r="G931" s="568" t="s">
        <v>2440</v>
      </c>
      <c r="H931" s="585">
        <v>1</v>
      </c>
      <c r="I931" s="585">
        <v>689</v>
      </c>
      <c r="J931" s="568"/>
      <c r="K931" s="568">
        <v>689</v>
      </c>
      <c r="L931" s="585"/>
      <c r="M931" s="585"/>
      <c r="N931" s="568"/>
      <c r="O931" s="568"/>
      <c r="P931" s="585"/>
      <c r="Q931" s="585"/>
      <c r="R931" s="573"/>
      <c r="S931" s="586"/>
    </row>
    <row r="932" spans="1:19" ht="14.45" customHeight="1" x14ac:dyDescent="0.2">
      <c r="A932" s="567" t="s">
        <v>2396</v>
      </c>
      <c r="B932" s="568" t="s">
        <v>2397</v>
      </c>
      <c r="C932" s="568" t="s">
        <v>511</v>
      </c>
      <c r="D932" s="568" t="s">
        <v>652</v>
      </c>
      <c r="E932" s="568" t="s">
        <v>2414</v>
      </c>
      <c r="F932" s="568" t="s">
        <v>2482</v>
      </c>
      <c r="G932" s="568" t="s">
        <v>2483</v>
      </c>
      <c r="H932" s="585"/>
      <c r="I932" s="585"/>
      <c r="J932" s="568"/>
      <c r="K932" s="568"/>
      <c r="L932" s="585">
        <v>1</v>
      </c>
      <c r="M932" s="585">
        <v>158</v>
      </c>
      <c r="N932" s="568">
        <v>1</v>
      </c>
      <c r="O932" s="568">
        <v>158</v>
      </c>
      <c r="P932" s="585">
        <v>3</v>
      </c>
      <c r="Q932" s="585">
        <v>477</v>
      </c>
      <c r="R932" s="573">
        <v>3.018987341772152</v>
      </c>
      <c r="S932" s="586">
        <v>159</v>
      </c>
    </row>
    <row r="933" spans="1:19" ht="14.45" customHeight="1" x14ac:dyDescent="0.2">
      <c r="A933" s="567" t="s">
        <v>2396</v>
      </c>
      <c r="B933" s="568" t="s">
        <v>2397</v>
      </c>
      <c r="C933" s="568" t="s">
        <v>511</v>
      </c>
      <c r="D933" s="568" t="s">
        <v>652</v>
      </c>
      <c r="E933" s="568" t="s">
        <v>2414</v>
      </c>
      <c r="F933" s="568" t="s">
        <v>2490</v>
      </c>
      <c r="G933" s="568" t="s">
        <v>2491</v>
      </c>
      <c r="H933" s="585">
        <v>3</v>
      </c>
      <c r="I933" s="585">
        <v>2169</v>
      </c>
      <c r="J933" s="568"/>
      <c r="K933" s="568">
        <v>723</v>
      </c>
      <c r="L933" s="585"/>
      <c r="M933" s="585"/>
      <c r="N933" s="568"/>
      <c r="O933" s="568"/>
      <c r="P933" s="585"/>
      <c r="Q933" s="585"/>
      <c r="R933" s="573"/>
      <c r="S933" s="586"/>
    </row>
    <row r="934" spans="1:19" ht="14.45" customHeight="1" x14ac:dyDescent="0.2">
      <c r="A934" s="567" t="s">
        <v>2396</v>
      </c>
      <c r="B934" s="568" t="s">
        <v>2397</v>
      </c>
      <c r="C934" s="568" t="s">
        <v>511</v>
      </c>
      <c r="D934" s="568" t="s">
        <v>652</v>
      </c>
      <c r="E934" s="568" t="s">
        <v>2414</v>
      </c>
      <c r="F934" s="568" t="s">
        <v>2498</v>
      </c>
      <c r="G934" s="568" t="s">
        <v>2499</v>
      </c>
      <c r="H934" s="585"/>
      <c r="I934" s="585"/>
      <c r="J934" s="568"/>
      <c r="K934" s="568"/>
      <c r="L934" s="585">
        <v>1</v>
      </c>
      <c r="M934" s="585">
        <v>722</v>
      </c>
      <c r="N934" s="568">
        <v>1</v>
      </c>
      <c r="O934" s="568">
        <v>722</v>
      </c>
      <c r="P934" s="585">
        <v>4</v>
      </c>
      <c r="Q934" s="585">
        <v>2900</v>
      </c>
      <c r="R934" s="573">
        <v>4.0166204986149587</v>
      </c>
      <c r="S934" s="586">
        <v>725</v>
      </c>
    </row>
    <row r="935" spans="1:19" ht="14.45" customHeight="1" x14ac:dyDescent="0.2">
      <c r="A935" s="567" t="s">
        <v>2396</v>
      </c>
      <c r="B935" s="568" t="s">
        <v>2397</v>
      </c>
      <c r="C935" s="568" t="s">
        <v>511</v>
      </c>
      <c r="D935" s="568" t="s">
        <v>652</v>
      </c>
      <c r="E935" s="568" t="s">
        <v>2414</v>
      </c>
      <c r="F935" s="568" t="s">
        <v>2508</v>
      </c>
      <c r="G935" s="568" t="s">
        <v>2509</v>
      </c>
      <c r="H935" s="585">
        <v>5</v>
      </c>
      <c r="I935" s="585">
        <v>1955</v>
      </c>
      <c r="J935" s="568"/>
      <c r="K935" s="568">
        <v>391</v>
      </c>
      <c r="L935" s="585"/>
      <c r="M935" s="585"/>
      <c r="N935" s="568"/>
      <c r="O935" s="568"/>
      <c r="P935" s="585"/>
      <c r="Q935" s="585"/>
      <c r="R935" s="573"/>
      <c r="S935" s="586"/>
    </row>
    <row r="936" spans="1:19" ht="14.45" customHeight="1" x14ac:dyDescent="0.2">
      <c r="A936" s="567" t="s">
        <v>2396</v>
      </c>
      <c r="B936" s="568" t="s">
        <v>2397</v>
      </c>
      <c r="C936" s="568" t="s">
        <v>511</v>
      </c>
      <c r="D936" s="568" t="s">
        <v>652</v>
      </c>
      <c r="E936" s="568" t="s">
        <v>2414</v>
      </c>
      <c r="F936" s="568" t="s">
        <v>2510</v>
      </c>
      <c r="G936" s="568" t="s">
        <v>2511</v>
      </c>
      <c r="H936" s="585">
        <v>1</v>
      </c>
      <c r="I936" s="585">
        <v>506</v>
      </c>
      <c r="J936" s="568">
        <v>0.99606299212598426</v>
      </c>
      <c r="K936" s="568">
        <v>506</v>
      </c>
      <c r="L936" s="585">
        <v>1</v>
      </c>
      <c r="M936" s="585">
        <v>508</v>
      </c>
      <c r="N936" s="568">
        <v>1</v>
      </c>
      <c r="O936" s="568">
        <v>508</v>
      </c>
      <c r="P936" s="585"/>
      <c r="Q936" s="585"/>
      <c r="R936" s="573"/>
      <c r="S936" s="586"/>
    </row>
    <row r="937" spans="1:19" ht="14.45" customHeight="1" x14ac:dyDescent="0.2">
      <c r="A937" s="567" t="s">
        <v>2396</v>
      </c>
      <c r="B937" s="568" t="s">
        <v>2397</v>
      </c>
      <c r="C937" s="568" t="s">
        <v>511</v>
      </c>
      <c r="D937" s="568" t="s">
        <v>652</v>
      </c>
      <c r="E937" s="568" t="s">
        <v>2414</v>
      </c>
      <c r="F937" s="568" t="s">
        <v>2514</v>
      </c>
      <c r="G937" s="568" t="s">
        <v>2515</v>
      </c>
      <c r="H937" s="585">
        <v>3</v>
      </c>
      <c r="I937" s="585">
        <v>5019</v>
      </c>
      <c r="J937" s="568">
        <v>1.4884341637010676</v>
      </c>
      <c r="K937" s="568">
        <v>1673</v>
      </c>
      <c r="L937" s="585">
        <v>2</v>
      </c>
      <c r="M937" s="585">
        <v>3372</v>
      </c>
      <c r="N937" s="568">
        <v>1</v>
      </c>
      <c r="O937" s="568">
        <v>1686</v>
      </c>
      <c r="P937" s="585">
        <v>2</v>
      </c>
      <c r="Q937" s="585">
        <v>3394</v>
      </c>
      <c r="R937" s="573">
        <v>1.0065243179122183</v>
      </c>
      <c r="S937" s="586">
        <v>1697</v>
      </c>
    </row>
    <row r="938" spans="1:19" ht="14.45" customHeight="1" x14ac:dyDescent="0.2">
      <c r="A938" s="567" t="s">
        <v>2396</v>
      </c>
      <c r="B938" s="568" t="s">
        <v>2397</v>
      </c>
      <c r="C938" s="568" t="s">
        <v>511</v>
      </c>
      <c r="D938" s="568" t="s">
        <v>652</v>
      </c>
      <c r="E938" s="568" t="s">
        <v>2414</v>
      </c>
      <c r="F938" s="568" t="s">
        <v>2520</v>
      </c>
      <c r="G938" s="568" t="s">
        <v>2521</v>
      </c>
      <c r="H938" s="585">
        <v>1</v>
      </c>
      <c r="I938" s="585">
        <v>311</v>
      </c>
      <c r="J938" s="568"/>
      <c r="K938" s="568">
        <v>311</v>
      </c>
      <c r="L938" s="585"/>
      <c r="M938" s="585"/>
      <c r="N938" s="568"/>
      <c r="O938" s="568"/>
      <c r="P938" s="585"/>
      <c r="Q938" s="585"/>
      <c r="R938" s="573"/>
      <c r="S938" s="586"/>
    </row>
    <row r="939" spans="1:19" ht="14.45" customHeight="1" x14ac:dyDescent="0.2">
      <c r="A939" s="567" t="s">
        <v>2396</v>
      </c>
      <c r="B939" s="568" t="s">
        <v>2397</v>
      </c>
      <c r="C939" s="568" t="s">
        <v>511</v>
      </c>
      <c r="D939" s="568" t="s">
        <v>652</v>
      </c>
      <c r="E939" s="568" t="s">
        <v>2414</v>
      </c>
      <c r="F939" s="568" t="s">
        <v>2591</v>
      </c>
      <c r="G939" s="568" t="s">
        <v>2592</v>
      </c>
      <c r="H939" s="585"/>
      <c r="I939" s="585"/>
      <c r="J939" s="568"/>
      <c r="K939" s="568"/>
      <c r="L939" s="585">
        <v>1</v>
      </c>
      <c r="M939" s="585">
        <v>3740</v>
      </c>
      <c r="N939" s="568">
        <v>1</v>
      </c>
      <c r="O939" s="568">
        <v>3740</v>
      </c>
      <c r="P939" s="585">
        <v>3</v>
      </c>
      <c r="Q939" s="585">
        <v>11274</v>
      </c>
      <c r="R939" s="573">
        <v>3.014438502673797</v>
      </c>
      <c r="S939" s="586">
        <v>3758</v>
      </c>
    </row>
    <row r="940" spans="1:19" ht="14.45" customHeight="1" x14ac:dyDescent="0.2">
      <c r="A940" s="567" t="s">
        <v>2396</v>
      </c>
      <c r="B940" s="568" t="s">
        <v>2397</v>
      </c>
      <c r="C940" s="568" t="s">
        <v>511</v>
      </c>
      <c r="D940" s="568" t="s">
        <v>652</v>
      </c>
      <c r="E940" s="568" t="s">
        <v>2414</v>
      </c>
      <c r="F940" s="568" t="s">
        <v>2593</v>
      </c>
      <c r="G940" s="568" t="s">
        <v>2594</v>
      </c>
      <c r="H940" s="585">
        <v>2</v>
      </c>
      <c r="I940" s="585">
        <v>3476</v>
      </c>
      <c r="J940" s="568">
        <v>0.66361206567392139</v>
      </c>
      <c r="K940" s="568">
        <v>1738</v>
      </c>
      <c r="L940" s="585">
        <v>3</v>
      </c>
      <c r="M940" s="585">
        <v>5238</v>
      </c>
      <c r="N940" s="568">
        <v>1</v>
      </c>
      <c r="O940" s="568">
        <v>1746</v>
      </c>
      <c r="P940" s="585">
        <v>7</v>
      </c>
      <c r="Q940" s="585">
        <v>12271</v>
      </c>
      <c r="R940" s="573">
        <v>2.3426880488736157</v>
      </c>
      <c r="S940" s="586">
        <v>1753</v>
      </c>
    </row>
    <row r="941" spans="1:19" ht="14.45" customHeight="1" x14ac:dyDescent="0.2">
      <c r="A941" s="567" t="s">
        <v>2396</v>
      </c>
      <c r="B941" s="568" t="s">
        <v>2397</v>
      </c>
      <c r="C941" s="568" t="s">
        <v>511</v>
      </c>
      <c r="D941" s="568" t="s">
        <v>652</v>
      </c>
      <c r="E941" s="568" t="s">
        <v>2414</v>
      </c>
      <c r="F941" s="568" t="s">
        <v>2528</v>
      </c>
      <c r="G941" s="568" t="s">
        <v>2529</v>
      </c>
      <c r="H941" s="585"/>
      <c r="I941" s="585"/>
      <c r="J941" s="568"/>
      <c r="K941" s="568"/>
      <c r="L941" s="585">
        <v>1</v>
      </c>
      <c r="M941" s="585">
        <v>337</v>
      </c>
      <c r="N941" s="568">
        <v>1</v>
      </c>
      <c r="O941" s="568">
        <v>337</v>
      </c>
      <c r="P941" s="585">
        <v>1</v>
      </c>
      <c r="Q941" s="585">
        <v>340</v>
      </c>
      <c r="R941" s="573">
        <v>1.0089020771513353</v>
      </c>
      <c r="S941" s="586">
        <v>340</v>
      </c>
    </row>
    <row r="942" spans="1:19" ht="14.45" customHeight="1" x14ac:dyDescent="0.2">
      <c r="A942" s="567" t="s">
        <v>2396</v>
      </c>
      <c r="B942" s="568" t="s">
        <v>2397</v>
      </c>
      <c r="C942" s="568" t="s">
        <v>511</v>
      </c>
      <c r="D942" s="568" t="s">
        <v>652</v>
      </c>
      <c r="E942" s="568" t="s">
        <v>2414</v>
      </c>
      <c r="F942" s="568" t="s">
        <v>2532</v>
      </c>
      <c r="G942" s="568" t="s">
        <v>2533</v>
      </c>
      <c r="H942" s="585">
        <v>3</v>
      </c>
      <c r="I942" s="585">
        <v>2523</v>
      </c>
      <c r="J942" s="568">
        <v>0.74556737588652477</v>
      </c>
      <c r="K942" s="568">
        <v>841</v>
      </c>
      <c r="L942" s="585">
        <v>4</v>
      </c>
      <c r="M942" s="585">
        <v>3384</v>
      </c>
      <c r="N942" s="568">
        <v>1</v>
      </c>
      <c r="O942" s="568">
        <v>846</v>
      </c>
      <c r="P942" s="585">
        <v>7</v>
      </c>
      <c r="Q942" s="585">
        <v>5943</v>
      </c>
      <c r="R942" s="573">
        <v>1.7562056737588652</v>
      </c>
      <c r="S942" s="586">
        <v>849</v>
      </c>
    </row>
    <row r="943" spans="1:19" ht="14.45" customHeight="1" x14ac:dyDescent="0.2">
      <c r="A943" s="567" t="s">
        <v>2396</v>
      </c>
      <c r="B943" s="568" t="s">
        <v>2397</v>
      </c>
      <c r="C943" s="568" t="s">
        <v>511</v>
      </c>
      <c r="D943" s="568" t="s">
        <v>652</v>
      </c>
      <c r="E943" s="568" t="s">
        <v>2414</v>
      </c>
      <c r="F943" s="568" t="s">
        <v>2597</v>
      </c>
      <c r="G943" s="568" t="s">
        <v>2598</v>
      </c>
      <c r="H943" s="585"/>
      <c r="I943" s="585"/>
      <c r="J943" s="568"/>
      <c r="K943" s="568"/>
      <c r="L943" s="585"/>
      <c r="M943" s="585"/>
      <c r="N943" s="568"/>
      <c r="O943" s="568"/>
      <c r="P943" s="585">
        <v>1</v>
      </c>
      <c r="Q943" s="585">
        <v>1388</v>
      </c>
      <c r="R943" s="573"/>
      <c r="S943" s="586">
        <v>1388</v>
      </c>
    </row>
    <row r="944" spans="1:19" ht="14.45" customHeight="1" x14ac:dyDescent="0.2">
      <c r="A944" s="567" t="s">
        <v>2396</v>
      </c>
      <c r="B944" s="568" t="s">
        <v>2397</v>
      </c>
      <c r="C944" s="568" t="s">
        <v>511</v>
      </c>
      <c r="D944" s="568" t="s">
        <v>652</v>
      </c>
      <c r="E944" s="568" t="s">
        <v>2414</v>
      </c>
      <c r="F944" s="568" t="s">
        <v>2603</v>
      </c>
      <c r="G944" s="568" t="s">
        <v>2604</v>
      </c>
      <c r="H944" s="585">
        <v>0</v>
      </c>
      <c r="I944" s="585">
        <v>0</v>
      </c>
      <c r="J944" s="568"/>
      <c r="K944" s="568"/>
      <c r="L944" s="585"/>
      <c r="M944" s="585"/>
      <c r="N944" s="568"/>
      <c r="O944" s="568"/>
      <c r="P944" s="585"/>
      <c r="Q944" s="585"/>
      <c r="R944" s="573"/>
      <c r="S944" s="586"/>
    </row>
    <row r="945" spans="1:19" ht="14.45" customHeight="1" x14ac:dyDescent="0.2">
      <c r="A945" s="567" t="s">
        <v>2396</v>
      </c>
      <c r="B945" s="568" t="s">
        <v>2397</v>
      </c>
      <c r="C945" s="568" t="s">
        <v>511</v>
      </c>
      <c r="D945" s="568" t="s">
        <v>653</v>
      </c>
      <c r="E945" s="568" t="s">
        <v>2414</v>
      </c>
      <c r="F945" s="568" t="s">
        <v>2443</v>
      </c>
      <c r="G945" s="568" t="s">
        <v>2444</v>
      </c>
      <c r="H945" s="585"/>
      <c r="I945" s="585"/>
      <c r="J945" s="568"/>
      <c r="K945" s="568"/>
      <c r="L945" s="585">
        <v>2</v>
      </c>
      <c r="M945" s="585">
        <v>1008</v>
      </c>
      <c r="N945" s="568">
        <v>1</v>
      </c>
      <c r="O945" s="568">
        <v>504</v>
      </c>
      <c r="P945" s="585">
        <v>2</v>
      </c>
      <c r="Q945" s="585">
        <v>1014</v>
      </c>
      <c r="R945" s="573">
        <v>1.0059523809523809</v>
      </c>
      <c r="S945" s="586">
        <v>507</v>
      </c>
    </row>
    <row r="946" spans="1:19" ht="14.45" customHeight="1" x14ac:dyDescent="0.2">
      <c r="A946" s="567" t="s">
        <v>2396</v>
      </c>
      <c r="B946" s="568" t="s">
        <v>2397</v>
      </c>
      <c r="C946" s="568" t="s">
        <v>511</v>
      </c>
      <c r="D946" s="568" t="s">
        <v>653</v>
      </c>
      <c r="E946" s="568" t="s">
        <v>2414</v>
      </c>
      <c r="F946" s="568" t="s">
        <v>2445</v>
      </c>
      <c r="G946" s="568" t="s">
        <v>2446</v>
      </c>
      <c r="H946" s="585"/>
      <c r="I946" s="585"/>
      <c r="J946" s="568"/>
      <c r="K946" s="568"/>
      <c r="L946" s="585"/>
      <c r="M946" s="585"/>
      <c r="N946" s="568"/>
      <c r="O946" s="568"/>
      <c r="P946" s="585">
        <v>3</v>
      </c>
      <c r="Q946" s="585">
        <v>2064</v>
      </c>
      <c r="R946" s="573"/>
      <c r="S946" s="586">
        <v>688</v>
      </c>
    </row>
    <row r="947" spans="1:19" ht="14.45" customHeight="1" x14ac:dyDescent="0.2">
      <c r="A947" s="567" t="s">
        <v>2396</v>
      </c>
      <c r="B947" s="568" t="s">
        <v>2397</v>
      </c>
      <c r="C947" s="568" t="s">
        <v>511</v>
      </c>
      <c r="D947" s="568" t="s">
        <v>653</v>
      </c>
      <c r="E947" s="568" t="s">
        <v>2414</v>
      </c>
      <c r="F947" s="568" t="s">
        <v>2447</v>
      </c>
      <c r="G947" s="568" t="s">
        <v>2448</v>
      </c>
      <c r="H947" s="585"/>
      <c r="I947" s="585"/>
      <c r="J947" s="568"/>
      <c r="K947" s="568"/>
      <c r="L947" s="585"/>
      <c r="M947" s="585"/>
      <c r="N947" s="568"/>
      <c r="O947" s="568"/>
      <c r="P947" s="585">
        <v>1</v>
      </c>
      <c r="Q947" s="585">
        <v>1045</v>
      </c>
      <c r="R947" s="573"/>
      <c r="S947" s="586">
        <v>1045</v>
      </c>
    </row>
    <row r="948" spans="1:19" ht="14.45" customHeight="1" x14ac:dyDescent="0.2">
      <c r="A948" s="567" t="s">
        <v>2396</v>
      </c>
      <c r="B948" s="568" t="s">
        <v>2397</v>
      </c>
      <c r="C948" s="568" t="s">
        <v>511</v>
      </c>
      <c r="D948" s="568" t="s">
        <v>653</v>
      </c>
      <c r="E948" s="568" t="s">
        <v>2414</v>
      </c>
      <c r="F948" s="568" t="s">
        <v>2473</v>
      </c>
      <c r="G948" s="568" t="s">
        <v>2474</v>
      </c>
      <c r="H948" s="585"/>
      <c r="I948" s="585"/>
      <c r="J948" s="568"/>
      <c r="K948" s="568"/>
      <c r="L948" s="585">
        <v>2</v>
      </c>
      <c r="M948" s="585">
        <v>174</v>
      </c>
      <c r="N948" s="568">
        <v>1</v>
      </c>
      <c r="O948" s="568">
        <v>87</v>
      </c>
      <c r="P948" s="585">
        <v>4</v>
      </c>
      <c r="Q948" s="585">
        <v>352</v>
      </c>
      <c r="R948" s="573">
        <v>2.0229885057471266</v>
      </c>
      <c r="S948" s="586">
        <v>88</v>
      </c>
    </row>
    <row r="949" spans="1:19" ht="14.45" customHeight="1" x14ac:dyDescent="0.2">
      <c r="A949" s="567" t="s">
        <v>2396</v>
      </c>
      <c r="B949" s="568" t="s">
        <v>2397</v>
      </c>
      <c r="C949" s="568" t="s">
        <v>511</v>
      </c>
      <c r="D949" s="568" t="s">
        <v>653</v>
      </c>
      <c r="E949" s="568" t="s">
        <v>2414</v>
      </c>
      <c r="F949" s="568" t="s">
        <v>2481</v>
      </c>
      <c r="G949" s="568" t="s">
        <v>2440</v>
      </c>
      <c r="H949" s="585"/>
      <c r="I949" s="585"/>
      <c r="J949" s="568"/>
      <c r="K949" s="568"/>
      <c r="L949" s="585">
        <v>1</v>
      </c>
      <c r="M949" s="585">
        <v>694</v>
      </c>
      <c r="N949" s="568">
        <v>1</v>
      </c>
      <c r="O949" s="568">
        <v>694</v>
      </c>
      <c r="P949" s="585"/>
      <c r="Q949" s="585"/>
      <c r="R949" s="573"/>
      <c r="S949" s="586"/>
    </row>
    <row r="950" spans="1:19" ht="14.45" customHeight="1" x14ac:dyDescent="0.2">
      <c r="A950" s="567" t="s">
        <v>2396</v>
      </c>
      <c r="B950" s="568" t="s">
        <v>2397</v>
      </c>
      <c r="C950" s="568" t="s">
        <v>511</v>
      </c>
      <c r="D950" s="568" t="s">
        <v>653</v>
      </c>
      <c r="E950" s="568" t="s">
        <v>2414</v>
      </c>
      <c r="F950" s="568" t="s">
        <v>2482</v>
      </c>
      <c r="G950" s="568" t="s">
        <v>2483</v>
      </c>
      <c r="H950" s="585"/>
      <c r="I950" s="585"/>
      <c r="J950" s="568"/>
      <c r="K950" s="568"/>
      <c r="L950" s="585">
        <v>1</v>
      </c>
      <c r="M950" s="585">
        <v>158</v>
      </c>
      <c r="N950" s="568">
        <v>1</v>
      </c>
      <c r="O950" s="568">
        <v>158</v>
      </c>
      <c r="P950" s="585"/>
      <c r="Q950" s="585"/>
      <c r="R950" s="573"/>
      <c r="S950" s="586"/>
    </row>
    <row r="951" spans="1:19" ht="14.45" customHeight="1" x14ac:dyDescent="0.2">
      <c r="A951" s="567" t="s">
        <v>2396</v>
      </c>
      <c r="B951" s="568" t="s">
        <v>2397</v>
      </c>
      <c r="C951" s="568" t="s">
        <v>511</v>
      </c>
      <c r="D951" s="568" t="s">
        <v>653</v>
      </c>
      <c r="E951" s="568" t="s">
        <v>2414</v>
      </c>
      <c r="F951" s="568" t="s">
        <v>2520</v>
      </c>
      <c r="G951" s="568" t="s">
        <v>2521</v>
      </c>
      <c r="H951" s="585"/>
      <c r="I951" s="585"/>
      <c r="J951" s="568"/>
      <c r="K951" s="568"/>
      <c r="L951" s="585">
        <v>1</v>
      </c>
      <c r="M951" s="585">
        <v>312</v>
      </c>
      <c r="N951" s="568">
        <v>1</v>
      </c>
      <c r="O951" s="568">
        <v>312</v>
      </c>
      <c r="P951" s="585"/>
      <c r="Q951" s="585"/>
      <c r="R951" s="573"/>
      <c r="S951" s="586"/>
    </row>
    <row r="952" spans="1:19" ht="14.45" customHeight="1" x14ac:dyDescent="0.2">
      <c r="A952" s="567" t="s">
        <v>2396</v>
      </c>
      <c r="B952" s="568" t="s">
        <v>2397</v>
      </c>
      <c r="C952" s="568" t="s">
        <v>511</v>
      </c>
      <c r="D952" s="568" t="s">
        <v>653</v>
      </c>
      <c r="E952" s="568" t="s">
        <v>2414</v>
      </c>
      <c r="F952" s="568" t="s">
        <v>2526</v>
      </c>
      <c r="G952" s="568" t="s">
        <v>2527</v>
      </c>
      <c r="H952" s="585"/>
      <c r="I952" s="585"/>
      <c r="J952" s="568"/>
      <c r="K952" s="568"/>
      <c r="L952" s="585">
        <v>1</v>
      </c>
      <c r="M952" s="585">
        <v>310</v>
      </c>
      <c r="N952" s="568">
        <v>1</v>
      </c>
      <c r="O952" s="568">
        <v>310</v>
      </c>
      <c r="P952" s="585"/>
      <c r="Q952" s="585"/>
      <c r="R952" s="573"/>
      <c r="S952" s="586"/>
    </row>
    <row r="953" spans="1:19" ht="14.45" customHeight="1" x14ac:dyDescent="0.2">
      <c r="A953" s="567" t="s">
        <v>2396</v>
      </c>
      <c r="B953" s="568" t="s">
        <v>2397</v>
      </c>
      <c r="C953" s="568" t="s">
        <v>511</v>
      </c>
      <c r="D953" s="568" t="s">
        <v>653</v>
      </c>
      <c r="E953" s="568" t="s">
        <v>2414</v>
      </c>
      <c r="F953" s="568" t="s">
        <v>2528</v>
      </c>
      <c r="G953" s="568" t="s">
        <v>2529</v>
      </c>
      <c r="H953" s="585"/>
      <c r="I953" s="585"/>
      <c r="J953" s="568"/>
      <c r="K953" s="568"/>
      <c r="L953" s="585">
        <v>2</v>
      </c>
      <c r="M953" s="585">
        <v>674</v>
      </c>
      <c r="N953" s="568">
        <v>1</v>
      </c>
      <c r="O953" s="568">
        <v>337</v>
      </c>
      <c r="P953" s="585"/>
      <c r="Q953" s="585"/>
      <c r="R953" s="573"/>
      <c r="S953" s="586"/>
    </row>
    <row r="954" spans="1:19" ht="14.45" customHeight="1" x14ac:dyDescent="0.2">
      <c r="A954" s="567" t="s">
        <v>2396</v>
      </c>
      <c r="B954" s="568" t="s">
        <v>2397</v>
      </c>
      <c r="C954" s="568" t="s">
        <v>511</v>
      </c>
      <c r="D954" s="568" t="s">
        <v>653</v>
      </c>
      <c r="E954" s="568" t="s">
        <v>2414</v>
      </c>
      <c r="F954" s="568" t="s">
        <v>2532</v>
      </c>
      <c r="G954" s="568" t="s">
        <v>2533</v>
      </c>
      <c r="H954" s="585"/>
      <c r="I954" s="585"/>
      <c r="J954" s="568"/>
      <c r="K954" s="568"/>
      <c r="L954" s="585"/>
      <c r="M954" s="585"/>
      <c r="N954" s="568"/>
      <c r="O954" s="568"/>
      <c r="P954" s="585">
        <v>1</v>
      </c>
      <c r="Q954" s="585">
        <v>849</v>
      </c>
      <c r="R954" s="573"/>
      <c r="S954" s="586">
        <v>849</v>
      </c>
    </row>
    <row r="955" spans="1:19" ht="14.45" customHeight="1" x14ac:dyDescent="0.2">
      <c r="A955" s="567" t="s">
        <v>2396</v>
      </c>
      <c r="B955" s="568" t="s">
        <v>2397</v>
      </c>
      <c r="C955" s="568" t="s">
        <v>511</v>
      </c>
      <c r="D955" s="568" t="s">
        <v>653</v>
      </c>
      <c r="E955" s="568" t="s">
        <v>2414</v>
      </c>
      <c r="F955" s="568" t="s">
        <v>2599</v>
      </c>
      <c r="G955" s="568" t="s">
        <v>2600</v>
      </c>
      <c r="H955" s="585"/>
      <c r="I955" s="585"/>
      <c r="J955" s="568"/>
      <c r="K955" s="568"/>
      <c r="L955" s="585"/>
      <c r="M955" s="585"/>
      <c r="N955" s="568"/>
      <c r="O955" s="568"/>
      <c r="P955" s="585">
        <v>0</v>
      </c>
      <c r="Q955" s="585">
        <v>0</v>
      </c>
      <c r="R955" s="573"/>
      <c r="S955" s="586"/>
    </row>
    <row r="956" spans="1:19" ht="14.45" customHeight="1" x14ac:dyDescent="0.2">
      <c r="A956" s="567" t="s">
        <v>2396</v>
      </c>
      <c r="B956" s="568" t="s">
        <v>2397</v>
      </c>
      <c r="C956" s="568" t="s">
        <v>511</v>
      </c>
      <c r="D956" s="568" t="s">
        <v>654</v>
      </c>
      <c r="E956" s="568" t="s">
        <v>2398</v>
      </c>
      <c r="F956" s="568" t="s">
        <v>2399</v>
      </c>
      <c r="G956" s="568" t="s">
        <v>2400</v>
      </c>
      <c r="H956" s="585"/>
      <c r="I956" s="585"/>
      <c r="J956" s="568"/>
      <c r="K956" s="568"/>
      <c r="L956" s="585"/>
      <c r="M956" s="585"/>
      <c r="N956" s="568"/>
      <c r="O956" s="568"/>
      <c r="P956" s="585">
        <v>0.2</v>
      </c>
      <c r="Q956" s="585">
        <v>14.5</v>
      </c>
      <c r="R956" s="573"/>
      <c r="S956" s="586">
        <v>72.5</v>
      </c>
    </row>
    <row r="957" spans="1:19" ht="14.45" customHeight="1" x14ac:dyDescent="0.2">
      <c r="A957" s="567" t="s">
        <v>2396</v>
      </c>
      <c r="B957" s="568" t="s">
        <v>2397</v>
      </c>
      <c r="C957" s="568" t="s">
        <v>511</v>
      </c>
      <c r="D957" s="568" t="s">
        <v>654</v>
      </c>
      <c r="E957" s="568" t="s">
        <v>2398</v>
      </c>
      <c r="F957" s="568" t="s">
        <v>2401</v>
      </c>
      <c r="G957" s="568" t="s">
        <v>2402</v>
      </c>
      <c r="H957" s="585"/>
      <c r="I957" s="585"/>
      <c r="J957" s="568"/>
      <c r="K957" s="568"/>
      <c r="L957" s="585"/>
      <c r="M957" s="585"/>
      <c r="N957" s="568"/>
      <c r="O957" s="568"/>
      <c r="P957" s="585">
        <v>0.2</v>
      </c>
      <c r="Q957" s="585">
        <v>13.94</v>
      </c>
      <c r="R957" s="573"/>
      <c r="S957" s="586">
        <v>69.699999999999989</v>
      </c>
    </row>
    <row r="958" spans="1:19" ht="14.45" customHeight="1" x14ac:dyDescent="0.2">
      <c r="A958" s="567" t="s">
        <v>2396</v>
      </c>
      <c r="B958" s="568" t="s">
        <v>2397</v>
      </c>
      <c r="C958" s="568" t="s">
        <v>511</v>
      </c>
      <c r="D958" s="568" t="s">
        <v>654</v>
      </c>
      <c r="E958" s="568" t="s">
        <v>2398</v>
      </c>
      <c r="F958" s="568" t="s">
        <v>2403</v>
      </c>
      <c r="G958" s="568" t="s">
        <v>573</v>
      </c>
      <c r="H958" s="585"/>
      <c r="I958" s="585"/>
      <c r="J958" s="568"/>
      <c r="K958" s="568"/>
      <c r="L958" s="585"/>
      <c r="M958" s="585"/>
      <c r="N958" s="568"/>
      <c r="O958" s="568"/>
      <c r="P958" s="585">
        <v>0.4</v>
      </c>
      <c r="Q958" s="585">
        <v>147.08000000000001</v>
      </c>
      <c r="R958" s="573"/>
      <c r="S958" s="586">
        <v>367.7</v>
      </c>
    </row>
    <row r="959" spans="1:19" ht="14.45" customHeight="1" x14ac:dyDescent="0.2">
      <c r="A959" s="567" t="s">
        <v>2396</v>
      </c>
      <c r="B959" s="568" t="s">
        <v>2397</v>
      </c>
      <c r="C959" s="568" t="s">
        <v>511</v>
      </c>
      <c r="D959" s="568" t="s">
        <v>654</v>
      </c>
      <c r="E959" s="568" t="s">
        <v>2414</v>
      </c>
      <c r="F959" s="568" t="s">
        <v>2441</v>
      </c>
      <c r="G959" s="568" t="s">
        <v>2442</v>
      </c>
      <c r="H959" s="585"/>
      <c r="I959" s="585"/>
      <c r="J959" s="568"/>
      <c r="K959" s="568"/>
      <c r="L959" s="585"/>
      <c r="M959" s="585"/>
      <c r="N959" s="568"/>
      <c r="O959" s="568"/>
      <c r="P959" s="585">
        <v>3</v>
      </c>
      <c r="Q959" s="585">
        <v>4683</v>
      </c>
      <c r="R959" s="573"/>
      <c r="S959" s="586">
        <v>1561</v>
      </c>
    </row>
    <row r="960" spans="1:19" ht="14.45" customHeight="1" x14ac:dyDescent="0.2">
      <c r="A960" s="567" t="s">
        <v>2396</v>
      </c>
      <c r="B960" s="568" t="s">
        <v>2397</v>
      </c>
      <c r="C960" s="568" t="s">
        <v>511</v>
      </c>
      <c r="D960" s="568" t="s">
        <v>654</v>
      </c>
      <c r="E960" s="568" t="s">
        <v>2414</v>
      </c>
      <c r="F960" s="568" t="s">
        <v>2443</v>
      </c>
      <c r="G960" s="568" t="s">
        <v>2444</v>
      </c>
      <c r="H960" s="585"/>
      <c r="I960" s="585"/>
      <c r="J960" s="568"/>
      <c r="K960" s="568"/>
      <c r="L960" s="585"/>
      <c r="M960" s="585"/>
      <c r="N960" s="568"/>
      <c r="O960" s="568"/>
      <c r="P960" s="585">
        <v>0</v>
      </c>
      <c r="Q960" s="585">
        <v>0</v>
      </c>
      <c r="R960" s="573"/>
      <c r="S960" s="586"/>
    </row>
    <row r="961" spans="1:19" ht="14.45" customHeight="1" x14ac:dyDescent="0.2">
      <c r="A961" s="567" t="s">
        <v>2396</v>
      </c>
      <c r="B961" s="568" t="s">
        <v>2397</v>
      </c>
      <c r="C961" s="568" t="s">
        <v>511</v>
      </c>
      <c r="D961" s="568" t="s">
        <v>654</v>
      </c>
      <c r="E961" s="568" t="s">
        <v>2414</v>
      </c>
      <c r="F961" s="568" t="s">
        <v>2473</v>
      </c>
      <c r="G961" s="568" t="s">
        <v>2474</v>
      </c>
      <c r="H961" s="585">
        <v>2</v>
      </c>
      <c r="I961" s="585">
        <v>172</v>
      </c>
      <c r="J961" s="568">
        <v>1.9770114942528736</v>
      </c>
      <c r="K961" s="568">
        <v>86</v>
      </c>
      <c r="L961" s="585">
        <v>1</v>
      </c>
      <c r="M961" s="585">
        <v>87</v>
      </c>
      <c r="N961" s="568">
        <v>1</v>
      </c>
      <c r="O961" s="568">
        <v>87</v>
      </c>
      <c r="P961" s="585">
        <v>3</v>
      </c>
      <c r="Q961" s="585">
        <v>264</v>
      </c>
      <c r="R961" s="573">
        <v>3.0344827586206895</v>
      </c>
      <c r="S961" s="586">
        <v>88</v>
      </c>
    </row>
    <row r="962" spans="1:19" ht="14.45" customHeight="1" x14ac:dyDescent="0.2">
      <c r="A962" s="567" t="s">
        <v>2396</v>
      </c>
      <c r="B962" s="568" t="s">
        <v>2397</v>
      </c>
      <c r="C962" s="568" t="s">
        <v>511</v>
      </c>
      <c r="D962" s="568" t="s">
        <v>654</v>
      </c>
      <c r="E962" s="568" t="s">
        <v>2414</v>
      </c>
      <c r="F962" s="568" t="s">
        <v>2482</v>
      </c>
      <c r="G962" s="568" t="s">
        <v>2483</v>
      </c>
      <c r="H962" s="585"/>
      <c r="I962" s="585"/>
      <c r="J962" s="568"/>
      <c r="K962" s="568"/>
      <c r="L962" s="585"/>
      <c r="M962" s="585"/>
      <c r="N962" s="568"/>
      <c r="O962" s="568"/>
      <c r="P962" s="585">
        <v>1</v>
      </c>
      <c r="Q962" s="585">
        <v>159</v>
      </c>
      <c r="R962" s="573"/>
      <c r="S962" s="586">
        <v>159</v>
      </c>
    </row>
    <row r="963" spans="1:19" ht="14.45" customHeight="1" x14ac:dyDescent="0.2">
      <c r="A963" s="567" t="s">
        <v>2396</v>
      </c>
      <c r="B963" s="568" t="s">
        <v>2397</v>
      </c>
      <c r="C963" s="568" t="s">
        <v>511</v>
      </c>
      <c r="D963" s="568" t="s">
        <v>654</v>
      </c>
      <c r="E963" s="568" t="s">
        <v>2414</v>
      </c>
      <c r="F963" s="568" t="s">
        <v>2490</v>
      </c>
      <c r="G963" s="568" t="s">
        <v>2491</v>
      </c>
      <c r="H963" s="585"/>
      <c r="I963" s="585"/>
      <c r="J963" s="568"/>
      <c r="K963" s="568"/>
      <c r="L963" s="585">
        <v>0</v>
      </c>
      <c r="M963" s="585">
        <v>0</v>
      </c>
      <c r="N963" s="568"/>
      <c r="O963" s="568"/>
      <c r="P963" s="585"/>
      <c r="Q963" s="585"/>
      <c r="R963" s="573"/>
      <c r="S963" s="586"/>
    </row>
    <row r="964" spans="1:19" ht="14.45" customHeight="1" x14ac:dyDescent="0.2">
      <c r="A964" s="567" t="s">
        <v>2396</v>
      </c>
      <c r="B964" s="568" t="s">
        <v>2397</v>
      </c>
      <c r="C964" s="568" t="s">
        <v>511</v>
      </c>
      <c r="D964" s="568" t="s">
        <v>654</v>
      </c>
      <c r="E964" s="568" t="s">
        <v>2414</v>
      </c>
      <c r="F964" s="568" t="s">
        <v>2492</v>
      </c>
      <c r="G964" s="568" t="s">
        <v>2493</v>
      </c>
      <c r="H964" s="585"/>
      <c r="I964" s="585"/>
      <c r="J964" s="568"/>
      <c r="K964" s="568"/>
      <c r="L964" s="585"/>
      <c r="M964" s="585"/>
      <c r="N964" s="568"/>
      <c r="O964" s="568"/>
      <c r="P964" s="585">
        <v>1</v>
      </c>
      <c r="Q964" s="585">
        <v>1072</v>
      </c>
      <c r="R964" s="573"/>
      <c r="S964" s="586">
        <v>1072</v>
      </c>
    </row>
    <row r="965" spans="1:19" ht="14.45" customHeight="1" x14ac:dyDescent="0.2">
      <c r="A965" s="567" t="s">
        <v>2396</v>
      </c>
      <c r="B965" s="568" t="s">
        <v>2397</v>
      </c>
      <c r="C965" s="568" t="s">
        <v>511</v>
      </c>
      <c r="D965" s="568" t="s">
        <v>654</v>
      </c>
      <c r="E965" s="568" t="s">
        <v>2414</v>
      </c>
      <c r="F965" s="568" t="s">
        <v>2508</v>
      </c>
      <c r="G965" s="568" t="s">
        <v>2509</v>
      </c>
      <c r="H965" s="585"/>
      <c r="I965" s="585"/>
      <c r="J965" s="568"/>
      <c r="K965" s="568"/>
      <c r="L965" s="585">
        <v>1</v>
      </c>
      <c r="M965" s="585">
        <v>393</v>
      </c>
      <c r="N965" s="568">
        <v>1</v>
      </c>
      <c r="O965" s="568">
        <v>393</v>
      </c>
      <c r="P965" s="585"/>
      <c r="Q965" s="585"/>
      <c r="R965" s="573"/>
      <c r="S965" s="586"/>
    </row>
    <row r="966" spans="1:19" ht="14.45" customHeight="1" x14ac:dyDescent="0.2">
      <c r="A966" s="567" t="s">
        <v>2396</v>
      </c>
      <c r="B966" s="568" t="s">
        <v>2397</v>
      </c>
      <c r="C966" s="568" t="s">
        <v>511</v>
      </c>
      <c r="D966" s="568" t="s">
        <v>654</v>
      </c>
      <c r="E966" s="568" t="s">
        <v>2414</v>
      </c>
      <c r="F966" s="568" t="s">
        <v>2510</v>
      </c>
      <c r="G966" s="568" t="s">
        <v>2511</v>
      </c>
      <c r="H966" s="585"/>
      <c r="I966" s="585"/>
      <c r="J966" s="568"/>
      <c r="K966" s="568"/>
      <c r="L966" s="585">
        <v>1</v>
      </c>
      <c r="M966" s="585">
        <v>508</v>
      </c>
      <c r="N966" s="568">
        <v>1</v>
      </c>
      <c r="O966" s="568">
        <v>508</v>
      </c>
      <c r="P966" s="585"/>
      <c r="Q966" s="585"/>
      <c r="R966" s="573"/>
      <c r="S966" s="586"/>
    </row>
    <row r="967" spans="1:19" ht="14.45" customHeight="1" x14ac:dyDescent="0.2">
      <c r="A967" s="567" t="s">
        <v>2396</v>
      </c>
      <c r="B967" s="568" t="s">
        <v>2397</v>
      </c>
      <c r="C967" s="568" t="s">
        <v>511</v>
      </c>
      <c r="D967" s="568" t="s">
        <v>654</v>
      </c>
      <c r="E967" s="568" t="s">
        <v>2414</v>
      </c>
      <c r="F967" s="568" t="s">
        <v>2591</v>
      </c>
      <c r="G967" s="568" t="s">
        <v>2592</v>
      </c>
      <c r="H967" s="585">
        <v>1</v>
      </c>
      <c r="I967" s="585">
        <v>3719</v>
      </c>
      <c r="J967" s="568"/>
      <c r="K967" s="568">
        <v>3719</v>
      </c>
      <c r="L967" s="585"/>
      <c r="M967" s="585"/>
      <c r="N967" s="568"/>
      <c r="O967" s="568"/>
      <c r="P967" s="585"/>
      <c r="Q967" s="585"/>
      <c r="R967" s="573"/>
      <c r="S967" s="586"/>
    </row>
    <row r="968" spans="1:19" ht="14.45" customHeight="1" x14ac:dyDescent="0.2">
      <c r="A968" s="567" t="s">
        <v>2396</v>
      </c>
      <c r="B968" s="568" t="s">
        <v>2397</v>
      </c>
      <c r="C968" s="568" t="s">
        <v>511</v>
      </c>
      <c r="D968" s="568" t="s">
        <v>654</v>
      </c>
      <c r="E968" s="568" t="s">
        <v>2414</v>
      </c>
      <c r="F968" s="568" t="s">
        <v>2528</v>
      </c>
      <c r="G968" s="568" t="s">
        <v>2529</v>
      </c>
      <c r="H968" s="585"/>
      <c r="I968" s="585"/>
      <c r="J968" s="568"/>
      <c r="K968" s="568"/>
      <c r="L968" s="585">
        <v>1</v>
      </c>
      <c r="M968" s="585">
        <v>337</v>
      </c>
      <c r="N968" s="568">
        <v>1</v>
      </c>
      <c r="O968" s="568">
        <v>337</v>
      </c>
      <c r="P968" s="585">
        <v>1</v>
      </c>
      <c r="Q968" s="585">
        <v>340</v>
      </c>
      <c r="R968" s="573">
        <v>1.0089020771513353</v>
      </c>
      <c r="S968" s="586">
        <v>340</v>
      </c>
    </row>
    <row r="969" spans="1:19" ht="14.45" customHeight="1" x14ac:dyDescent="0.2">
      <c r="A969" s="567" t="s">
        <v>2396</v>
      </c>
      <c r="B969" s="568" t="s">
        <v>2397</v>
      </c>
      <c r="C969" s="568" t="s">
        <v>511</v>
      </c>
      <c r="D969" s="568" t="s">
        <v>654</v>
      </c>
      <c r="E969" s="568" t="s">
        <v>2414</v>
      </c>
      <c r="F969" s="568" t="s">
        <v>2538</v>
      </c>
      <c r="G969" s="568" t="s">
        <v>2539</v>
      </c>
      <c r="H969" s="585"/>
      <c r="I969" s="585"/>
      <c r="J969" s="568"/>
      <c r="K969" s="568"/>
      <c r="L969" s="585"/>
      <c r="M969" s="585"/>
      <c r="N969" s="568"/>
      <c r="O969" s="568"/>
      <c r="P969" s="585">
        <v>1</v>
      </c>
      <c r="Q969" s="585">
        <v>1587</v>
      </c>
      <c r="R969" s="573"/>
      <c r="S969" s="586">
        <v>1587</v>
      </c>
    </row>
    <row r="970" spans="1:19" ht="14.45" customHeight="1" x14ac:dyDescent="0.2">
      <c r="A970" s="567" t="s">
        <v>2396</v>
      </c>
      <c r="B970" s="568" t="s">
        <v>2397</v>
      </c>
      <c r="C970" s="568" t="s">
        <v>511</v>
      </c>
      <c r="D970" s="568" t="s">
        <v>2392</v>
      </c>
      <c r="E970" s="568" t="s">
        <v>2414</v>
      </c>
      <c r="F970" s="568" t="s">
        <v>2439</v>
      </c>
      <c r="G970" s="568" t="s">
        <v>2440</v>
      </c>
      <c r="H970" s="585">
        <v>1</v>
      </c>
      <c r="I970" s="585">
        <v>542</v>
      </c>
      <c r="J970" s="568"/>
      <c r="K970" s="568">
        <v>542</v>
      </c>
      <c r="L970" s="585"/>
      <c r="M970" s="585"/>
      <c r="N970" s="568"/>
      <c r="O970" s="568"/>
      <c r="P970" s="585"/>
      <c r="Q970" s="585"/>
      <c r="R970" s="573"/>
      <c r="S970" s="586"/>
    </row>
    <row r="971" spans="1:19" ht="14.45" customHeight="1" x14ac:dyDescent="0.2">
      <c r="A971" s="567" t="s">
        <v>2396</v>
      </c>
      <c r="B971" s="568" t="s">
        <v>2397</v>
      </c>
      <c r="C971" s="568" t="s">
        <v>511</v>
      </c>
      <c r="D971" s="568" t="s">
        <v>2392</v>
      </c>
      <c r="E971" s="568" t="s">
        <v>2414</v>
      </c>
      <c r="F971" s="568" t="s">
        <v>2441</v>
      </c>
      <c r="G971" s="568" t="s">
        <v>2442</v>
      </c>
      <c r="H971" s="585">
        <v>1</v>
      </c>
      <c r="I971" s="585">
        <v>1547</v>
      </c>
      <c r="J971" s="568"/>
      <c r="K971" s="568">
        <v>1547</v>
      </c>
      <c r="L971" s="585"/>
      <c r="M971" s="585"/>
      <c r="N971" s="568"/>
      <c r="O971" s="568"/>
      <c r="P971" s="585"/>
      <c r="Q971" s="585"/>
      <c r="R971" s="573"/>
      <c r="S971" s="586"/>
    </row>
    <row r="972" spans="1:19" ht="14.45" customHeight="1" x14ac:dyDescent="0.2">
      <c r="A972" s="567" t="s">
        <v>2396</v>
      </c>
      <c r="B972" s="568" t="s">
        <v>2397</v>
      </c>
      <c r="C972" s="568" t="s">
        <v>511</v>
      </c>
      <c r="D972" s="568" t="s">
        <v>2392</v>
      </c>
      <c r="E972" s="568" t="s">
        <v>2414</v>
      </c>
      <c r="F972" s="568" t="s">
        <v>2445</v>
      </c>
      <c r="G972" s="568" t="s">
        <v>2446</v>
      </c>
      <c r="H972" s="585">
        <v>2</v>
      </c>
      <c r="I972" s="585">
        <v>1360</v>
      </c>
      <c r="J972" s="568"/>
      <c r="K972" s="568">
        <v>680</v>
      </c>
      <c r="L972" s="585"/>
      <c r="M972" s="585"/>
      <c r="N972" s="568"/>
      <c r="O972" s="568"/>
      <c r="P972" s="585"/>
      <c r="Q972" s="585"/>
      <c r="R972" s="573"/>
      <c r="S972" s="586"/>
    </row>
    <row r="973" spans="1:19" ht="14.45" customHeight="1" x14ac:dyDescent="0.2">
      <c r="A973" s="567" t="s">
        <v>2396</v>
      </c>
      <c r="B973" s="568" t="s">
        <v>2397</v>
      </c>
      <c r="C973" s="568" t="s">
        <v>511</v>
      </c>
      <c r="D973" s="568" t="s">
        <v>2392</v>
      </c>
      <c r="E973" s="568" t="s">
        <v>2414</v>
      </c>
      <c r="F973" s="568" t="s">
        <v>2447</v>
      </c>
      <c r="G973" s="568" t="s">
        <v>2448</v>
      </c>
      <c r="H973" s="585">
        <v>3</v>
      </c>
      <c r="I973" s="585">
        <v>3102</v>
      </c>
      <c r="J973" s="568"/>
      <c r="K973" s="568">
        <v>1034</v>
      </c>
      <c r="L973" s="585"/>
      <c r="M973" s="585"/>
      <c r="N973" s="568"/>
      <c r="O973" s="568"/>
      <c r="P973" s="585"/>
      <c r="Q973" s="585"/>
      <c r="R973" s="573"/>
      <c r="S973" s="586"/>
    </row>
    <row r="974" spans="1:19" ht="14.45" customHeight="1" x14ac:dyDescent="0.2">
      <c r="A974" s="567" t="s">
        <v>2396</v>
      </c>
      <c r="B974" s="568" t="s">
        <v>2397</v>
      </c>
      <c r="C974" s="568" t="s">
        <v>511</v>
      </c>
      <c r="D974" s="568" t="s">
        <v>2392</v>
      </c>
      <c r="E974" s="568" t="s">
        <v>2414</v>
      </c>
      <c r="F974" s="568" t="s">
        <v>2457</v>
      </c>
      <c r="G974" s="568" t="s">
        <v>2458</v>
      </c>
      <c r="H974" s="585">
        <v>0</v>
      </c>
      <c r="I974" s="585">
        <v>0</v>
      </c>
      <c r="J974" s="568"/>
      <c r="K974" s="568"/>
      <c r="L974" s="585"/>
      <c r="M974" s="585"/>
      <c r="N974" s="568"/>
      <c r="O974" s="568"/>
      <c r="P974" s="585"/>
      <c r="Q974" s="585"/>
      <c r="R974" s="573"/>
      <c r="S974" s="586"/>
    </row>
    <row r="975" spans="1:19" ht="14.45" customHeight="1" x14ac:dyDescent="0.2">
      <c r="A975" s="567" t="s">
        <v>2396</v>
      </c>
      <c r="B975" s="568" t="s">
        <v>2397</v>
      </c>
      <c r="C975" s="568" t="s">
        <v>511</v>
      </c>
      <c r="D975" s="568" t="s">
        <v>2392</v>
      </c>
      <c r="E975" s="568" t="s">
        <v>2414</v>
      </c>
      <c r="F975" s="568" t="s">
        <v>2473</v>
      </c>
      <c r="G975" s="568" t="s">
        <v>2474</v>
      </c>
      <c r="H975" s="585">
        <v>2</v>
      </c>
      <c r="I975" s="585">
        <v>172</v>
      </c>
      <c r="J975" s="568"/>
      <c r="K975" s="568">
        <v>86</v>
      </c>
      <c r="L975" s="585"/>
      <c r="M975" s="585"/>
      <c r="N975" s="568"/>
      <c r="O975" s="568"/>
      <c r="P975" s="585"/>
      <c r="Q975" s="585"/>
      <c r="R975" s="573"/>
      <c r="S975" s="586"/>
    </row>
    <row r="976" spans="1:19" ht="14.45" customHeight="1" x14ac:dyDescent="0.2">
      <c r="A976" s="567" t="s">
        <v>2396</v>
      </c>
      <c r="B976" s="568" t="s">
        <v>2397</v>
      </c>
      <c r="C976" s="568" t="s">
        <v>511</v>
      </c>
      <c r="D976" s="568" t="s">
        <v>2392</v>
      </c>
      <c r="E976" s="568" t="s">
        <v>2414</v>
      </c>
      <c r="F976" s="568" t="s">
        <v>2481</v>
      </c>
      <c r="G976" s="568" t="s">
        <v>2440</v>
      </c>
      <c r="H976" s="585">
        <v>1</v>
      </c>
      <c r="I976" s="585">
        <v>689</v>
      </c>
      <c r="J976" s="568"/>
      <c r="K976" s="568">
        <v>689</v>
      </c>
      <c r="L976" s="585"/>
      <c r="M976" s="585"/>
      <c r="N976" s="568"/>
      <c r="O976" s="568"/>
      <c r="P976" s="585"/>
      <c r="Q976" s="585"/>
      <c r="R976" s="573"/>
      <c r="S976" s="586"/>
    </row>
    <row r="977" spans="1:19" ht="14.45" customHeight="1" x14ac:dyDescent="0.2">
      <c r="A977" s="567" t="s">
        <v>2396</v>
      </c>
      <c r="B977" s="568" t="s">
        <v>2397</v>
      </c>
      <c r="C977" s="568" t="s">
        <v>511</v>
      </c>
      <c r="D977" s="568" t="s">
        <v>2392</v>
      </c>
      <c r="E977" s="568" t="s">
        <v>2414</v>
      </c>
      <c r="F977" s="568" t="s">
        <v>2482</v>
      </c>
      <c r="G977" s="568" t="s">
        <v>2483</v>
      </c>
      <c r="H977" s="585">
        <v>1</v>
      </c>
      <c r="I977" s="585">
        <v>158</v>
      </c>
      <c r="J977" s="568"/>
      <c r="K977" s="568">
        <v>158</v>
      </c>
      <c r="L977" s="585"/>
      <c r="M977" s="585"/>
      <c r="N977" s="568"/>
      <c r="O977" s="568"/>
      <c r="P977" s="585"/>
      <c r="Q977" s="585"/>
      <c r="R977" s="573"/>
      <c r="S977" s="586"/>
    </row>
    <row r="978" spans="1:19" ht="14.45" customHeight="1" x14ac:dyDescent="0.2">
      <c r="A978" s="567" t="s">
        <v>2396</v>
      </c>
      <c r="B978" s="568" t="s">
        <v>2397</v>
      </c>
      <c r="C978" s="568" t="s">
        <v>511</v>
      </c>
      <c r="D978" s="568" t="s">
        <v>2392</v>
      </c>
      <c r="E978" s="568" t="s">
        <v>2414</v>
      </c>
      <c r="F978" s="568" t="s">
        <v>2494</v>
      </c>
      <c r="G978" s="568" t="s">
        <v>2495</v>
      </c>
      <c r="H978" s="585">
        <v>1</v>
      </c>
      <c r="I978" s="585">
        <v>124</v>
      </c>
      <c r="J978" s="568"/>
      <c r="K978" s="568">
        <v>124</v>
      </c>
      <c r="L978" s="585"/>
      <c r="M978" s="585"/>
      <c r="N978" s="568"/>
      <c r="O978" s="568"/>
      <c r="P978" s="585"/>
      <c r="Q978" s="585"/>
      <c r="R978" s="573"/>
      <c r="S978" s="586"/>
    </row>
    <row r="979" spans="1:19" ht="14.45" customHeight="1" x14ac:dyDescent="0.2">
      <c r="A979" s="567" t="s">
        <v>2396</v>
      </c>
      <c r="B979" s="568" t="s">
        <v>2397</v>
      </c>
      <c r="C979" s="568" t="s">
        <v>511</v>
      </c>
      <c r="D979" s="568" t="s">
        <v>2392</v>
      </c>
      <c r="E979" s="568" t="s">
        <v>2414</v>
      </c>
      <c r="F979" s="568" t="s">
        <v>2532</v>
      </c>
      <c r="G979" s="568" t="s">
        <v>2533</v>
      </c>
      <c r="H979" s="585">
        <v>1</v>
      </c>
      <c r="I979" s="585">
        <v>841</v>
      </c>
      <c r="J979" s="568"/>
      <c r="K979" s="568">
        <v>841</v>
      </c>
      <c r="L979" s="585"/>
      <c r="M979" s="585"/>
      <c r="N979" s="568"/>
      <c r="O979" s="568"/>
      <c r="P979" s="585"/>
      <c r="Q979" s="585"/>
      <c r="R979" s="573"/>
      <c r="S979" s="586"/>
    </row>
    <row r="980" spans="1:19" ht="14.45" customHeight="1" x14ac:dyDescent="0.2">
      <c r="A980" s="567" t="s">
        <v>2396</v>
      </c>
      <c r="B980" s="568" t="s">
        <v>2397</v>
      </c>
      <c r="C980" s="568" t="s">
        <v>511</v>
      </c>
      <c r="D980" s="568" t="s">
        <v>645</v>
      </c>
      <c r="E980" s="568" t="s">
        <v>2398</v>
      </c>
      <c r="F980" s="568" t="s">
        <v>2401</v>
      </c>
      <c r="G980" s="568" t="s">
        <v>2402</v>
      </c>
      <c r="H980" s="585">
        <v>0.1</v>
      </c>
      <c r="I980" s="585">
        <v>6.97</v>
      </c>
      <c r="J980" s="568"/>
      <c r="K980" s="568">
        <v>69.699999999999989</v>
      </c>
      <c r="L980" s="585"/>
      <c r="M980" s="585"/>
      <c r="N980" s="568"/>
      <c r="O980" s="568"/>
      <c r="P980" s="585">
        <v>0.2</v>
      </c>
      <c r="Q980" s="585">
        <v>13.94</v>
      </c>
      <c r="R980" s="573"/>
      <c r="S980" s="586">
        <v>69.699999999999989</v>
      </c>
    </row>
    <row r="981" spans="1:19" ht="14.45" customHeight="1" x14ac:dyDescent="0.2">
      <c r="A981" s="567" t="s">
        <v>2396</v>
      </c>
      <c r="B981" s="568" t="s">
        <v>2397</v>
      </c>
      <c r="C981" s="568" t="s">
        <v>511</v>
      </c>
      <c r="D981" s="568" t="s">
        <v>645</v>
      </c>
      <c r="E981" s="568" t="s">
        <v>2414</v>
      </c>
      <c r="F981" s="568" t="s">
        <v>2572</v>
      </c>
      <c r="G981" s="568" t="s">
        <v>2573</v>
      </c>
      <c r="H981" s="585"/>
      <c r="I981" s="585"/>
      <c r="J981" s="568"/>
      <c r="K981" s="568"/>
      <c r="L981" s="585">
        <v>1</v>
      </c>
      <c r="M981" s="585">
        <v>242</v>
      </c>
      <c r="N981" s="568">
        <v>1</v>
      </c>
      <c r="O981" s="568">
        <v>242</v>
      </c>
      <c r="P981" s="585"/>
      <c r="Q981" s="585"/>
      <c r="R981" s="573"/>
      <c r="S981" s="586"/>
    </row>
    <row r="982" spans="1:19" ht="14.45" customHeight="1" x14ac:dyDescent="0.2">
      <c r="A982" s="567" t="s">
        <v>2396</v>
      </c>
      <c r="B982" s="568" t="s">
        <v>2397</v>
      </c>
      <c r="C982" s="568" t="s">
        <v>511</v>
      </c>
      <c r="D982" s="568" t="s">
        <v>645</v>
      </c>
      <c r="E982" s="568" t="s">
        <v>2414</v>
      </c>
      <c r="F982" s="568" t="s">
        <v>2435</v>
      </c>
      <c r="G982" s="568" t="s">
        <v>2436</v>
      </c>
      <c r="H982" s="585">
        <v>1</v>
      </c>
      <c r="I982" s="585">
        <v>252</v>
      </c>
      <c r="J982" s="568"/>
      <c r="K982" s="568">
        <v>252</v>
      </c>
      <c r="L982" s="585"/>
      <c r="M982" s="585"/>
      <c r="N982" s="568"/>
      <c r="O982" s="568"/>
      <c r="P982" s="585"/>
      <c r="Q982" s="585"/>
      <c r="R982" s="573"/>
      <c r="S982" s="586"/>
    </row>
    <row r="983" spans="1:19" ht="14.45" customHeight="1" x14ac:dyDescent="0.2">
      <c r="A983" s="567" t="s">
        <v>2396</v>
      </c>
      <c r="B983" s="568" t="s">
        <v>2397</v>
      </c>
      <c r="C983" s="568" t="s">
        <v>511</v>
      </c>
      <c r="D983" s="568" t="s">
        <v>645</v>
      </c>
      <c r="E983" s="568" t="s">
        <v>2414</v>
      </c>
      <c r="F983" s="568" t="s">
        <v>2437</v>
      </c>
      <c r="G983" s="568" t="s">
        <v>2438</v>
      </c>
      <c r="H983" s="585"/>
      <c r="I983" s="585"/>
      <c r="J983" s="568"/>
      <c r="K983" s="568"/>
      <c r="L983" s="585"/>
      <c r="M983" s="585"/>
      <c r="N983" s="568"/>
      <c r="O983" s="568"/>
      <c r="P983" s="585">
        <v>2</v>
      </c>
      <c r="Q983" s="585">
        <v>254</v>
      </c>
      <c r="R983" s="573"/>
      <c r="S983" s="586">
        <v>127</v>
      </c>
    </row>
    <row r="984" spans="1:19" ht="14.45" customHeight="1" x14ac:dyDescent="0.2">
      <c r="A984" s="567" t="s">
        <v>2396</v>
      </c>
      <c r="B984" s="568" t="s">
        <v>2397</v>
      </c>
      <c r="C984" s="568" t="s">
        <v>511</v>
      </c>
      <c r="D984" s="568" t="s">
        <v>645</v>
      </c>
      <c r="E984" s="568" t="s">
        <v>2414</v>
      </c>
      <c r="F984" s="568" t="s">
        <v>2439</v>
      </c>
      <c r="G984" s="568" t="s">
        <v>2440</v>
      </c>
      <c r="H984" s="585">
        <v>3</v>
      </c>
      <c r="I984" s="585">
        <v>1626</v>
      </c>
      <c r="J984" s="568">
        <v>0.2988970588235294</v>
      </c>
      <c r="K984" s="568">
        <v>542</v>
      </c>
      <c r="L984" s="585">
        <v>10</v>
      </c>
      <c r="M984" s="585">
        <v>5440</v>
      </c>
      <c r="N984" s="568">
        <v>1</v>
      </c>
      <c r="O984" s="568">
        <v>544</v>
      </c>
      <c r="P984" s="585">
        <v>3</v>
      </c>
      <c r="Q984" s="585">
        <v>1641</v>
      </c>
      <c r="R984" s="573">
        <v>0.30165441176470587</v>
      </c>
      <c r="S984" s="586">
        <v>547</v>
      </c>
    </row>
    <row r="985" spans="1:19" ht="14.45" customHeight="1" x14ac:dyDescent="0.2">
      <c r="A985" s="567" t="s">
        <v>2396</v>
      </c>
      <c r="B985" s="568" t="s">
        <v>2397</v>
      </c>
      <c r="C985" s="568" t="s">
        <v>511</v>
      </c>
      <c r="D985" s="568" t="s">
        <v>645</v>
      </c>
      <c r="E985" s="568" t="s">
        <v>2414</v>
      </c>
      <c r="F985" s="568" t="s">
        <v>2441</v>
      </c>
      <c r="G985" s="568" t="s">
        <v>2442</v>
      </c>
      <c r="H985" s="585"/>
      <c r="I985" s="585"/>
      <c r="J985" s="568"/>
      <c r="K985" s="568"/>
      <c r="L985" s="585">
        <v>2</v>
      </c>
      <c r="M985" s="585">
        <v>3108</v>
      </c>
      <c r="N985" s="568">
        <v>1</v>
      </c>
      <c r="O985" s="568">
        <v>1554</v>
      </c>
      <c r="P985" s="585"/>
      <c r="Q985" s="585"/>
      <c r="R985" s="573"/>
      <c r="S985" s="586"/>
    </row>
    <row r="986" spans="1:19" ht="14.45" customHeight="1" x14ac:dyDescent="0.2">
      <c r="A986" s="567" t="s">
        <v>2396</v>
      </c>
      <c r="B986" s="568" t="s">
        <v>2397</v>
      </c>
      <c r="C986" s="568" t="s">
        <v>511</v>
      </c>
      <c r="D986" s="568" t="s">
        <v>645</v>
      </c>
      <c r="E986" s="568" t="s">
        <v>2414</v>
      </c>
      <c r="F986" s="568" t="s">
        <v>2443</v>
      </c>
      <c r="G986" s="568" t="s">
        <v>2444</v>
      </c>
      <c r="H986" s="585">
        <v>5</v>
      </c>
      <c r="I986" s="585">
        <v>2510</v>
      </c>
      <c r="J986" s="568">
        <v>0.99603174603174605</v>
      </c>
      <c r="K986" s="568">
        <v>502</v>
      </c>
      <c r="L986" s="585">
        <v>5</v>
      </c>
      <c r="M986" s="585">
        <v>2520</v>
      </c>
      <c r="N986" s="568">
        <v>1</v>
      </c>
      <c r="O986" s="568">
        <v>504</v>
      </c>
      <c r="P986" s="585">
        <v>29</v>
      </c>
      <c r="Q986" s="585">
        <v>14703</v>
      </c>
      <c r="R986" s="573">
        <v>5.8345238095238097</v>
      </c>
      <c r="S986" s="586">
        <v>507</v>
      </c>
    </row>
    <row r="987" spans="1:19" ht="14.45" customHeight="1" x14ac:dyDescent="0.2">
      <c r="A987" s="567" t="s">
        <v>2396</v>
      </c>
      <c r="B987" s="568" t="s">
        <v>2397</v>
      </c>
      <c r="C987" s="568" t="s">
        <v>511</v>
      </c>
      <c r="D987" s="568" t="s">
        <v>645</v>
      </c>
      <c r="E987" s="568" t="s">
        <v>2414</v>
      </c>
      <c r="F987" s="568" t="s">
        <v>2445</v>
      </c>
      <c r="G987" s="568" t="s">
        <v>2446</v>
      </c>
      <c r="H987" s="585">
        <v>1</v>
      </c>
      <c r="I987" s="585">
        <v>680</v>
      </c>
      <c r="J987" s="568">
        <v>0.99270072992700731</v>
      </c>
      <c r="K987" s="568">
        <v>680</v>
      </c>
      <c r="L987" s="585">
        <v>1</v>
      </c>
      <c r="M987" s="585">
        <v>685</v>
      </c>
      <c r="N987" s="568">
        <v>1</v>
      </c>
      <c r="O987" s="568">
        <v>685</v>
      </c>
      <c r="P987" s="585">
        <v>8</v>
      </c>
      <c r="Q987" s="585">
        <v>5504</v>
      </c>
      <c r="R987" s="573">
        <v>8.0350364963503651</v>
      </c>
      <c r="S987" s="586">
        <v>688</v>
      </c>
    </row>
    <row r="988" spans="1:19" ht="14.45" customHeight="1" x14ac:dyDescent="0.2">
      <c r="A988" s="567" t="s">
        <v>2396</v>
      </c>
      <c r="B988" s="568" t="s">
        <v>2397</v>
      </c>
      <c r="C988" s="568" t="s">
        <v>511</v>
      </c>
      <c r="D988" s="568" t="s">
        <v>645</v>
      </c>
      <c r="E988" s="568" t="s">
        <v>2414</v>
      </c>
      <c r="F988" s="568" t="s">
        <v>2447</v>
      </c>
      <c r="G988" s="568" t="s">
        <v>2448</v>
      </c>
      <c r="H988" s="585">
        <v>8</v>
      </c>
      <c r="I988" s="585">
        <v>8272</v>
      </c>
      <c r="J988" s="568">
        <v>0.6628205128205128</v>
      </c>
      <c r="K988" s="568">
        <v>1034</v>
      </c>
      <c r="L988" s="585">
        <v>12</v>
      </c>
      <c r="M988" s="585">
        <v>12480</v>
      </c>
      <c r="N988" s="568">
        <v>1</v>
      </c>
      <c r="O988" s="568">
        <v>1040</v>
      </c>
      <c r="P988" s="585">
        <v>22</v>
      </c>
      <c r="Q988" s="585">
        <v>22990</v>
      </c>
      <c r="R988" s="573">
        <v>1.8421474358974359</v>
      </c>
      <c r="S988" s="586">
        <v>1045</v>
      </c>
    </row>
    <row r="989" spans="1:19" ht="14.45" customHeight="1" x14ac:dyDescent="0.2">
      <c r="A989" s="567" t="s">
        <v>2396</v>
      </c>
      <c r="B989" s="568" t="s">
        <v>2397</v>
      </c>
      <c r="C989" s="568" t="s">
        <v>511</v>
      </c>
      <c r="D989" s="568" t="s">
        <v>645</v>
      </c>
      <c r="E989" s="568" t="s">
        <v>2414</v>
      </c>
      <c r="F989" s="568" t="s">
        <v>2449</v>
      </c>
      <c r="G989" s="568" t="s">
        <v>2450</v>
      </c>
      <c r="H989" s="585"/>
      <c r="I989" s="585"/>
      <c r="J989" s="568"/>
      <c r="K989" s="568"/>
      <c r="L989" s="585">
        <v>1</v>
      </c>
      <c r="M989" s="585">
        <v>2112</v>
      </c>
      <c r="N989" s="568">
        <v>1</v>
      </c>
      <c r="O989" s="568">
        <v>2112</v>
      </c>
      <c r="P989" s="585">
        <v>2</v>
      </c>
      <c r="Q989" s="585">
        <v>4242</v>
      </c>
      <c r="R989" s="573">
        <v>2.0085227272727271</v>
      </c>
      <c r="S989" s="586">
        <v>2121</v>
      </c>
    </row>
    <row r="990" spans="1:19" ht="14.45" customHeight="1" x14ac:dyDescent="0.2">
      <c r="A990" s="567" t="s">
        <v>2396</v>
      </c>
      <c r="B990" s="568" t="s">
        <v>2397</v>
      </c>
      <c r="C990" s="568" t="s">
        <v>511</v>
      </c>
      <c r="D990" s="568" t="s">
        <v>645</v>
      </c>
      <c r="E990" s="568" t="s">
        <v>2414</v>
      </c>
      <c r="F990" s="568" t="s">
        <v>2451</v>
      </c>
      <c r="G990" s="568" t="s">
        <v>2452</v>
      </c>
      <c r="H990" s="585"/>
      <c r="I990" s="585"/>
      <c r="J990" s="568"/>
      <c r="K990" s="568"/>
      <c r="L990" s="585">
        <v>2</v>
      </c>
      <c r="M990" s="585">
        <v>2582</v>
      </c>
      <c r="N990" s="568">
        <v>1</v>
      </c>
      <c r="O990" s="568">
        <v>1291</v>
      </c>
      <c r="P990" s="585">
        <v>2</v>
      </c>
      <c r="Q990" s="585">
        <v>2604</v>
      </c>
      <c r="R990" s="573">
        <v>1.0085205267234703</v>
      </c>
      <c r="S990" s="586">
        <v>1302</v>
      </c>
    </row>
    <row r="991" spans="1:19" ht="14.45" customHeight="1" x14ac:dyDescent="0.2">
      <c r="A991" s="567" t="s">
        <v>2396</v>
      </c>
      <c r="B991" s="568" t="s">
        <v>2397</v>
      </c>
      <c r="C991" s="568" t="s">
        <v>511</v>
      </c>
      <c r="D991" s="568" t="s">
        <v>645</v>
      </c>
      <c r="E991" s="568" t="s">
        <v>2414</v>
      </c>
      <c r="F991" s="568" t="s">
        <v>2578</v>
      </c>
      <c r="G991" s="568" t="s">
        <v>2579</v>
      </c>
      <c r="H991" s="585"/>
      <c r="I991" s="585"/>
      <c r="J991" s="568"/>
      <c r="K991" s="568"/>
      <c r="L991" s="585">
        <v>1</v>
      </c>
      <c r="M991" s="585">
        <v>853</v>
      </c>
      <c r="N991" s="568">
        <v>1</v>
      </c>
      <c r="O991" s="568">
        <v>853</v>
      </c>
      <c r="P991" s="585"/>
      <c r="Q991" s="585"/>
      <c r="R991" s="573"/>
      <c r="S991" s="586"/>
    </row>
    <row r="992" spans="1:19" ht="14.45" customHeight="1" x14ac:dyDescent="0.2">
      <c r="A992" s="567" t="s">
        <v>2396</v>
      </c>
      <c r="B992" s="568" t="s">
        <v>2397</v>
      </c>
      <c r="C992" s="568" t="s">
        <v>511</v>
      </c>
      <c r="D992" s="568" t="s">
        <v>645</v>
      </c>
      <c r="E992" s="568" t="s">
        <v>2414</v>
      </c>
      <c r="F992" s="568" t="s">
        <v>2453</v>
      </c>
      <c r="G992" s="568" t="s">
        <v>2454</v>
      </c>
      <c r="H992" s="585"/>
      <c r="I992" s="585"/>
      <c r="J992" s="568"/>
      <c r="K992" s="568"/>
      <c r="L992" s="585"/>
      <c r="M992" s="585"/>
      <c r="N992" s="568"/>
      <c r="O992" s="568"/>
      <c r="P992" s="585">
        <v>1</v>
      </c>
      <c r="Q992" s="585">
        <v>1693</v>
      </c>
      <c r="R992" s="573"/>
      <c r="S992" s="586">
        <v>1693</v>
      </c>
    </row>
    <row r="993" spans="1:19" ht="14.45" customHeight="1" x14ac:dyDescent="0.2">
      <c r="A993" s="567" t="s">
        <v>2396</v>
      </c>
      <c r="B993" s="568" t="s">
        <v>2397</v>
      </c>
      <c r="C993" s="568" t="s">
        <v>511</v>
      </c>
      <c r="D993" s="568" t="s">
        <v>645</v>
      </c>
      <c r="E993" s="568" t="s">
        <v>2414</v>
      </c>
      <c r="F993" s="568" t="s">
        <v>2455</v>
      </c>
      <c r="G993" s="568" t="s">
        <v>2456</v>
      </c>
      <c r="H993" s="585"/>
      <c r="I993" s="585"/>
      <c r="J993" s="568"/>
      <c r="K993" s="568"/>
      <c r="L993" s="585">
        <v>1</v>
      </c>
      <c r="M993" s="585">
        <v>1406</v>
      </c>
      <c r="N993" s="568">
        <v>1</v>
      </c>
      <c r="O993" s="568">
        <v>1406</v>
      </c>
      <c r="P993" s="585">
        <v>1</v>
      </c>
      <c r="Q993" s="585">
        <v>1415</v>
      </c>
      <c r="R993" s="573">
        <v>1.0064011379800855</v>
      </c>
      <c r="S993" s="586">
        <v>1415</v>
      </c>
    </row>
    <row r="994" spans="1:19" ht="14.45" customHeight="1" x14ac:dyDescent="0.2">
      <c r="A994" s="567" t="s">
        <v>2396</v>
      </c>
      <c r="B994" s="568" t="s">
        <v>2397</v>
      </c>
      <c r="C994" s="568" t="s">
        <v>511</v>
      </c>
      <c r="D994" s="568" t="s">
        <v>645</v>
      </c>
      <c r="E994" s="568" t="s">
        <v>2414</v>
      </c>
      <c r="F994" s="568" t="s">
        <v>2457</v>
      </c>
      <c r="G994" s="568" t="s">
        <v>2458</v>
      </c>
      <c r="H994" s="585"/>
      <c r="I994" s="585"/>
      <c r="J994" s="568"/>
      <c r="K994" s="568"/>
      <c r="L994" s="585"/>
      <c r="M994" s="585"/>
      <c r="N994" s="568"/>
      <c r="O994" s="568"/>
      <c r="P994" s="585">
        <v>3</v>
      </c>
      <c r="Q994" s="585">
        <v>4749</v>
      </c>
      <c r="R994" s="573"/>
      <c r="S994" s="586">
        <v>1583</v>
      </c>
    </row>
    <row r="995" spans="1:19" ht="14.45" customHeight="1" x14ac:dyDescent="0.2">
      <c r="A995" s="567" t="s">
        <v>2396</v>
      </c>
      <c r="B995" s="568" t="s">
        <v>2397</v>
      </c>
      <c r="C995" s="568" t="s">
        <v>511</v>
      </c>
      <c r="D995" s="568" t="s">
        <v>645</v>
      </c>
      <c r="E995" s="568" t="s">
        <v>2414</v>
      </c>
      <c r="F995" s="568" t="s">
        <v>2582</v>
      </c>
      <c r="G995" s="568" t="s">
        <v>2546</v>
      </c>
      <c r="H995" s="585">
        <v>1</v>
      </c>
      <c r="I995" s="585">
        <v>2333</v>
      </c>
      <c r="J995" s="568"/>
      <c r="K995" s="568">
        <v>2333</v>
      </c>
      <c r="L995" s="585"/>
      <c r="M995" s="585"/>
      <c r="N995" s="568"/>
      <c r="O995" s="568"/>
      <c r="P995" s="585"/>
      <c r="Q995" s="585"/>
      <c r="R995" s="573"/>
      <c r="S995" s="586"/>
    </row>
    <row r="996" spans="1:19" ht="14.45" customHeight="1" x14ac:dyDescent="0.2">
      <c r="A996" s="567" t="s">
        <v>2396</v>
      </c>
      <c r="B996" s="568" t="s">
        <v>2397</v>
      </c>
      <c r="C996" s="568" t="s">
        <v>511</v>
      </c>
      <c r="D996" s="568" t="s">
        <v>645</v>
      </c>
      <c r="E996" s="568" t="s">
        <v>2414</v>
      </c>
      <c r="F996" s="568" t="s">
        <v>2609</v>
      </c>
      <c r="G996" s="568" t="s">
        <v>2610</v>
      </c>
      <c r="H996" s="585">
        <v>0</v>
      </c>
      <c r="I996" s="585">
        <v>0</v>
      </c>
      <c r="J996" s="568"/>
      <c r="K996" s="568"/>
      <c r="L996" s="585"/>
      <c r="M996" s="585"/>
      <c r="N996" s="568"/>
      <c r="O996" s="568"/>
      <c r="P996" s="585"/>
      <c r="Q996" s="585"/>
      <c r="R996" s="573"/>
      <c r="S996" s="586"/>
    </row>
    <row r="997" spans="1:19" ht="14.45" customHeight="1" x14ac:dyDescent="0.2">
      <c r="A997" s="567" t="s">
        <v>2396</v>
      </c>
      <c r="B997" s="568" t="s">
        <v>2397</v>
      </c>
      <c r="C997" s="568" t="s">
        <v>511</v>
      </c>
      <c r="D997" s="568" t="s">
        <v>645</v>
      </c>
      <c r="E997" s="568" t="s">
        <v>2414</v>
      </c>
      <c r="F997" s="568" t="s">
        <v>2467</v>
      </c>
      <c r="G997" s="568" t="s">
        <v>2468</v>
      </c>
      <c r="H997" s="585">
        <v>1</v>
      </c>
      <c r="I997" s="585">
        <v>33.33</v>
      </c>
      <c r="J997" s="568"/>
      <c r="K997" s="568">
        <v>33.33</v>
      </c>
      <c r="L997" s="585"/>
      <c r="M997" s="585"/>
      <c r="N997" s="568"/>
      <c r="O997" s="568"/>
      <c r="P997" s="585">
        <v>1</v>
      </c>
      <c r="Q997" s="585">
        <v>33.33</v>
      </c>
      <c r="R997" s="573"/>
      <c r="S997" s="586">
        <v>33.33</v>
      </c>
    </row>
    <row r="998" spans="1:19" ht="14.45" customHeight="1" x14ac:dyDescent="0.2">
      <c r="A998" s="567" t="s">
        <v>2396</v>
      </c>
      <c r="B998" s="568" t="s">
        <v>2397</v>
      </c>
      <c r="C998" s="568" t="s">
        <v>511</v>
      </c>
      <c r="D998" s="568" t="s">
        <v>645</v>
      </c>
      <c r="E998" s="568" t="s">
        <v>2414</v>
      </c>
      <c r="F998" s="568" t="s">
        <v>2473</v>
      </c>
      <c r="G998" s="568" t="s">
        <v>2474</v>
      </c>
      <c r="H998" s="585">
        <v>14</v>
      </c>
      <c r="I998" s="585">
        <v>1204</v>
      </c>
      <c r="J998" s="568">
        <v>0.4942528735632184</v>
      </c>
      <c r="K998" s="568">
        <v>86</v>
      </c>
      <c r="L998" s="585">
        <v>28</v>
      </c>
      <c r="M998" s="585">
        <v>2436</v>
      </c>
      <c r="N998" s="568">
        <v>1</v>
      </c>
      <c r="O998" s="568">
        <v>87</v>
      </c>
      <c r="P998" s="585">
        <v>22</v>
      </c>
      <c r="Q998" s="585">
        <v>1936</v>
      </c>
      <c r="R998" s="573">
        <v>0.79474548440065684</v>
      </c>
      <c r="S998" s="586">
        <v>88</v>
      </c>
    </row>
    <row r="999" spans="1:19" ht="14.45" customHeight="1" x14ac:dyDescent="0.2">
      <c r="A999" s="567" t="s">
        <v>2396</v>
      </c>
      <c r="B999" s="568" t="s">
        <v>2397</v>
      </c>
      <c r="C999" s="568" t="s">
        <v>511</v>
      </c>
      <c r="D999" s="568" t="s">
        <v>645</v>
      </c>
      <c r="E999" s="568" t="s">
        <v>2414</v>
      </c>
      <c r="F999" s="568" t="s">
        <v>2482</v>
      </c>
      <c r="G999" s="568" t="s">
        <v>2483</v>
      </c>
      <c r="H999" s="585">
        <v>1</v>
      </c>
      <c r="I999" s="585">
        <v>158</v>
      </c>
      <c r="J999" s="568">
        <v>0.25</v>
      </c>
      <c r="K999" s="568">
        <v>158</v>
      </c>
      <c r="L999" s="585">
        <v>4</v>
      </c>
      <c r="M999" s="585">
        <v>632</v>
      </c>
      <c r="N999" s="568">
        <v>1</v>
      </c>
      <c r="O999" s="568">
        <v>158</v>
      </c>
      <c r="P999" s="585">
        <v>2</v>
      </c>
      <c r="Q999" s="585">
        <v>318</v>
      </c>
      <c r="R999" s="573">
        <v>0.50316455696202533</v>
      </c>
      <c r="S999" s="586">
        <v>159</v>
      </c>
    </row>
    <row r="1000" spans="1:19" ht="14.45" customHeight="1" x14ac:dyDescent="0.2">
      <c r="A1000" s="567" t="s">
        <v>2396</v>
      </c>
      <c r="B1000" s="568" t="s">
        <v>2397</v>
      </c>
      <c r="C1000" s="568" t="s">
        <v>511</v>
      </c>
      <c r="D1000" s="568" t="s">
        <v>645</v>
      </c>
      <c r="E1000" s="568" t="s">
        <v>2414</v>
      </c>
      <c r="F1000" s="568" t="s">
        <v>2490</v>
      </c>
      <c r="G1000" s="568" t="s">
        <v>2491</v>
      </c>
      <c r="H1000" s="585">
        <v>1</v>
      </c>
      <c r="I1000" s="585">
        <v>723</v>
      </c>
      <c r="J1000" s="568"/>
      <c r="K1000" s="568">
        <v>723</v>
      </c>
      <c r="L1000" s="585"/>
      <c r="M1000" s="585"/>
      <c r="N1000" s="568"/>
      <c r="O1000" s="568"/>
      <c r="P1000" s="585">
        <v>2</v>
      </c>
      <c r="Q1000" s="585">
        <v>1468</v>
      </c>
      <c r="R1000" s="573"/>
      <c r="S1000" s="586">
        <v>734</v>
      </c>
    </row>
    <row r="1001" spans="1:19" ht="14.45" customHeight="1" x14ac:dyDescent="0.2">
      <c r="A1001" s="567" t="s">
        <v>2396</v>
      </c>
      <c r="B1001" s="568" t="s">
        <v>2397</v>
      </c>
      <c r="C1001" s="568" t="s">
        <v>511</v>
      </c>
      <c r="D1001" s="568" t="s">
        <v>645</v>
      </c>
      <c r="E1001" s="568" t="s">
        <v>2414</v>
      </c>
      <c r="F1001" s="568" t="s">
        <v>2492</v>
      </c>
      <c r="G1001" s="568" t="s">
        <v>2493</v>
      </c>
      <c r="H1001" s="585"/>
      <c r="I1001" s="585"/>
      <c r="J1001" s="568"/>
      <c r="K1001" s="568"/>
      <c r="L1001" s="585">
        <v>1</v>
      </c>
      <c r="M1001" s="585">
        <v>1069</v>
      </c>
      <c r="N1001" s="568">
        <v>1</v>
      </c>
      <c r="O1001" s="568">
        <v>1069</v>
      </c>
      <c r="P1001" s="585">
        <v>6</v>
      </c>
      <c r="Q1001" s="585">
        <v>6432</v>
      </c>
      <c r="R1001" s="573">
        <v>6.016838166510758</v>
      </c>
      <c r="S1001" s="586">
        <v>1072</v>
      </c>
    </row>
    <row r="1002" spans="1:19" ht="14.45" customHeight="1" x14ac:dyDescent="0.2">
      <c r="A1002" s="567" t="s">
        <v>2396</v>
      </c>
      <c r="B1002" s="568" t="s">
        <v>2397</v>
      </c>
      <c r="C1002" s="568" t="s">
        <v>511</v>
      </c>
      <c r="D1002" s="568" t="s">
        <v>645</v>
      </c>
      <c r="E1002" s="568" t="s">
        <v>2414</v>
      </c>
      <c r="F1002" s="568" t="s">
        <v>2494</v>
      </c>
      <c r="G1002" s="568" t="s">
        <v>2495</v>
      </c>
      <c r="H1002" s="585">
        <v>2</v>
      </c>
      <c r="I1002" s="585">
        <v>248</v>
      </c>
      <c r="J1002" s="568">
        <v>0.99199999999999999</v>
      </c>
      <c r="K1002" s="568">
        <v>124</v>
      </c>
      <c r="L1002" s="585">
        <v>2</v>
      </c>
      <c r="M1002" s="585">
        <v>250</v>
      </c>
      <c r="N1002" s="568">
        <v>1</v>
      </c>
      <c r="O1002" s="568">
        <v>125</v>
      </c>
      <c r="P1002" s="585"/>
      <c r="Q1002" s="585"/>
      <c r="R1002" s="573"/>
      <c r="S1002" s="586"/>
    </row>
    <row r="1003" spans="1:19" ht="14.45" customHeight="1" x14ac:dyDescent="0.2">
      <c r="A1003" s="567" t="s">
        <v>2396</v>
      </c>
      <c r="B1003" s="568" t="s">
        <v>2397</v>
      </c>
      <c r="C1003" s="568" t="s">
        <v>511</v>
      </c>
      <c r="D1003" s="568" t="s">
        <v>645</v>
      </c>
      <c r="E1003" s="568" t="s">
        <v>2414</v>
      </c>
      <c r="F1003" s="568" t="s">
        <v>2508</v>
      </c>
      <c r="G1003" s="568" t="s">
        <v>2509</v>
      </c>
      <c r="H1003" s="585">
        <v>2</v>
      </c>
      <c r="I1003" s="585">
        <v>782</v>
      </c>
      <c r="J1003" s="568">
        <v>1.9898218829516539</v>
      </c>
      <c r="K1003" s="568">
        <v>391</v>
      </c>
      <c r="L1003" s="585">
        <v>1</v>
      </c>
      <c r="M1003" s="585">
        <v>393</v>
      </c>
      <c r="N1003" s="568">
        <v>1</v>
      </c>
      <c r="O1003" s="568">
        <v>393</v>
      </c>
      <c r="P1003" s="585"/>
      <c r="Q1003" s="585"/>
      <c r="R1003" s="573"/>
      <c r="S1003" s="586"/>
    </row>
    <row r="1004" spans="1:19" ht="14.45" customHeight="1" x14ac:dyDescent="0.2">
      <c r="A1004" s="567" t="s">
        <v>2396</v>
      </c>
      <c r="B1004" s="568" t="s">
        <v>2397</v>
      </c>
      <c r="C1004" s="568" t="s">
        <v>511</v>
      </c>
      <c r="D1004" s="568" t="s">
        <v>645</v>
      </c>
      <c r="E1004" s="568" t="s">
        <v>2414</v>
      </c>
      <c r="F1004" s="568" t="s">
        <v>2514</v>
      </c>
      <c r="G1004" s="568" t="s">
        <v>2515</v>
      </c>
      <c r="H1004" s="585"/>
      <c r="I1004" s="585"/>
      <c r="J1004" s="568"/>
      <c r="K1004" s="568"/>
      <c r="L1004" s="585">
        <v>2</v>
      </c>
      <c r="M1004" s="585">
        <v>3372</v>
      </c>
      <c r="N1004" s="568">
        <v>1</v>
      </c>
      <c r="O1004" s="568">
        <v>1686</v>
      </c>
      <c r="P1004" s="585">
        <v>7</v>
      </c>
      <c r="Q1004" s="585">
        <v>11879</v>
      </c>
      <c r="R1004" s="573">
        <v>3.5228351126927637</v>
      </c>
      <c r="S1004" s="586">
        <v>1697</v>
      </c>
    </row>
    <row r="1005" spans="1:19" ht="14.45" customHeight="1" x14ac:dyDescent="0.2">
      <c r="A1005" s="567" t="s">
        <v>2396</v>
      </c>
      <c r="B1005" s="568" t="s">
        <v>2397</v>
      </c>
      <c r="C1005" s="568" t="s">
        <v>511</v>
      </c>
      <c r="D1005" s="568" t="s">
        <v>645</v>
      </c>
      <c r="E1005" s="568" t="s">
        <v>2414</v>
      </c>
      <c r="F1005" s="568" t="s">
        <v>2516</v>
      </c>
      <c r="G1005" s="568" t="s">
        <v>2517</v>
      </c>
      <c r="H1005" s="585"/>
      <c r="I1005" s="585"/>
      <c r="J1005" s="568"/>
      <c r="K1005" s="568"/>
      <c r="L1005" s="585">
        <v>1</v>
      </c>
      <c r="M1005" s="585">
        <v>182</v>
      </c>
      <c r="N1005" s="568">
        <v>1</v>
      </c>
      <c r="O1005" s="568">
        <v>182</v>
      </c>
      <c r="P1005" s="585"/>
      <c r="Q1005" s="585"/>
      <c r="R1005" s="573"/>
      <c r="S1005" s="586"/>
    </row>
    <row r="1006" spans="1:19" ht="14.45" customHeight="1" x14ac:dyDescent="0.2">
      <c r="A1006" s="567" t="s">
        <v>2396</v>
      </c>
      <c r="B1006" s="568" t="s">
        <v>2397</v>
      </c>
      <c r="C1006" s="568" t="s">
        <v>511</v>
      </c>
      <c r="D1006" s="568" t="s">
        <v>645</v>
      </c>
      <c r="E1006" s="568" t="s">
        <v>2414</v>
      </c>
      <c r="F1006" s="568" t="s">
        <v>2520</v>
      </c>
      <c r="G1006" s="568" t="s">
        <v>2521</v>
      </c>
      <c r="H1006" s="585">
        <v>2</v>
      </c>
      <c r="I1006" s="585">
        <v>622</v>
      </c>
      <c r="J1006" s="568">
        <v>0.4983974358974359</v>
      </c>
      <c r="K1006" s="568">
        <v>311</v>
      </c>
      <c r="L1006" s="585">
        <v>4</v>
      </c>
      <c r="M1006" s="585">
        <v>1248</v>
      </c>
      <c r="N1006" s="568">
        <v>1</v>
      </c>
      <c r="O1006" s="568">
        <v>312</v>
      </c>
      <c r="P1006" s="585">
        <v>9</v>
      </c>
      <c r="Q1006" s="585">
        <v>2817</v>
      </c>
      <c r="R1006" s="573">
        <v>2.2572115384615383</v>
      </c>
      <c r="S1006" s="586">
        <v>313</v>
      </c>
    </row>
    <row r="1007" spans="1:19" ht="14.45" customHeight="1" x14ac:dyDescent="0.2">
      <c r="A1007" s="567" t="s">
        <v>2396</v>
      </c>
      <c r="B1007" s="568" t="s">
        <v>2397</v>
      </c>
      <c r="C1007" s="568" t="s">
        <v>511</v>
      </c>
      <c r="D1007" s="568" t="s">
        <v>645</v>
      </c>
      <c r="E1007" s="568" t="s">
        <v>2414</v>
      </c>
      <c r="F1007" s="568" t="s">
        <v>2591</v>
      </c>
      <c r="G1007" s="568" t="s">
        <v>2592</v>
      </c>
      <c r="H1007" s="585"/>
      <c r="I1007" s="585"/>
      <c r="J1007" s="568"/>
      <c r="K1007" s="568"/>
      <c r="L1007" s="585">
        <v>3</v>
      </c>
      <c r="M1007" s="585">
        <v>11220</v>
      </c>
      <c r="N1007" s="568">
        <v>1</v>
      </c>
      <c r="O1007" s="568">
        <v>3740</v>
      </c>
      <c r="P1007" s="585">
        <v>5</v>
      </c>
      <c r="Q1007" s="585">
        <v>18790</v>
      </c>
      <c r="R1007" s="573">
        <v>1.6746880570409983</v>
      </c>
      <c r="S1007" s="586">
        <v>3758</v>
      </c>
    </row>
    <row r="1008" spans="1:19" ht="14.45" customHeight="1" x14ac:dyDescent="0.2">
      <c r="A1008" s="567" t="s">
        <v>2396</v>
      </c>
      <c r="B1008" s="568" t="s">
        <v>2397</v>
      </c>
      <c r="C1008" s="568" t="s">
        <v>511</v>
      </c>
      <c r="D1008" s="568" t="s">
        <v>645</v>
      </c>
      <c r="E1008" s="568" t="s">
        <v>2414</v>
      </c>
      <c r="F1008" s="568" t="s">
        <v>2593</v>
      </c>
      <c r="G1008" s="568" t="s">
        <v>2594</v>
      </c>
      <c r="H1008" s="585"/>
      <c r="I1008" s="585"/>
      <c r="J1008" s="568"/>
      <c r="K1008" s="568"/>
      <c r="L1008" s="585">
        <v>2</v>
      </c>
      <c r="M1008" s="585">
        <v>3492</v>
      </c>
      <c r="N1008" s="568">
        <v>1</v>
      </c>
      <c r="O1008" s="568">
        <v>1746</v>
      </c>
      <c r="P1008" s="585">
        <v>2</v>
      </c>
      <c r="Q1008" s="585">
        <v>3506</v>
      </c>
      <c r="R1008" s="573">
        <v>1.0040091638029782</v>
      </c>
      <c r="S1008" s="586">
        <v>1753</v>
      </c>
    </row>
    <row r="1009" spans="1:19" ht="14.45" customHeight="1" x14ac:dyDescent="0.2">
      <c r="A1009" s="567" t="s">
        <v>2396</v>
      </c>
      <c r="B1009" s="568" t="s">
        <v>2397</v>
      </c>
      <c r="C1009" s="568" t="s">
        <v>511</v>
      </c>
      <c r="D1009" s="568" t="s">
        <v>645</v>
      </c>
      <c r="E1009" s="568" t="s">
        <v>2414</v>
      </c>
      <c r="F1009" s="568" t="s">
        <v>2522</v>
      </c>
      <c r="G1009" s="568" t="s">
        <v>2523</v>
      </c>
      <c r="H1009" s="585"/>
      <c r="I1009" s="585"/>
      <c r="J1009" s="568"/>
      <c r="K1009" s="568"/>
      <c r="L1009" s="585">
        <v>2</v>
      </c>
      <c r="M1009" s="585">
        <v>978</v>
      </c>
      <c r="N1009" s="568">
        <v>1</v>
      </c>
      <c r="O1009" s="568">
        <v>489</v>
      </c>
      <c r="P1009" s="585"/>
      <c r="Q1009" s="585"/>
      <c r="R1009" s="573"/>
      <c r="S1009" s="586"/>
    </row>
    <row r="1010" spans="1:19" ht="14.45" customHeight="1" x14ac:dyDescent="0.2">
      <c r="A1010" s="567" t="s">
        <v>2396</v>
      </c>
      <c r="B1010" s="568" t="s">
        <v>2397</v>
      </c>
      <c r="C1010" s="568" t="s">
        <v>511</v>
      </c>
      <c r="D1010" s="568" t="s">
        <v>645</v>
      </c>
      <c r="E1010" s="568" t="s">
        <v>2414</v>
      </c>
      <c r="F1010" s="568" t="s">
        <v>2595</v>
      </c>
      <c r="G1010" s="568" t="s">
        <v>2596</v>
      </c>
      <c r="H1010" s="585">
        <v>1</v>
      </c>
      <c r="I1010" s="585">
        <v>1005</v>
      </c>
      <c r="J1010" s="568"/>
      <c r="K1010" s="568">
        <v>1005</v>
      </c>
      <c r="L1010" s="585"/>
      <c r="M1010" s="585"/>
      <c r="N1010" s="568"/>
      <c r="O1010" s="568"/>
      <c r="P1010" s="585"/>
      <c r="Q1010" s="585"/>
      <c r="R1010" s="573"/>
      <c r="S1010" s="586"/>
    </row>
    <row r="1011" spans="1:19" ht="14.45" customHeight="1" x14ac:dyDescent="0.2">
      <c r="A1011" s="567" t="s">
        <v>2396</v>
      </c>
      <c r="B1011" s="568" t="s">
        <v>2397</v>
      </c>
      <c r="C1011" s="568" t="s">
        <v>511</v>
      </c>
      <c r="D1011" s="568" t="s">
        <v>645</v>
      </c>
      <c r="E1011" s="568" t="s">
        <v>2414</v>
      </c>
      <c r="F1011" s="568" t="s">
        <v>2524</v>
      </c>
      <c r="G1011" s="568" t="s">
        <v>2525</v>
      </c>
      <c r="H1011" s="585"/>
      <c r="I1011" s="585"/>
      <c r="J1011" s="568"/>
      <c r="K1011" s="568"/>
      <c r="L1011" s="585">
        <v>5</v>
      </c>
      <c r="M1011" s="585">
        <v>5435</v>
      </c>
      <c r="N1011" s="568">
        <v>1</v>
      </c>
      <c r="O1011" s="568">
        <v>1087</v>
      </c>
      <c r="P1011" s="585"/>
      <c r="Q1011" s="585"/>
      <c r="R1011" s="573"/>
      <c r="S1011" s="586"/>
    </row>
    <row r="1012" spans="1:19" ht="14.45" customHeight="1" x14ac:dyDescent="0.2">
      <c r="A1012" s="567" t="s">
        <v>2396</v>
      </c>
      <c r="B1012" s="568" t="s">
        <v>2397</v>
      </c>
      <c r="C1012" s="568" t="s">
        <v>511</v>
      </c>
      <c r="D1012" s="568" t="s">
        <v>645</v>
      </c>
      <c r="E1012" s="568" t="s">
        <v>2414</v>
      </c>
      <c r="F1012" s="568" t="s">
        <v>2526</v>
      </c>
      <c r="G1012" s="568" t="s">
        <v>2527</v>
      </c>
      <c r="H1012" s="585">
        <v>2</v>
      </c>
      <c r="I1012" s="585">
        <v>616</v>
      </c>
      <c r="J1012" s="568">
        <v>1.9870967741935484</v>
      </c>
      <c r="K1012" s="568">
        <v>308</v>
      </c>
      <c r="L1012" s="585">
        <v>1</v>
      </c>
      <c r="M1012" s="585">
        <v>310</v>
      </c>
      <c r="N1012" s="568">
        <v>1</v>
      </c>
      <c r="O1012" s="568">
        <v>310</v>
      </c>
      <c r="P1012" s="585"/>
      <c r="Q1012" s="585"/>
      <c r="R1012" s="573"/>
      <c r="S1012" s="586"/>
    </row>
    <row r="1013" spans="1:19" ht="14.45" customHeight="1" x14ac:dyDescent="0.2">
      <c r="A1013" s="567" t="s">
        <v>2396</v>
      </c>
      <c r="B1013" s="568" t="s">
        <v>2397</v>
      </c>
      <c r="C1013" s="568" t="s">
        <v>511</v>
      </c>
      <c r="D1013" s="568" t="s">
        <v>645</v>
      </c>
      <c r="E1013" s="568" t="s">
        <v>2414</v>
      </c>
      <c r="F1013" s="568" t="s">
        <v>2530</v>
      </c>
      <c r="G1013" s="568" t="s">
        <v>2531</v>
      </c>
      <c r="H1013" s="585">
        <v>1</v>
      </c>
      <c r="I1013" s="585">
        <v>1037</v>
      </c>
      <c r="J1013" s="568"/>
      <c r="K1013" s="568">
        <v>1037</v>
      </c>
      <c r="L1013" s="585"/>
      <c r="M1013" s="585"/>
      <c r="N1013" s="568"/>
      <c r="O1013" s="568"/>
      <c r="P1013" s="585"/>
      <c r="Q1013" s="585"/>
      <c r="R1013" s="573"/>
      <c r="S1013" s="586"/>
    </row>
    <row r="1014" spans="1:19" ht="14.45" customHeight="1" x14ac:dyDescent="0.2">
      <c r="A1014" s="567" t="s">
        <v>2396</v>
      </c>
      <c r="B1014" s="568" t="s">
        <v>2397</v>
      </c>
      <c r="C1014" s="568" t="s">
        <v>511</v>
      </c>
      <c r="D1014" s="568" t="s">
        <v>645</v>
      </c>
      <c r="E1014" s="568" t="s">
        <v>2414</v>
      </c>
      <c r="F1014" s="568" t="s">
        <v>2532</v>
      </c>
      <c r="G1014" s="568" t="s">
        <v>2533</v>
      </c>
      <c r="H1014" s="585"/>
      <c r="I1014" s="585"/>
      <c r="J1014" s="568"/>
      <c r="K1014" s="568"/>
      <c r="L1014" s="585">
        <v>3</v>
      </c>
      <c r="M1014" s="585">
        <v>2538</v>
      </c>
      <c r="N1014" s="568">
        <v>1</v>
      </c>
      <c r="O1014" s="568">
        <v>846</v>
      </c>
      <c r="P1014" s="585"/>
      <c r="Q1014" s="585"/>
      <c r="R1014" s="573"/>
      <c r="S1014" s="586"/>
    </row>
    <row r="1015" spans="1:19" ht="14.45" customHeight="1" x14ac:dyDescent="0.2">
      <c r="A1015" s="567" t="s">
        <v>2396</v>
      </c>
      <c r="B1015" s="568" t="s">
        <v>2397</v>
      </c>
      <c r="C1015" s="568" t="s">
        <v>511</v>
      </c>
      <c r="D1015" s="568" t="s">
        <v>645</v>
      </c>
      <c r="E1015" s="568" t="s">
        <v>2414</v>
      </c>
      <c r="F1015" s="568" t="s">
        <v>2538</v>
      </c>
      <c r="G1015" s="568" t="s">
        <v>2539</v>
      </c>
      <c r="H1015" s="585"/>
      <c r="I1015" s="585"/>
      <c r="J1015" s="568"/>
      <c r="K1015" s="568"/>
      <c r="L1015" s="585"/>
      <c r="M1015" s="585"/>
      <c r="N1015" s="568"/>
      <c r="O1015" s="568"/>
      <c r="P1015" s="585">
        <v>1</v>
      </c>
      <c r="Q1015" s="585">
        <v>1587</v>
      </c>
      <c r="R1015" s="573"/>
      <c r="S1015" s="586">
        <v>1587</v>
      </c>
    </row>
    <row r="1016" spans="1:19" ht="14.45" customHeight="1" x14ac:dyDescent="0.2">
      <c r="A1016" s="567" t="s">
        <v>2396</v>
      </c>
      <c r="B1016" s="568" t="s">
        <v>2397</v>
      </c>
      <c r="C1016" s="568" t="s">
        <v>511</v>
      </c>
      <c r="D1016" s="568" t="s">
        <v>645</v>
      </c>
      <c r="E1016" s="568" t="s">
        <v>2414</v>
      </c>
      <c r="F1016" s="568" t="s">
        <v>2540</v>
      </c>
      <c r="G1016" s="568" t="s">
        <v>2541</v>
      </c>
      <c r="H1016" s="585"/>
      <c r="I1016" s="585"/>
      <c r="J1016" s="568"/>
      <c r="K1016" s="568"/>
      <c r="L1016" s="585"/>
      <c r="M1016" s="585"/>
      <c r="N1016" s="568"/>
      <c r="O1016" s="568"/>
      <c r="P1016" s="585">
        <v>1</v>
      </c>
      <c r="Q1016" s="585">
        <v>252</v>
      </c>
      <c r="R1016" s="573"/>
      <c r="S1016" s="586">
        <v>252</v>
      </c>
    </row>
    <row r="1017" spans="1:19" ht="14.45" customHeight="1" x14ac:dyDescent="0.2">
      <c r="A1017" s="567" t="s">
        <v>2396</v>
      </c>
      <c r="B1017" s="568" t="s">
        <v>2397</v>
      </c>
      <c r="C1017" s="568" t="s">
        <v>511</v>
      </c>
      <c r="D1017" s="568" t="s">
        <v>645</v>
      </c>
      <c r="E1017" s="568" t="s">
        <v>2414</v>
      </c>
      <c r="F1017" s="568" t="s">
        <v>2542</v>
      </c>
      <c r="G1017" s="568" t="s">
        <v>2523</v>
      </c>
      <c r="H1017" s="585"/>
      <c r="I1017" s="585"/>
      <c r="J1017" s="568"/>
      <c r="K1017" s="568"/>
      <c r="L1017" s="585">
        <v>2</v>
      </c>
      <c r="M1017" s="585">
        <v>1662</v>
      </c>
      <c r="N1017" s="568">
        <v>1</v>
      </c>
      <c r="O1017" s="568">
        <v>831</v>
      </c>
      <c r="P1017" s="585">
        <v>7</v>
      </c>
      <c r="Q1017" s="585">
        <v>5838</v>
      </c>
      <c r="R1017" s="573">
        <v>3.512635379061372</v>
      </c>
      <c r="S1017" s="586">
        <v>834</v>
      </c>
    </row>
    <row r="1018" spans="1:19" ht="14.45" customHeight="1" x14ac:dyDescent="0.2">
      <c r="A1018" s="567" t="s">
        <v>2396</v>
      </c>
      <c r="B1018" s="568" t="s">
        <v>2397</v>
      </c>
      <c r="C1018" s="568" t="s">
        <v>511</v>
      </c>
      <c r="D1018" s="568" t="s">
        <v>645</v>
      </c>
      <c r="E1018" s="568" t="s">
        <v>2414</v>
      </c>
      <c r="F1018" s="568" t="s">
        <v>2545</v>
      </c>
      <c r="G1018" s="568" t="s">
        <v>2546</v>
      </c>
      <c r="H1018" s="585">
        <v>1</v>
      </c>
      <c r="I1018" s="585">
        <v>736</v>
      </c>
      <c r="J1018" s="568"/>
      <c r="K1018" s="568">
        <v>736</v>
      </c>
      <c r="L1018" s="585"/>
      <c r="M1018" s="585"/>
      <c r="N1018" s="568"/>
      <c r="O1018" s="568"/>
      <c r="P1018" s="585"/>
      <c r="Q1018" s="585"/>
      <c r="R1018" s="573"/>
      <c r="S1018" s="586"/>
    </row>
    <row r="1019" spans="1:19" ht="14.45" customHeight="1" x14ac:dyDescent="0.2">
      <c r="A1019" s="567" t="s">
        <v>2396</v>
      </c>
      <c r="B1019" s="568" t="s">
        <v>2397</v>
      </c>
      <c r="C1019" s="568" t="s">
        <v>511</v>
      </c>
      <c r="D1019" s="568" t="s">
        <v>648</v>
      </c>
      <c r="E1019" s="568" t="s">
        <v>2398</v>
      </c>
      <c r="F1019" s="568" t="s">
        <v>2399</v>
      </c>
      <c r="G1019" s="568" t="s">
        <v>2400</v>
      </c>
      <c r="H1019" s="585"/>
      <c r="I1019" s="585"/>
      <c r="J1019" s="568"/>
      <c r="K1019" s="568"/>
      <c r="L1019" s="585"/>
      <c r="M1019" s="585"/>
      <c r="N1019" s="568"/>
      <c r="O1019" s="568"/>
      <c r="P1019" s="585">
        <v>2</v>
      </c>
      <c r="Q1019" s="585">
        <v>145.16999999999999</v>
      </c>
      <c r="R1019" s="573"/>
      <c r="S1019" s="586">
        <v>72.584999999999994</v>
      </c>
    </row>
    <row r="1020" spans="1:19" ht="14.45" customHeight="1" x14ac:dyDescent="0.2">
      <c r="A1020" s="567" t="s">
        <v>2396</v>
      </c>
      <c r="B1020" s="568" t="s">
        <v>2397</v>
      </c>
      <c r="C1020" s="568" t="s">
        <v>511</v>
      </c>
      <c r="D1020" s="568" t="s">
        <v>648</v>
      </c>
      <c r="E1020" s="568" t="s">
        <v>2398</v>
      </c>
      <c r="F1020" s="568" t="s">
        <v>2401</v>
      </c>
      <c r="G1020" s="568" t="s">
        <v>2402</v>
      </c>
      <c r="H1020" s="585"/>
      <c r="I1020" s="585"/>
      <c r="J1020" s="568"/>
      <c r="K1020" s="568"/>
      <c r="L1020" s="585"/>
      <c r="M1020" s="585"/>
      <c r="N1020" s="568"/>
      <c r="O1020" s="568"/>
      <c r="P1020" s="585">
        <v>1</v>
      </c>
      <c r="Q1020" s="585">
        <v>69.7</v>
      </c>
      <c r="R1020" s="573"/>
      <c r="S1020" s="586">
        <v>69.7</v>
      </c>
    </row>
    <row r="1021" spans="1:19" ht="14.45" customHeight="1" x14ac:dyDescent="0.2">
      <c r="A1021" s="567" t="s">
        <v>2396</v>
      </c>
      <c r="B1021" s="568" t="s">
        <v>2397</v>
      </c>
      <c r="C1021" s="568" t="s">
        <v>511</v>
      </c>
      <c r="D1021" s="568" t="s">
        <v>648</v>
      </c>
      <c r="E1021" s="568" t="s">
        <v>2398</v>
      </c>
      <c r="F1021" s="568" t="s">
        <v>2403</v>
      </c>
      <c r="G1021" s="568" t="s">
        <v>573</v>
      </c>
      <c r="H1021" s="585"/>
      <c r="I1021" s="585"/>
      <c r="J1021" s="568"/>
      <c r="K1021" s="568"/>
      <c r="L1021" s="585"/>
      <c r="M1021" s="585"/>
      <c r="N1021" s="568"/>
      <c r="O1021" s="568"/>
      <c r="P1021" s="585">
        <v>1.6</v>
      </c>
      <c r="Q1021" s="585">
        <v>588.32000000000005</v>
      </c>
      <c r="R1021" s="573"/>
      <c r="S1021" s="586">
        <v>367.7</v>
      </c>
    </row>
    <row r="1022" spans="1:19" ht="14.45" customHeight="1" x14ac:dyDescent="0.2">
      <c r="A1022" s="567" t="s">
        <v>2396</v>
      </c>
      <c r="B1022" s="568" t="s">
        <v>2397</v>
      </c>
      <c r="C1022" s="568" t="s">
        <v>511</v>
      </c>
      <c r="D1022" s="568" t="s">
        <v>648</v>
      </c>
      <c r="E1022" s="568" t="s">
        <v>2558</v>
      </c>
      <c r="F1022" s="568" t="s">
        <v>2563</v>
      </c>
      <c r="G1022" s="568" t="s">
        <v>2564</v>
      </c>
      <c r="H1022" s="585"/>
      <c r="I1022" s="585"/>
      <c r="J1022" s="568"/>
      <c r="K1022" s="568"/>
      <c r="L1022" s="585"/>
      <c r="M1022" s="585"/>
      <c r="N1022" s="568"/>
      <c r="O1022" s="568"/>
      <c r="P1022" s="585">
        <v>1</v>
      </c>
      <c r="Q1022" s="585">
        <v>563</v>
      </c>
      <c r="R1022" s="573"/>
      <c r="S1022" s="586">
        <v>563</v>
      </c>
    </row>
    <row r="1023" spans="1:19" ht="14.45" customHeight="1" x14ac:dyDescent="0.2">
      <c r="A1023" s="567" t="s">
        <v>2396</v>
      </c>
      <c r="B1023" s="568" t="s">
        <v>2397</v>
      </c>
      <c r="C1023" s="568" t="s">
        <v>511</v>
      </c>
      <c r="D1023" s="568" t="s">
        <v>648</v>
      </c>
      <c r="E1023" s="568" t="s">
        <v>2558</v>
      </c>
      <c r="F1023" s="568" t="s">
        <v>2565</v>
      </c>
      <c r="G1023" s="568" t="s">
        <v>2566</v>
      </c>
      <c r="H1023" s="585"/>
      <c r="I1023" s="585"/>
      <c r="J1023" s="568"/>
      <c r="K1023" s="568"/>
      <c r="L1023" s="585"/>
      <c r="M1023" s="585"/>
      <c r="N1023" s="568"/>
      <c r="O1023" s="568"/>
      <c r="P1023" s="585">
        <v>1</v>
      </c>
      <c r="Q1023" s="585">
        <v>248.73</v>
      </c>
      <c r="R1023" s="573"/>
      <c r="S1023" s="586">
        <v>248.73</v>
      </c>
    </row>
    <row r="1024" spans="1:19" ht="14.45" customHeight="1" x14ac:dyDescent="0.2">
      <c r="A1024" s="567" t="s">
        <v>2396</v>
      </c>
      <c r="B1024" s="568" t="s">
        <v>2397</v>
      </c>
      <c r="C1024" s="568" t="s">
        <v>511</v>
      </c>
      <c r="D1024" s="568" t="s">
        <v>648</v>
      </c>
      <c r="E1024" s="568" t="s">
        <v>2414</v>
      </c>
      <c r="F1024" s="568" t="s">
        <v>2427</v>
      </c>
      <c r="G1024" s="568" t="s">
        <v>2428</v>
      </c>
      <c r="H1024" s="585"/>
      <c r="I1024" s="585"/>
      <c r="J1024" s="568"/>
      <c r="K1024" s="568"/>
      <c r="L1024" s="585">
        <v>1</v>
      </c>
      <c r="M1024" s="585">
        <v>38</v>
      </c>
      <c r="N1024" s="568">
        <v>1</v>
      </c>
      <c r="O1024" s="568">
        <v>38</v>
      </c>
      <c r="P1024" s="585">
        <v>9</v>
      </c>
      <c r="Q1024" s="585">
        <v>342</v>
      </c>
      <c r="R1024" s="573">
        <v>9</v>
      </c>
      <c r="S1024" s="586">
        <v>38</v>
      </c>
    </row>
    <row r="1025" spans="1:19" ht="14.45" customHeight="1" x14ac:dyDescent="0.2">
      <c r="A1025" s="567" t="s">
        <v>2396</v>
      </c>
      <c r="B1025" s="568" t="s">
        <v>2397</v>
      </c>
      <c r="C1025" s="568" t="s">
        <v>511</v>
      </c>
      <c r="D1025" s="568" t="s">
        <v>648</v>
      </c>
      <c r="E1025" s="568" t="s">
        <v>2414</v>
      </c>
      <c r="F1025" s="568" t="s">
        <v>2437</v>
      </c>
      <c r="G1025" s="568" t="s">
        <v>2438</v>
      </c>
      <c r="H1025" s="585">
        <v>1</v>
      </c>
      <c r="I1025" s="585">
        <v>127</v>
      </c>
      <c r="J1025" s="568"/>
      <c r="K1025" s="568">
        <v>127</v>
      </c>
      <c r="L1025" s="585"/>
      <c r="M1025" s="585"/>
      <c r="N1025" s="568"/>
      <c r="O1025" s="568"/>
      <c r="P1025" s="585">
        <v>3</v>
      </c>
      <c r="Q1025" s="585">
        <v>381</v>
      </c>
      <c r="R1025" s="573"/>
      <c r="S1025" s="586">
        <v>127</v>
      </c>
    </row>
    <row r="1026" spans="1:19" ht="14.45" customHeight="1" x14ac:dyDescent="0.2">
      <c r="A1026" s="567" t="s">
        <v>2396</v>
      </c>
      <c r="B1026" s="568" t="s">
        <v>2397</v>
      </c>
      <c r="C1026" s="568" t="s">
        <v>511</v>
      </c>
      <c r="D1026" s="568" t="s">
        <v>648</v>
      </c>
      <c r="E1026" s="568" t="s">
        <v>2414</v>
      </c>
      <c r="F1026" s="568" t="s">
        <v>2439</v>
      </c>
      <c r="G1026" s="568" t="s">
        <v>2440</v>
      </c>
      <c r="H1026" s="585">
        <v>3</v>
      </c>
      <c r="I1026" s="585">
        <v>1626</v>
      </c>
      <c r="J1026" s="568"/>
      <c r="K1026" s="568">
        <v>542</v>
      </c>
      <c r="L1026" s="585"/>
      <c r="M1026" s="585"/>
      <c r="N1026" s="568"/>
      <c r="O1026" s="568"/>
      <c r="P1026" s="585">
        <v>3</v>
      </c>
      <c r="Q1026" s="585">
        <v>1641</v>
      </c>
      <c r="R1026" s="573"/>
      <c r="S1026" s="586">
        <v>547</v>
      </c>
    </row>
    <row r="1027" spans="1:19" ht="14.45" customHeight="1" x14ac:dyDescent="0.2">
      <c r="A1027" s="567" t="s">
        <v>2396</v>
      </c>
      <c r="B1027" s="568" t="s">
        <v>2397</v>
      </c>
      <c r="C1027" s="568" t="s">
        <v>511</v>
      </c>
      <c r="D1027" s="568" t="s">
        <v>648</v>
      </c>
      <c r="E1027" s="568" t="s">
        <v>2414</v>
      </c>
      <c r="F1027" s="568" t="s">
        <v>2441</v>
      </c>
      <c r="G1027" s="568" t="s">
        <v>2442</v>
      </c>
      <c r="H1027" s="585"/>
      <c r="I1027" s="585"/>
      <c r="J1027" s="568"/>
      <c r="K1027" s="568"/>
      <c r="L1027" s="585"/>
      <c r="M1027" s="585"/>
      <c r="N1027" s="568"/>
      <c r="O1027" s="568"/>
      <c r="P1027" s="585">
        <v>1</v>
      </c>
      <c r="Q1027" s="585">
        <v>1561</v>
      </c>
      <c r="R1027" s="573"/>
      <c r="S1027" s="586">
        <v>1561</v>
      </c>
    </row>
    <row r="1028" spans="1:19" ht="14.45" customHeight="1" x14ac:dyDescent="0.2">
      <c r="A1028" s="567" t="s">
        <v>2396</v>
      </c>
      <c r="B1028" s="568" t="s">
        <v>2397</v>
      </c>
      <c r="C1028" s="568" t="s">
        <v>511</v>
      </c>
      <c r="D1028" s="568" t="s">
        <v>648</v>
      </c>
      <c r="E1028" s="568" t="s">
        <v>2414</v>
      </c>
      <c r="F1028" s="568" t="s">
        <v>2443</v>
      </c>
      <c r="G1028" s="568" t="s">
        <v>2444</v>
      </c>
      <c r="H1028" s="585">
        <v>1</v>
      </c>
      <c r="I1028" s="585">
        <v>502</v>
      </c>
      <c r="J1028" s="568"/>
      <c r="K1028" s="568">
        <v>502</v>
      </c>
      <c r="L1028" s="585"/>
      <c r="M1028" s="585"/>
      <c r="N1028" s="568"/>
      <c r="O1028" s="568"/>
      <c r="P1028" s="585">
        <v>15</v>
      </c>
      <c r="Q1028" s="585">
        <v>7605</v>
      </c>
      <c r="R1028" s="573"/>
      <c r="S1028" s="586">
        <v>507</v>
      </c>
    </row>
    <row r="1029" spans="1:19" ht="14.45" customHeight="1" x14ac:dyDescent="0.2">
      <c r="A1029" s="567" t="s">
        <v>2396</v>
      </c>
      <c r="B1029" s="568" t="s">
        <v>2397</v>
      </c>
      <c r="C1029" s="568" t="s">
        <v>511</v>
      </c>
      <c r="D1029" s="568" t="s">
        <v>648</v>
      </c>
      <c r="E1029" s="568" t="s">
        <v>2414</v>
      </c>
      <c r="F1029" s="568" t="s">
        <v>2445</v>
      </c>
      <c r="G1029" s="568" t="s">
        <v>2446</v>
      </c>
      <c r="H1029" s="585">
        <v>0</v>
      </c>
      <c r="I1029" s="585">
        <v>0</v>
      </c>
      <c r="J1029" s="568"/>
      <c r="K1029" s="568"/>
      <c r="L1029" s="585"/>
      <c r="M1029" s="585"/>
      <c r="N1029" s="568"/>
      <c r="O1029" s="568"/>
      <c r="P1029" s="585">
        <v>6</v>
      </c>
      <c r="Q1029" s="585">
        <v>4128</v>
      </c>
      <c r="R1029" s="573"/>
      <c r="S1029" s="586">
        <v>688</v>
      </c>
    </row>
    <row r="1030" spans="1:19" ht="14.45" customHeight="1" x14ac:dyDescent="0.2">
      <c r="A1030" s="567" t="s">
        <v>2396</v>
      </c>
      <c r="B1030" s="568" t="s">
        <v>2397</v>
      </c>
      <c r="C1030" s="568" t="s">
        <v>511</v>
      </c>
      <c r="D1030" s="568" t="s">
        <v>648</v>
      </c>
      <c r="E1030" s="568" t="s">
        <v>2414</v>
      </c>
      <c r="F1030" s="568" t="s">
        <v>2447</v>
      </c>
      <c r="G1030" s="568" t="s">
        <v>2448</v>
      </c>
      <c r="H1030" s="585">
        <v>1</v>
      </c>
      <c r="I1030" s="585">
        <v>1034</v>
      </c>
      <c r="J1030" s="568"/>
      <c r="K1030" s="568">
        <v>1034</v>
      </c>
      <c r="L1030" s="585"/>
      <c r="M1030" s="585"/>
      <c r="N1030" s="568"/>
      <c r="O1030" s="568"/>
      <c r="P1030" s="585">
        <v>10</v>
      </c>
      <c r="Q1030" s="585">
        <v>10450</v>
      </c>
      <c r="R1030" s="573"/>
      <c r="S1030" s="586">
        <v>1045</v>
      </c>
    </row>
    <row r="1031" spans="1:19" ht="14.45" customHeight="1" x14ac:dyDescent="0.2">
      <c r="A1031" s="567" t="s">
        <v>2396</v>
      </c>
      <c r="B1031" s="568" t="s">
        <v>2397</v>
      </c>
      <c r="C1031" s="568" t="s">
        <v>511</v>
      </c>
      <c r="D1031" s="568" t="s">
        <v>648</v>
      </c>
      <c r="E1031" s="568" t="s">
        <v>2414</v>
      </c>
      <c r="F1031" s="568" t="s">
        <v>2449</v>
      </c>
      <c r="G1031" s="568" t="s">
        <v>2450</v>
      </c>
      <c r="H1031" s="585">
        <v>1</v>
      </c>
      <c r="I1031" s="585">
        <v>2103</v>
      </c>
      <c r="J1031" s="568"/>
      <c r="K1031" s="568">
        <v>2103</v>
      </c>
      <c r="L1031" s="585"/>
      <c r="M1031" s="585"/>
      <c r="N1031" s="568"/>
      <c r="O1031" s="568"/>
      <c r="P1031" s="585">
        <v>1</v>
      </c>
      <c r="Q1031" s="585">
        <v>2121</v>
      </c>
      <c r="R1031" s="573"/>
      <c r="S1031" s="586">
        <v>2121</v>
      </c>
    </row>
    <row r="1032" spans="1:19" ht="14.45" customHeight="1" x14ac:dyDescent="0.2">
      <c r="A1032" s="567" t="s">
        <v>2396</v>
      </c>
      <c r="B1032" s="568" t="s">
        <v>2397</v>
      </c>
      <c r="C1032" s="568" t="s">
        <v>511</v>
      </c>
      <c r="D1032" s="568" t="s">
        <v>648</v>
      </c>
      <c r="E1032" s="568" t="s">
        <v>2414</v>
      </c>
      <c r="F1032" s="568" t="s">
        <v>2467</v>
      </c>
      <c r="G1032" s="568" t="s">
        <v>2468</v>
      </c>
      <c r="H1032" s="585">
        <v>1</v>
      </c>
      <c r="I1032" s="585">
        <v>33.33</v>
      </c>
      <c r="J1032" s="568"/>
      <c r="K1032" s="568">
        <v>33.33</v>
      </c>
      <c r="L1032" s="585"/>
      <c r="M1032" s="585"/>
      <c r="N1032" s="568"/>
      <c r="O1032" s="568"/>
      <c r="P1032" s="585">
        <v>1</v>
      </c>
      <c r="Q1032" s="585">
        <v>33.33</v>
      </c>
      <c r="R1032" s="573"/>
      <c r="S1032" s="586">
        <v>33.33</v>
      </c>
    </row>
    <row r="1033" spans="1:19" ht="14.45" customHeight="1" x14ac:dyDescent="0.2">
      <c r="A1033" s="567" t="s">
        <v>2396</v>
      </c>
      <c r="B1033" s="568" t="s">
        <v>2397</v>
      </c>
      <c r="C1033" s="568" t="s">
        <v>511</v>
      </c>
      <c r="D1033" s="568" t="s">
        <v>648</v>
      </c>
      <c r="E1033" s="568" t="s">
        <v>2414</v>
      </c>
      <c r="F1033" s="568" t="s">
        <v>2473</v>
      </c>
      <c r="G1033" s="568" t="s">
        <v>2474</v>
      </c>
      <c r="H1033" s="585">
        <v>6</v>
      </c>
      <c r="I1033" s="585">
        <v>516</v>
      </c>
      <c r="J1033" s="568">
        <v>5.931034482758621</v>
      </c>
      <c r="K1033" s="568">
        <v>86</v>
      </c>
      <c r="L1033" s="585">
        <v>1</v>
      </c>
      <c r="M1033" s="585">
        <v>87</v>
      </c>
      <c r="N1033" s="568">
        <v>1</v>
      </c>
      <c r="O1033" s="568">
        <v>87</v>
      </c>
      <c r="P1033" s="585">
        <v>18</v>
      </c>
      <c r="Q1033" s="585">
        <v>1584</v>
      </c>
      <c r="R1033" s="573">
        <v>18.206896551724139</v>
      </c>
      <c r="S1033" s="586">
        <v>88</v>
      </c>
    </row>
    <row r="1034" spans="1:19" ht="14.45" customHeight="1" x14ac:dyDescent="0.2">
      <c r="A1034" s="567" t="s">
        <v>2396</v>
      </c>
      <c r="B1034" s="568" t="s">
        <v>2397</v>
      </c>
      <c r="C1034" s="568" t="s">
        <v>511</v>
      </c>
      <c r="D1034" s="568" t="s">
        <v>648</v>
      </c>
      <c r="E1034" s="568" t="s">
        <v>2414</v>
      </c>
      <c r="F1034" s="568" t="s">
        <v>2475</v>
      </c>
      <c r="G1034" s="568" t="s">
        <v>2476</v>
      </c>
      <c r="H1034" s="585"/>
      <c r="I1034" s="585"/>
      <c r="J1034" s="568"/>
      <c r="K1034" s="568"/>
      <c r="L1034" s="585"/>
      <c r="M1034" s="585"/>
      <c r="N1034" s="568"/>
      <c r="O1034" s="568"/>
      <c r="P1034" s="585">
        <v>8</v>
      </c>
      <c r="Q1034" s="585">
        <v>264</v>
      </c>
      <c r="R1034" s="573"/>
      <c r="S1034" s="586">
        <v>33</v>
      </c>
    </row>
    <row r="1035" spans="1:19" ht="14.45" customHeight="1" x14ac:dyDescent="0.2">
      <c r="A1035" s="567" t="s">
        <v>2396</v>
      </c>
      <c r="B1035" s="568" t="s">
        <v>2397</v>
      </c>
      <c r="C1035" s="568" t="s">
        <v>511</v>
      </c>
      <c r="D1035" s="568" t="s">
        <v>648</v>
      </c>
      <c r="E1035" s="568" t="s">
        <v>2414</v>
      </c>
      <c r="F1035" s="568" t="s">
        <v>2482</v>
      </c>
      <c r="G1035" s="568" t="s">
        <v>2483</v>
      </c>
      <c r="H1035" s="585">
        <v>1</v>
      </c>
      <c r="I1035" s="585">
        <v>158</v>
      </c>
      <c r="J1035" s="568"/>
      <c r="K1035" s="568">
        <v>158</v>
      </c>
      <c r="L1035" s="585"/>
      <c r="M1035" s="585"/>
      <c r="N1035" s="568"/>
      <c r="O1035" s="568"/>
      <c r="P1035" s="585">
        <v>2</v>
      </c>
      <c r="Q1035" s="585">
        <v>318</v>
      </c>
      <c r="R1035" s="573"/>
      <c r="S1035" s="586">
        <v>159</v>
      </c>
    </row>
    <row r="1036" spans="1:19" ht="14.45" customHeight="1" x14ac:dyDescent="0.2">
      <c r="A1036" s="567" t="s">
        <v>2396</v>
      </c>
      <c r="B1036" s="568" t="s">
        <v>2397</v>
      </c>
      <c r="C1036" s="568" t="s">
        <v>511</v>
      </c>
      <c r="D1036" s="568" t="s">
        <v>648</v>
      </c>
      <c r="E1036" s="568" t="s">
        <v>2414</v>
      </c>
      <c r="F1036" s="568" t="s">
        <v>2498</v>
      </c>
      <c r="G1036" s="568" t="s">
        <v>2499</v>
      </c>
      <c r="H1036" s="585">
        <v>1</v>
      </c>
      <c r="I1036" s="585">
        <v>717</v>
      </c>
      <c r="J1036" s="568"/>
      <c r="K1036" s="568">
        <v>717</v>
      </c>
      <c r="L1036" s="585"/>
      <c r="M1036" s="585"/>
      <c r="N1036" s="568"/>
      <c r="O1036" s="568"/>
      <c r="P1036" s="585">
        <v>1</v>
      </c>
      <c r="Q1036" s="585">
        <v>725</v>
      </c>
      <c r="R1036" s="573"/>
      <c r="S1036" s="586">
        <v>725</v>
      </c>
    </row>
    <row r="1037" spans="1:19" ht="14.45" customHeight="1" x14ac:dyDescent="0.2">
      <c r="A1037" s="567" t="s">
        <v>2396</v>
      </c>
      <c r="B1037" s="568" t="s">
        <v>2397</v>
      </c>
      <c r="C1037" s="568" t="s">
        <v>511</v>
      </c>
      <c r="D1037" s="568" t="s">
        <v>648</v>
      </c>
      <c r="E1037" s="568" t="s">
        <v>2414</v>
      </c>
      <c r="F1037" s="568" t="s">
        <v>2508</v>
      </c>
      <c r="G1037" s="568" t="s">
        <v>2509</v>
      </c>
      <c r="H1037" s="585"/>
      <c r="I1037" s="585"/>
      <c r="J1037" s="568"/>
      <c r="K1037" s="568"/>
      <c r="L1037" s="585"/>
      <c r="M1037" s="585"/>
      <c r="N1037" s="568"/>
      <c r="O1037" s="568"/>
      <c r="P1037" s="585">
        <v>2</v>
      </c>
      <c r="Q1037" s="585">
        <v>792</v>
      </c>
      <c r="R1037" s="573"/>
      <c r="S1037" s="586">
        <v>396</v>
      </c>
    </row>
    <row r="1038" spans="1:19" ht="14.45" customHeight="1" x14ac:dyDescent="0.2">
      <c r="A1038" s="567" t="s">
        <v>2396</v>
      </c>
      <c r="B1038" s="568" t="s">
        <v>2397</v>
      </c>
      <c r="C1038" s="568" t="s">
        <v>511</v>
      </c>
      <c r="D1038" s="568" t="s">
        <v>648</v>
      </c>
      <c r="E1038" s="568" t="s">
        <v>2414</v>
      </c>
      <c r="F1038" s="568" t="s">
        <v>2514</v>
      </c>
      <c r="G1038" s="568" t="s">
        <v>2515</v>
      </c>
      <c r="H1038" s="585"/>
      <c r="I1038" s="585"/>
      <c r="J1038" s="568"/>
      <c r="K1038" s="568"/>
      <c r="L1038" s="585"/>
      <c r="M1038" s="585"/>
      <c r="N1038" s="568"/>
      <c r="O1038" s="568"/>
      <c r="P1038" s="585">
        <v>3</v>
      </c>
      <c r="Q1038" s="585">
        <v>5091</v>
      </c>
      <c r="R1038" s="573"/>
      <c r="S1038" s="586">
        <v>1697</v>
      </c>
    </row>
    <row r="1039" spans="1:19" ht="14.45" customHeight="1" x14ac:dyDescent="0.2">
      <c r="A1039" s="567" t="s">
        <v>2396</v>
      </c>
      <c r="B1039" s="568" t="s">
        <v>2397</v>
      </c>
      <c r="C1039" s="568" t="s">
        <v>511</v>
      </c>
      <c r="D1039" s="568" t="s">
        <v>648</v>
      </c>
      <c r="E1039" s="568" t="s">
        <v>2414</v>
      </c>
      <c r="F1039" s="568" t="s">
        <v>2520</v>
      </c>
      <c r="G1039" s="568" t="s">
        <v>2521</v>
      </c>
      <c r="H1039" s="585"/>
      <c r="I1039" s="585"/>
      <c r="J1039" s="568"/>
      <c r="K1039" s="568"/>
      <c r="L1039" s="585"/>
      <c r="M1039" s="585"/>
      <c r="N1039" s="568"/>
      <c r="O1039" s="568"/>
      <c r="P1039" s="585">
        <v>3</v>
      </c>
      <c r="Q1039" s="585">
        <v>939</v>
      </c>
      <c r="R1039" s="573"/>
      <c r="S1039" s="586">
        <v>313</v>
      </c>
    </row>
    <row r="1040" spans="1:19" ht="14.45" customHeight="1" x14ac:dyDescent="0.2">
      <c r="A1040" s="567" t="s">
        <v>2396</v>
      </c>
      <c r="B1040" s="568" t="s">
        <v>2397</v>
      </c>
      <c r="C1040" s="568" t="s">
        <v>511</v>
      </c>
      <c r="D1040" s="568" t="s">
        <v>648</v>
      </c>
      <c r="E1040" s="568" t="s">
        <v>2414</v>
      </c>
      <c r="F1040" s="568" t="s">
        <v>2591</v>
      </c>
      <c r="G1040" s="568" t="s">
        <v>2592</v>
      </c>
      <c r="H1040" s="585">
        <v>1</v>
      </c>
      <c r="I1040" s="585">
        <v>3719</v>
      </c>
      <c r="J1040" s="568"/>
      <c r="K1040" s="568">
        <v>3719</v>
      </c>
      <c r="L1040" s="585"/>
      <c r="M1040" s="585"/>
      <c r="N1040" s="568"/>
      <c r="O1040" s="568"/>
      <c r="P1040" s="585">
        <v>1</v>
      </c>
      <c r="Q1040" s="585">
        <v>3758</v>
      </c>
      <c r="R1040" s="573"/>
      <c r="S1040" s="586">
        <v>3758</v>
      </c>
    </row>
    <row r="1041" spans="1:19" ht="14.45" customHeight="1" x14ac:dyDescent="0.2">
      <c r="A1041" s="567" t="s">
        <v>2396</v>
      </c>
      <c r="B1041" s="568" t="s">
        <v>2397</v>
      </c>
      <c r="C1041" s="568" t="s">
        <v>511</v>
      </c>
      <c r="D1041" s="568" t="s">
        <v>648</v>
      </c>
      <c r="E1041" s="568" t="s">
        <v>2414</v>
      </c>
      <c r="F1041" s="568" t="s">
        <v>2530</v>
      </c>
      <c r="G1041" s="568" t="s">
        <v>2531</v>
      </c>
      <c r="H1041" s="585">
        <v>1</v>
      </c>
      <c r="I1041" s="585">
        <v>1037</v>
      </c>
      <c r="J1041" s="568"/>
      <c r="K1041" s="568">
        <v>1037</v>
      </c>
      <c r="L1041" s="585"/>
      <c r="M1041" s="585"/>
      <c r="N1041" s="568"/>
      <c r="O1041" s="568"/>
      <c r="P1041" s="585"/>
      <c r="Q1041" s="585"/>
      <c r="R1041" s="573"/>
      <c r="S1041" s="586"/>
    </row>
    <row r="1042" spans="1:19" ht="14.45" customHeight="1" x14ac:dyDescent="0.2">
      <c r="A1042" s="567" t="s">
        <v>2396</v>
      </c>
      <c r="B1042" s="568" t="s">
        <v>2397</v>
      </c>
      <c r="C1042" s="568" t="s">
        <v>511</v>
      </c>
      <c r="D1042" s="568" t="s">
        <v>648</v>
      </c>
      <c r="E1042" s="568" t="s">
        <v>2414</v>
      </c>
      <c r="F1042" s="568" t="s">
        <v>2532</v>
      </c>
      <c r="G1042" s="568" t="s">
        <v>2533</v>
      </c>
      <c r="H1042" s="585">
        <v>1</v>
      </c>
      <c r="I1042" s="585">
        <v>841</v>
      </c>
      <c r="J1042" s="568"/>
      <c r="K1042" s="568">
        <v>841</v>
      </c>
      <c r="L1042" s="585"/>
      <c r="M1042" s="585"/>
      <c r="N1042" s="568"/>
      <c r="O1042" s="568"/>
      <c r="P1042" s="585">
        <v>10</v>
      </c>
      <c r="Q1042" s="585">
        <v>8490</v>
      </c>
      <c r="R1042" s="573"/>
      <c r="S1042" s="586">
        <v>849</v>
      </c>
    </row>
    <row r="1043" spans="1:19" ht="14.45" customHeight="1" x14ac:dyDescent="0.2">
      <c r="A1043" s="567" t="s">
        <v>2396</v>
      </c>
      <c r="B1043" s="568" t="s">
        <v>2397</v>
      </c>
      <c r="C1043" s="568" t="s">
        <v>511</v>
      </c>
      <c r="D1043" s="568" t="s">
        <v>648</v>
      </c>
      <c r="E1043" s="568" t="s">
        <v>2414</v>
      </c>
      <c r="F1043" s="568" t="s">
        <v>2536</v>
      </c>
      <c r="G1043" s="568" t="s">
        <v>2537</v>
      </c>
      <c r="H1043" s="585"/>
      <c r="I1043" s="585"/>
      <c r="J1043" s="568"/>
      <c r="K1043" s="568"/>
      <c r="L1043" s="585">
        <v>1</v>
      </c>
      <c r="M1043" s="585">
        <v>1209</v>
      </c>
      <c r="N1043" s="568">
        <v>1</v>
      </c>
      <c r="O1043" s="568">
        <v>1209</v>
      </c>
      <c r="P1043" s="585">
        <v>1</v>
      </c>
      <c r="Q1043" s="585">
        <v>1214</v>
      </c>
      <c r="R1043" s="573">
        <v>1.0041356492969395</v>
      </c>
      <c r="S1043" s="586">
        <v>1214</v>
      </c>
    </row>
    <row r="1044" spans="1:19" ht="14.45" customHeight="1" x14ac:dyDescent="0.2">
      <c r="A1044" s="567" t="s">
        <v>2396</v>
      </c>
      <c r="B1044" s="568" t="s">
        <v>2397</v>
      </c>
      <c r="C1044" s="568" t="s">
        <v>511</v>
      </c>
      <c r="D1044" s="568" t="s">
        <v>648</v>
      </c>
      <c r="E1044" s="568" t="s">
        <v>2414</v>
      </c>
      <c r="F1044" s="568" t="s">
        <v>2538</v>
      </c>
      <c r="G1044" s="568" t="s">
        <v>2539</v>
      </c>
      <c r="H1044" s="585"/>
      <c r="I1044" s="585"/>
      <c r="J1044" s="568"/>
      <c r="K1044" s="568"/>
      <c r="L1044" s="585"/>
      <c r="M1044" s="585"/>
      <c r="N1044" s="568"/>
      <c r="O1044" s="568"/>
      <c r="P1044" s="585">
        <v>1</v>
      </c>
      <c r="Q1044" s="585">
        <v>1587</v>
      </c>
      <c r="R1044" s="573"/>
      <c r="S1044" s="586">
        <v>1587</v>
      </c>
    </row>
    <row r="1045" spans="1:19" ht="14.45" customHeight="1" x14ac:dyDescent="0.2">
      <c r="A1045" s="567" t="s">
        <v>2396</v>
      </c>
      <c r="B1045" s="568" t="s">
        <v>2397</v>
      </c>
      <c r="C1045" s="568" t="s">
        <v>511</v>
      </c>
      <c r="D1045" s="568" t="s">
        <v>648</v>
      </c>
      <c r="E1045" s="568" t="s">
        <v>2414</v>
      </c>
      <c r="F1045" s="568" t="s">
        <v>2542</v>
      </c>
      <c r="G1045" s="568" t="s">
        <v>2523</v>
      </c>
      <c r="H1045" s="585"/>
      <c r="I1045" s="585"/>
      <c r="J1045" s="568"/>
      <c r="K1045" s="568"/>
      <c r="L1045" s="585"/>
      <c r="M1045" s="585"/>
      <c r="N1045" s="568"/>
      <c r="O1045" s="568"/>
      <c r="P1045" s="585">
        <v>8</v>
      </c>
      <c r="Q1045" s="585">
        <v>6672</v>
      </c>
      <c r="R1045" s="573"/>
      <c r="S1045" s="586">
        <v>834</v>
      </c>
    </row>
    <row r="1046" spans="1:19" ht="14.45" customHeight="1" x14ac:dyDescent="0.2">
      <c r="A1046" s="567" t="s">
        <v>2396</v>
      </c>
      <c r="B1046" s="568" t="s">
        <v>2397</v>
      </c>
      <c r="C1046" s="568" t="s">
        <v>511</v>
      </c>
      <c r="D1046" s="568" t="s">
        <v>647</v>
      </c>
      <c r="E1046" s="568" t="s">
        <v>2398</v>
      </c>
      <c r="F1046" s="568" t="s">
        <v>2399</v>
      </c>
      <c r="G1046" s="568" t="s">
        <v>2400</v>
      </c>
      <c r="H1046" s="585"/>
      <c r="I1046" s="585"/>
      <c r="J1046" s="568"/>
      <c r="K1046" s="568"/>
      <c r="L1046" s="585"/>
      <c r="M1046" s="585"/>
      <c r="N1046" s="568"/>
      <c r="O1046" s="568"/>
      <c r="P1046" s="585">
        <v>0.60000000000000009</v>
      </c>
      <c r="Q1046" s="585">
        <v>43.5</v>
      </c>
      <c r="R1046" s="573"/>
      <c r="S1046" s="586">
        <v>72.499999999999986</v>
      </c>
    </row>
    <row r="1047" spans="1:19" ht="14.45" customHeight="1" x14ac:dyDescent="0.2">
      <c r="A1047" s="567" t="s">
        <v>2396</v>
      </c>
      <c r="B1047" s="568" t="s">
        <v>2397</v>
      </c>
      <c r="C1047" s="568" t="s">
        <v>511</v>
      </c>
      <c r="D1047" s="568" t="s">
        <v>647</v>
      </c>
      <c r="E1047" s="568" t="s">
        <v>2398</v>
      </c>
      <c r="F1047" s="568" t="s">
        <v>2401</v>
      </c>
      <c r="G1047" s="568" t="s">
        <v>2402</v>
      </c>
      <c r="H1047" s="585"/>
      <c r="I1047" s="585"/>
      <c r="J1047" s="568"/>
      <c r="K1047" s="568"/>
      <c r="L1047" s="585"/>
      <c r="M1047" s="585"/>
      <c r="N1047" s="568"/>
      <c r="O1047" s="568"/>
      <c r="P1047" s="585">
        <v>0.30000000000000004</v>
      </c>
      <c r="Q1047" s="585">
        <v>20.91</v>
      </c>
      <c r="R1047" s="573"/>
      <c r="S1047" s="586">
        <v>69.699999999999989</v>
      </c>
    </row>
    <row r="1048" spans="1:19" ht="14.45" customHeight="1" x14ac:dyDescent="0.2">
      <c r="A1048" s="567" t="s">
        <v>2396</v>
      </c>
      <c r="B1048" s="568" t="s">
        <v>2397</v>
      </c>
      <c r="C1048" s="568" t="s">
        <v>511</v>
      </c>
      <c r="D1048" s="568" t="s">
        <v>647</v>
      </c>
      <c r="E1048" s="568" t="s">
        <v>2398</v>
      </c>
      <c r="F1048" s="568" t="s">
        <v>2403</v>
      </c>
      <c r="G1048" s="568" t="s">
        <v>573</v>
      </c>
      <c r="H1048" s="585"/>
      <c r="I1048" s="585"/>
      <c r="J1048" s="568"/>
      <c r="K1048" s="568"/>
      <c r="L1048" s="585"/>
      <c r="M1048" s="585"/>
      <c r="N1048" s="568"/>
      <c r="O1048" s="568"/>
      <c r="P1048" s="585">
        <v>0.2</v>
      </c>
      <c r="Q1048" s="585">
        <v>73.540000000000006</v>
      </c>
      <c r="R1048" s="573"/>
      <c r="S1048" s="586">
        <v>367.7</v>
      </c>
    </row>
    <row r="1049" spans="1:19" ht="14.45" customHeight="1" x14ac:dyDescent="0.2">
      <c r="A1049" s="567" t="s">
        <v>2396</v>
      </c>
      <c r="B1049" s="568" t="s">
        <v>2397</v>
      </c>
      <c r="C1049" s="568" t="s">
        <v>511</v>
      </c>
      <c r="D1049" s="568" t="s">
        <v>647</v>
      </c>
      <c r="E1049" s="568" t="s">
        <v>2414</v>
      </c>
      <c r="F1049" s="568" t="s">
        <v>2437</v>
      </c>
      <c r="G1049" s="568" t="s">
        <v>2438</v>
      </c>
      <c r="H1049" s="585">
        <v>1</v>
      </c>
      <c r="I1049" s="585">
        <v>127</v>
      </c>
      <c r="J1049" s="568"/>
      <c r="K1049" s="568">
        <v>127</v>
      </c>
      <c r="L1049" s="585"/>
      <c r="M1049" s="585"/>
      <c r="N1049" s="568"/>
      <c r="O1049" s="568"/>
      <c r="P1049" s="585"/>
      <c r="Q1049" s="585"/>
      <c r="R1049" s="573"/>
      <c r="S1049" s="586"/>
    </row>
    <row r="1050" spans="1:19" ht="14.45" customHeight="1" x14ac:dyDescent="0.2">
      <c r="A1050" s="567" t="s">
        <v>2396</v>
      </c>
      <c r="B1050" s="568" t="s">
        <v>2397</v>
      </c>
      <c r="C1050" s="568" t="s">
        <v>511</v>
      </c>
      <c r="D1050" s="568" t="s">
        <v>647</v>
      </c>
      <c r="E1050" s="568" t="s">
        <v>2414</v>
      </c>
      <c r="F1050" s="568" t="s">
        <v>2443</v>
      </c>
      <c r="G1050" s="568" t="s">
        <v>2444</v>
      </c>
      <c r="H1050" s="585">
        <v>1</v>
      </c>
      <c r="I1050" s="585">
        <v>502</v>
      </c>
      <c r="J1050" s="568">
        <v>0.16600529100529102</v>
      </c>
      <c r="K1050" s="568">
        <v>502</v>
      </c>
      <c r="L1050" s="585">
        <v>6</v>
      </c>
      <c r="M1050" s="585">
        <v>3024</v>
      </c>
      <c r="N1050" s="568">
        <v>1</v>
      </c>
      <c r="O1050" s="568">
        <v>504</v>
      </c>
      <c r="P1050" s="585">
        <v>6</v>
      </c>
      <c r="Q1050" s="585">
        <v>3042</v>
      </c>
      <c r="R1050" s="573">
        <v>1.0059523809523809</v>
      </c>
      <c r="S1050" s="586">
        <v>507</v>
      </c>
    </row>
    <row r="1051" spans="1:19" ht="14.45" customHeight="1" x14ac:dyDescent="0.2">
      <c r="A1051" s="567" t="s">
        <v>2396</v>
      </c>
      <c r="B1051" s="568" t="s">
        <v>2397</v>
      </c>
      <c r="C1051" s="568" t="s">
        <v>511</v>
      </c>
      <c r="D1051" s="568" t="s">
        <v>647</v>
      </c>
      <c r="E1051" s="568" t="s">
        <v>2414</v>
      </c>
      <c r="F1051" s="568" t="s">
        <v>2445</v>
      </c>
      <c r="G1051" s="568" t="s">
        <v>2446</v>
      </c>
      <c r="H1051" s="585"/>
      <c r="I1051" s="585"/>
      <c r="J1051" s="568"/>
      <c r="K1051" s="568"/>
      <c r="L1051" s="585"/>
      <c r="M1051" s="585"/>
      <c r="N1051" s="568"/>
      <c r="O1051" s="568"/>
      <c r="P1051" s="585">
        <v>4</v>
      </c>
      <c r="Q1051" s="585">
        <v>2752</v>
      </c>
      <c r="R1051" s="573"/>
      <c r="S1051" s="586">
        <v>688</v>
      </c>
    </row>
    <row r="1052" spans="1:19" ht="14.45" customHeight="1" x14ac:dyDescent="0.2">
      <c r="A1052" s="567" t="s">
        <v>2396</v>
      </c>
      <c r="B1052" s="568" t="s">
        <v>2397</v>
      </c>
      <c r="C1052" s="568" t="s">
        <v>511</v>
      </c>
      <c r="D1052" s="568" t="s">
        <v>647</v>
      </c>
      <c r="E1052" s="568" t="s">
        <v>2414</v>
      </c>
      <c r="F1052" s="568" t="s">
        <v>2447</v>
      </c>
      <c r="G1052" s="568" t="s">
        <v>2448</v>
      </c>
      <c r="H1052" s="585"/>
      <c r="I1052" s="585"/>
      <c r="J1052" s="568"/>
      <c r="K1052" s="568"/>
      <c r="L1052" s="585">
        <v>6</v>
      </c>
      <c r="M1052" s="585">
        <v>6240</v>
      </c>
      <c r="N1052" s="568">
        <v>1</v>
      </c>
      <c r="O1052" s="568">
        <v>1040</v>
      </c>
      <c r="P1052" s="585">
        <v>6</v>
      </c>
      <c r="Q1052" s="585">
        <v>6270</v>
      </c>
      <c r="R1052" s="573">
        <v>1.0048076923076923</v>
      </c>
      <c r="S1052" s="586">
        <v>1045</v>
      </c>
    </row>
    <row r="1053" spans="1:19" ht="14.45" customHeight="1" x14ac:dyDescent="0.2">
      <c r="A1053" s="567" t="s">
        <v>2396</v>
      </c>
      <c r="B1053" s="568" t="s">
        <v>2397</v>
      </c>
      <c r="C1053" s="568" t="s">
        <v>511</v>
      </c>
      <c r="D1053" s="568" t="s">
        <v>647</v>
      </c>
      <c r="E1053" s="568" t="s">
        <v>2414</v>
      </c>
      <c r="F1053" s="568" t="s">
        <v>2449</v>
      </c>
      <c r="G1053" s="568" t="s">
        <v>2450</v>
      </c>
      <c r="H1053" s="585"/>
      <c r="I1053" s="585"/>
      <c r="J1053" s="568"/>
      <c r="K1053" s="568"/>
      <c r="L1053" s="585"/>
      <c r="M1053" s="585"/>
      <c r="N1053" s="568"/>
      <c r="O1053" s="568"/>
      <c r="P1053" s="585">
        <v>1</v>
      </c>
      <c r="Q1053" s="585">
        <v>2121</v>
      </c>
      <c r="R1053" s="573"/>
      <c r="S1053" s="586">
        <v>2121</v>
      </c>
    </row>
    <row r="1054" spans="1:19" ht="14.45" customHeight="1" x14ac:dyDescent="0.2">
      <c r="A1054" s="567" t="s">
        <v>2396</v>
      </c>
      <c r="B1054" s="568" t="s">
        <v>2397</v>
      </c>
      <c r="C1054" s="568" t="s">
        <v>511</v>
      </c>
      <c r="D1054" s="568" t="s">
        <v>647</v>
      </c>
      <c r="E1054" s="568" t="s">
        <v>2414</v>
      </c>
      <c r="F1054" s="568" t="s">
        <v>2453</v>
      </c>
      <c r="G1054" s="568" t="s">
        <v>2454</v>
      </c>
      <c r="H1054" s="585"/>
      <c r="I1054" s="585"/>
      <c r="J1054" s="568"/>
      <c r="K1054" s="568"/>
      <c r="L1054" s="585"/>
      <c r="M1054" s="585"/>
      <c r="N1054" s="568"/>
      <c r="O1054" s="568"/>
      <c r="P1054" s="585">
        <v>1</v>
      </c>
      <c r="Q1054" s="585">
        <v>1693</v>
      </c>
      <c r="R1054" s="573"/>
      <c r="S1054" s="586">
        <v>1693</v>
      </c>
    </row>
    <row r="1055" spans="1:19" ht="14.45" customHeight="1" x14ac:dyDescent="0.2">
      <c r="A1055" s="567" t="s">
        <v>2396</v>
      </c>
      <c r="B1055" s="568" t="s">
        <v>2397</v>
      </c>
      <c r="C1055" s="568" t="s">
        <v>511</v>
      </c>
      <c r="D1055" s="568" t="s">
        <v>647</v>
      </c>
      <c r="E1055" s="568" t="s">
        <v>2414</v>
      </c>
      <c r="F1055" s="568" t="s">
        <v>2457</v>
      </c>
      <c r="G1055" s="568" t="s">
        <v>2458</v>
      </c>
      <c r="H1055" s="585"/>
      <c r="I1055" s="585"/>
      <c r="J1055" s="568"/>
      <c r="K1055" s="568"/>
      <c r="L1055" s="585">
        <v>2</v>
      </c>
      <c r="M1055" s="585">
        <v>3154</v>
      </c>
      <c r="N1055" s="568">
        <v>1</v>
      </c>
      <c r="O1055" s="568">
        <v>1577</v>
      </c>
      <c r="P1055" s="585">
        <v>2</v>
      </c>
      <c r="Q1055" s="585">
        <v>3166</v>
      </c>
      <c r="R1055" s="573">
        <v>1.0038046924540267</v>
      </c>
      <c r="S1055" s="586">
        <v>1583</v>
      </c>
    </row>
    <row r="1056" spans="1:19" ht="14.45" customHeight="1" x14ac:dyDescent="0.2">
      <c r="A1056" s="567" t="s">
        <v>2396</v>
      </c>
      <c r="B1056" s="568" t="s">
        <v>2397</v>
      </c>
      <c r="C1056" s="568" t="s">
        <v>511</v>
      </c>
      <c r="D1056" s="568" t="s">
        <v>647</v>
      </c>
      <c r="E1056" s="568" t="s">
        <v>2414</v>
      </c>
      <c r="F1056" s="568" t="s">
        <v>2467</v>
      </c>
      <c r="G1056" s="568" t="s">
        <v>2468</v>
      </c>
      <c r="H1056" s="585">
        <v>1</v>
      </c>
      <c r="I1056" s="585">
        <v>33.33</v>
      </c>
      <c r="J1056" s="568"/>
      <c r="K1056" s="568">
        <v>33.33</v>
      </c>
      <c r="L1056" s="585"/>
      <c r="M1056" s="585"/>
      <c r="N1056" s="568"/>
      <c r="O1056" s="568"/>
      <c r="P1056" s="585"/>
      <c r="Q1056" s="585"/>
      <c r="R1056" s="573"/>
      <c r="S1056" s="586"/>
    </row>
    <row r="1057" spans="1:19" ht="14.45" customHeight="1" x14ac:dyDescent="0.2">
      <c r="A1057" s="567" t="s">
        <v>2396</v>
      </c>
      <c r="B1057" s="568" t="s">
        <v>2397</v>
      </c>
      <c r="C1057" s="568" t="s">
        <v>511</v>
      </c>
      <c r="D1057" s="568" t="s">
        <v>647</v>
      </c>
      <c r="E1057" s="568" t="s">
        <v>2414</v>
      </c>
      <c r="F1057" s="568" t="s">
        <v>2473</v>
      </c>
      <c r="G1057" s="568" t="s">
        <v>2474</v>
      </c>
      <c r="H1057" s="585">
        <v>1</v>
      </c>
      <c r="I1057" s="585">
        <v>86</v>
      </c>
      <c r="J1057" s="568">
        <v>9.8850574712643677E-2</v>
      </c>
      <c r="K1057" s="568">
        <v>86</v>
      </c>
      <c r="L1057" s="585">
        <v>10</v>
      </c>
      <c r="M1057" s="585">
        <v>870</v>
      </c>
      <c r="N1057" s="568">
        <v>1</v>
      </c>
      <c r="O1057" s="568">
        <v>87</v>
      </c>
      <c r="P1057" s="585">
        <v>17</v>
      </c>
      <c r="Q1057" s="585">
        <v>1496</v>
      </c>
      <c r="R1057" s="573">
        <v>1.7195402298850575</v>
      </c>
      <c r="S1057" s="586">
        <v>88</v>
      </c>
    </row>
    <row r="1058" spans="1:19" ht="14.45" customHeight="1" x14ac:dyDescent="0.2">
      <c r="A1058" s="567" t="s">
        <v>2396</v>
      </c>
      <c r="B1058" s="568" t="s">
        <v>2397</v>
      </c>
      <c r="C1058" s="568" t="s">
        <v>511</v>
      </c>
      <c r="D1058" s="568" t="s">
        <v>647</v>
      </c>
      <c r="E1058" s="568" t="s">
        <v>2414</v>
      </c>
      <c r="F1058" s="568" t="s">
        <v>2481</v>
      </c>
      <c r="G1058" s="568" t="s">
        <v>2440</v>
      </c>
      <c r="H1058" s="585"/>
      <c r="I1058" s="585"/>
      <c r="J1058" s="568"/>
      <c r="K1058" s="568"/>
      <c r="L1058" s="585">
        <v>1</v>
      </c>
      <c r="M1058" s="585">
        <v>694</v>
      </c>
      <c r="N1058" s="568">
        <v>1</v>
      </c>
      <c r="O1058" s="568">
        <v>694</v>
      </c>
      <c r="P1058" s="585"/>
      <c r="Q1058" s="585"/>
      <c r="R1058" s="573"/>
      <c r="S1058" s="586"/>
    </row>
    <row r="1059" spans="1:19" ht="14.45" customHeight="1" x14ac:dyDescent="0.2">
      <c r="A1059" s="567" t="s">
        <v>2396</v>
      </c>
      <c r="B1059" s="568" t="s">
        <v>2397</v>
      </c>
      <c r="C1059" s="568" t="s">
        <v>511</v>
      </c>
      <c r="D1059" s="568" t="s">
        <v>647</v>
      </c>
      <c r="E1059" s="568" t="s">
        <v>2414</v>
      </c>
      <c r="F1059" s="568" t="s">
        <v>2482</v>
      </c>
      <c r="G1059" s="568" t="s">
        <v>2483</v>
      </c>
      <c r="H1059" s="585"/>
      <c r="I1059" s="585"/>
      <c r="J1059" s="568"/>
      <c r="K1059" s="568"/>
      <c r="L1059" s="585">
        <v>1</v>
      </c>
      <c r="M1059" s="585">
        <v>158</v>
      </c>
      <c r="N1059" s="568">
        <v>1</v>
      </c>
      <c r="O1059" s="568">
        <v>158</v>
      </c>
      <c r="P1059" s="585"/>
      <c r="Q1059" s="585"/>
      <c r="R1059" s="573"/>
      <c r="S1059" s="586"/>
    </row>
    <row r="1060" spans="1:19" ht="14.45" customHeight="1" x14ac:dyDescent="0.2">
      <c r="A1060" s="567" t="s">
        <v>2396</v>
      </c>
      <c r="B1060" s="568" t="s">
        <v>2397</v>
      </c>
      <c r="C1060" s="568" t="s">
        <v>511</v>
      </c>
      <c r="D1060" s="568" t="s">
        <v>647</v>
      </c>
      <c r="E1060" s="568" t="s">
        <v>2414</v>
      </c>
      <c r="F1060" s="568" t="s">
        <v>2492</v>
      </c>
      <c r="G1060" s="568" t="s">
        <v>2493</v>
      </c>
      <c r="H1060" s="585"/>
      <c r="I1060" s="585"/>
      <c r="J1060" s="568"/>
      <c r="K1060" s="568"/>
      <c r="L1060" s="585">
        <v>1</v>
      </c>
      <c r="M1060" s="585">
        <v>1069</v>
      </c>
      <c r="N1060" s="568">
        <v>1</v>
      </c>
      <c r="O1060" s="568">
        <v>1069</v>
      </c>
      <c r="P1060" s="585">
        <v>1</v>
      </c>
      <c r="Q1060" s="585">
        <v>1072</v>
      </c>
      <c r="R1060" s="573">
        <v>1.0028063610851263</v>
      </c>
      <c r="S1060" s="586">
        <v>1072</v>
      </c>
    </row>
    <row r="1061" spans="1:19" ht="14.45" customHeight="1" x14ac:dyDescent="0.2">
      <c r="A1061" s="567" t="s">
        <v>2396</v>
      </c>
      <c r="B1061" s="568" t="s">
        <v>2397</v>
      </c>
      <c r="C1061" s="568" t="s">
        <v>511</v>
      </c>
      <c r="D1061" s="568" t="s">
        <v>647</v>
      </c>
      <c r="E1061" s="568" t="s">
        <v>2414</v>
      </c>
      <c r="F1061" s="568" t="s">
        <v>2498</v>
      </c>
      <c r="G1061" s="568" t="s">
        <v>2499</v>
      </c>
      <c r="H1061" s="585"/>
      <c r="I1061" s="585"/>
      <c r="J1061" s="568"/>
      <c r="K1061" s="568"/>
      <c r="L1061" s="585">
        <v>4</v>
      </c>
      <c r="M1061" s="585">
        <v>2888</v>
      </c>
      <c r="N1061" s="568">
        <v>1</v>
      </c>
      <c r="O1061" s="568">
        <v>722</v>
      </c>
      <c r="P1061" s="585">
        <v>4</v>
      </c>
      <c r="Q1061" s="585">
        <v>2900</v>
      </c>
      <c r="R1061" s="573">
        <v>1.0041551246537397</v>
      </c>
      <c r="S1061" s="586">
        <v>725</v>
      </c>
    </row>
    <row r="1062" spans="1:19" ht="14.45" customHeight="1" x14ac:dyDescent="0.2">
      <c r="A1062" s="567" t="s">
        <v>2396</v>
      </c>
      <c r="B1062" s="568" t="s">
        <v>2397</v>
      </c>
      <c r="C1062" s="568" t="s">
        <v>511</v>
      </c>
      <c r="D1062" s="568" t="s">
        <v>647</v>
      </c>
      <c r="E1062" s="568" t="s">
        <v>2414</v>
      </c>
      <c r="F1062" s="568" t="s">
        <v>2510</v>
      </c>
      <c r="G1062" s="568" t="s">
        <v>2511</v>
      </c>
      <c r="H1062" s="585"/>
      <c r="I1062" s="585"/>
      <c r="J1062" s="568"/>
      <c r="K1062" s="568"/>
      <c r="L1062" s="585"/>
      <c r="M1062" s="585"/>
      <c r="N1062" s="568"/>
      <c r="O1062" s="568"/>
      <c r="P1062" s="585">
        <v>2</v>
      </c>
      <c r="Q1062" s="585">
        <v>1022</v>
      </c>
      <c r="R1062" s="573"/>
      <c r="S1062" s="586">
        <v>511</v>
      </c>
    </row>
    <row r="1063" spans="1:19" ht="14.45" customHeight="1" x14ac:dyDescent="0.2">
      <c r="A1063" s="567" t="s">
        <v>2396</v>
      </c>
      <c r="B1063" s="568" t="s">
        <v>2397</v>
      </c>
      <c r="C1063" s="568" t="s">
        <v>511</v>
      </c>
      <c r="D1063" s="568" t="s">
        <v>647</v>
      </c>
      <c r="E1063" s="568" t="s">
        <v>2414</v>
      </c>
      <c r="F1063" s="568" t="s">
        <v>2520</v>
      </c>
      <c r="G1063" s="568" t="s">
        <v>2521</v>
      </c>
      <c r="H1063" s="585"/>
      <c r="I1063" s="585"/>
      <c r="J1063" s="568"/>
      <c r="K1063" s="568"/>
      <c r="L1063" s="585">
        <v>2</v>
      </c>
      <c r="M1063" s="585">
        <v>624</v>
      </c>
      <c r="N1063" s="568">
        <v>1</v>
      </c>
      <c r="O1063" s="568">
        <v>312</v>
      </c>
      <c r="P1063" s="585">
        <v>4</v>
      </c>
      <c r="Q1063" s="585">
        <v>1252</v>
      </c>
      <c r="R1063" s="573">
        <v>2.0064102564102564</v>
      </c>
      <c r="S1063" s="586">
        <v>313</v>
      </c>
    </row>
    <row r="1064" spans="1:19" ht="14.45" customHeight="1" x14ac:dyDescent="0.2">
      <c r="A1064" s="567" t="s">
        <v>2396</v>
      </c>
      <c r="B1064" s="568" t="s">
        <v>2397</v>
      </c>
      <c r="C1064" s="568" t="s">
        <v>511</v>
      </c>
      <c r="D1064" s="568" t="s">
        <v>647</v>
      </c>
      <c r="E1064" s="568" t="s">
        <v>2414</v>
      </c>
      <c r="F1064" s="568" t="s">
        <v>2591</v>
      </c>
      <c r="G1064" s="568" t="s">
        <v>2592</v>
      </c>
      <c r="H1064" s="585"/>
      <c r="I1064" s="585"/>
      <c r="J1064" s="568"/>
      <c r="K1064" s="568"/>
      <c r="L1064" s="585"/>
      <c r="M1064" s="585"/>
      <c r="N1064" s="568"/>
      <c r="O1064" s="568"/>
      <c r="P1064" s="585">
        <v>2</v>
      </c>
      <c r="Q1064" s="585">
        <v>7516</v>
      </c>
      <c r="R1064" s="573"/>
      <c r="S1064" s="586">
        <v>3758</v>
      </c>
    </row>
    <row r="1065" spans="1:19" ht="14.45" customHeight="1" x14ac:dyDescent="0.2">
      <c r="A1065" s="567" t="s">
        <v>2396</v>
      </c>
      <c r="B1065" s="568" t="s">
        <v>2397</v>
      </c>
      <c r="C1065" s="568" t="s">
        <v>511</v>
      </c>
      <c r="D1065" s="568" t="s">
        <v>647</v>
      </c>
      <c r="E1065" s="568" t="s">
        <v>2414</v>
      </c>
      <c r="F1065" s="568" t="s">
        <v>2595</v>
      </c>
      <c r="G1065" s="568" t="s">
        <v>2596</v>
      </c>
      <c r="H1065" s="585"/>
      <c r="I1065" s="585"/>
      <c r="J1065" s="568"/>
      <c r="K1065" s="568"/>
      <c r="L1065" s="585">
        <v>1</v>
      </c>
      <c r="M1065" s="585">
        <v>1262</v>
      </c>
      <c r="N1065" s="568">
        <v>1</v>
      </c>
      <c r="O1065" s="568">
        <v>1262</v>
      </c>
      <c r="P1065" s="585"/>
      <c r="Q1065" s="585"/>
      <c r="R1065" s="573"/>
      <c r="S1065" s="586"/>
    </row>
    <row r="1066" spans="1:19" ht="14.45" customHeight="1" x14ac:dyDescent="0.2">
      <c r="A1066" s="567" t="s">
        <v>2396</v>
      </c>
      <c r="B1066" s="568" t="s">
        <v>2397</v>
      </c>
      <c r="C1066" s="568" t="s">
        <v>511</v>
      </c>
      <c r="D1066" s="568" t="s">
        <v>647</v>
      </c>
      <c r="E1066" s="568" t="s">
        <v>2414</v>
      </c>
      <c r="F1066" s="568" t="s">
        <v>2524</v>
      </c>
      <c r="G1066" s="568" t="s">
        <v>2525</v>
      </c>
      <c r="H1066" s="585"/>
      <c r="I1066" s="585"/>
      <c r="J1066" s="568"/>
      <c r="K1066" s="568"/>
      <c r="L1066" s="585">
        <v>1</v>
      </c>
      <c r="M1066" s="585">
        <v>1087</v>
      </c>
      <c r="N1066" s="568">
        <v>1</v>
      </c>
      <c r="O1066" s="568">
        <v>1087</v>
      </c>
      <c r="P1066" s="585"/>
      <c r="Q1066" s="585"/>
      <c r="R1066" s="573"/>
      <c r="S1066" s="586"/>
    </row>
    <row r="1067" spans="1:19" ht="14.45" customHeight="1" x14ac:dyDescent="0.2">
      <c r="A1067" s="567" t="s">
        <v>2396</v>
      </c>
      <c r="B1067" s="568" t="s">
        <v>2397</v>
      </c>
      <c r="C1067" s="568" t="s">
        <v>511</v>
      </c>
      <c r="D1067" s="568" t="s">
        <v>647</v>
      </c>
      <c r="E1067" s="568" t="s">
        <v>2414</v>
      </c>
      <c r="F1067" s="568" t="s">
        <v>2528</v>
      </c>
      <c r="G1067" s="568" t="s">
        <v>2529</v>
      </c>
      <c r="H1067" s="585"/>
      <c r="I1067" s="585"/>
      <c r="J1067" s="568"/>
      <c r="K1067" s="568"/>
      <c r="L1067" s="585">
        <v>1</v>
      </c>
      <c r="M1067" s="585">
        <v>337</v>
      </c>
      <c r="N1067" s="568">
        <v>1</v>
      </c>
      <c r="O1067" s="568">
        <v>337</v>
      </c>
      <c r="P1067" s="585"/>
      <c r="Q1067" s="585"/>
      <c r="R1067" s="573"/>
      <c r="S1067" s="586"/>
    </row>
    <row r="1068" spans="1:19" ht="14.45" customHeight="1" x14ac:dyDescent="0.2">
      <c r="A1068" s="567" t="s">
        <v>2396</v>
      </c>
      <c r="B1068" s="568" t="s">
        <v>2397</v>
      </c>
      <c r="C1068" s="568" t="s">
        <v>511</v>
      </c>
      <c r="D1068" s="568" t="s">
        <v>647</v>
      </c>
      <c r="E1068" s="568" t="s">
        <v>2414</v>
      </c>
      <c r="F1068" s="568" t="s">
        <v>2532</v>
      </c>
      <c r="G1068" s="568" t="s">
        <v>2533</v>
      </c>
      <c r="H1068" s="585">
        <v>1</v>
      </c>
      <c r="I1068" s="585">
        <v>841</v>
      </c>
      <c r="J1068" s="568"/>
      <c r="K1068" s="568">
        <v>841</v>
      </c>
      <c r="L1068" s="585"/>
      <c r="M1068" s="585"/>
      <c r="N1068" s="568"/>
      <c r="O1068" s="568"/>
      <c r="P1068" s="585"/>
      <c r="Q1068" s="585"/>
      <c r="R1068" s="573"/>
      <c r="S1068" s="586"/>
    </row>
    <row r="1069" spans="1:19" ht="14.45" customHeight="1" x14ac:dyDescent="0.2">
      <c r="A1069" s="567" t="s">
        <v>2396</v>
      </c>
      <c r="B1069" s="568" t="s">
        <v>2397</v>
      </c>
      <c r="C1069" s="568" t="s">
        <v>511</v>
      </c>
      <c r="D1069" s="568" t="s">
        <v>647</v>
      </c>
      <c r="E1069" s="568" t="s">
        <v>2414</v>
      </c>
      <c r="F1069" s="568" t="s">
        <v>2538</v>
      </c>
      <c r="G1069" s="568" t="s">
        <v>2539</v>
      </c>
      <c r="H1069" s="585"/>
      <c r="I1069" s="585"/>
      <c r="J1069" s="568"/>
      <c r="K1069" s="568"/>
      <c r="L1069" s="585"/>
      <c r="M1069" s="585"/>
      <c r="N1069" s="568"/>
      <c r="O1069" s="568"/>
      <c r="P1069" s="585">
        <v>1</v>
      </c>
      <c r="Q1069" s="585">
        <v>1587</v>
      </c>
      <c r="R1069" s="573"/>
      <c r="S1069" s="586">
        <v>1587</v>
      </c>
    </row>
    <row r="1070" spans="1:19" ht="14.45" customHeight="1" x14ac:dyDescent="0.2">
      <c r="A1070" s="567" t="s">
        <v>2396</v>
      </c>
      <c r="B1070" s="568" t="s">
        <v>2397</v>
      </c>
      <c r="C1070" s="568" t="s">
        <v>511</v>
      </c>
      <c r="D1070" s="568" t="s">
        <v>647</v>
      </c>
      <c r="E1070" s="568" t="s">
        <v>2414</v>
      </c>
      <c r="F1070" s="568" t="s">
        <v>2542</v>
      </c>
      <c r="G1070" s="568" t="s">
        <v>2523</v>
      </c>
      <c r="H1070" s="585"/>
      <c r="I1070" s="585"/>
      <c r="J1070" s="568"/>
      <c r="K1070" s="568"/>
      <c r="L1070" s="585">
        <v>2</v>
      </c>
      <c r="M1070" s="585">
        <v>1662</v>
      </c>
      <c r="N1070" s="568">
        <v>1</v>
      </c>
      <c r="O1070" s="568">
        <v>831</v>
      </c>
      <c r="P1070" s="585">
        <v>2</v>
      </c>
      <c r="Q1070" s="585">
        <v>1668</v>
      </c>
      <c r="R1070" s="573">
        <v>1.0036101083032491</v>
      </c>
      <c r="S1070" s="586">
        <v>834</v>
      </c>
    </row>
    <row r="1071" spans="1:19" ht="14.45" customHeight="1" thickBot="1" x14ac:dyDescent="0.25">
      <c r="A1071" s="575" t="s">
        <v>2396</v>
      </c>
      <c r="B1071" s="576" t="s">
        <v>2397</v>
      </c>
      <c r="C1071" s="576" t="s">
        <v>2613</v>
      </c>
      <c r="D1071" s="576" t="s">
        <v>2387</v>
      </c>
      <c r="E1071" s="576" t="s">
        <v>2398</v>
      </c>
      <c r="F1071" s="576" t="s">
        <v>2413</v>
      </c>
      <c r="G1071" s="576" t="s">
        <v>2614</v>
      </c>
      <c r="H1071" s="587"/>
      <c r="I1071" s="587"/>
      <c r="J1071" s="576"/>
      <c r="K1071" s="576"/>
      <c r="L1071" s="587">
        <v>0</v>
      </c>
      <c r="M1071" s="587">
        <v>-2.1827872842550278E-11</v>
      </c>
      <c r="N1071" s="576">
        <v>1</v>
      </c>
      <c r="O1071" s="576"/>
      <c r="P1071" s="587"/>
      <c r="Q1071" s="587"/>
      <c r="R1071" s="581"/>
      <c r="S1071" s="588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C66FB541-C82F-47DA-9154-D828A571F8A9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390701.3</v>
      </c>
      <c r="C3" s="222">
        <f t="shared" ref="C3:R3" si="0">SUBTOTAL(9,C6:C1048576)</f>
        <v>236.92800524568946</v>
      </c>
      <c r="D3" s="222">
        <f t="shared" si="0"/>
        <v>425023</v>
      </c>
      <c r="E3" s="222">
        <f t="shared" si="0"/>
        <v>21</v>
      </c>
      <c r="F3" s="222">
        <f t="shared" si="0"/>
        <v>370644.23</v>
      </c>
      <c r="G3" s="225">
        <f>IF(D3&lt;&gt;0,F3/D3,"")</f>
        <v>0.87205687692195477</v>
      </c>
      <c r="H3" s="221">
        <f t="shared" si="0"/>
        <v>0</v>
      </c>
      <c r="I3" s="222">
        <f t="shared" si="0"/>
        <v>0</v>
      </c>
      <c r="J3" s="222">
        <f t="shared" si="0"/>
        <v>6.97</v>
      </c>
      <c r="K3" s="222">
        <f t="shared" si="0"/>
        <v>1</v>
      </c>
      <c r="L3" s="222">
        <f t="shared" si="0"/>
        <v>0</v>
      </c>
      <c r="M3" s="223">
        <f>IF(J3&lt;&gt;0,L3/J3,"")</f>
        <v>0</v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1"/>
      <c r="B5" s="602">
        <v>2018</v>
      </c>
      <c r="C5" s="603"/>
      <c r="D5" s="603">
        <v>2019</v>
      </c>
      <c r="E5" s="603"/>
      <c r="F5" s="603">
        <v>2020</v>
      </c>
      <c r="G5" s="641" t="s">
        <v>2</v>
      </c>
      <c r="H5" s="602">
        <v>2018</v>
      </c>
      <c r="I5" s="603"/>
      <c r="J5" s="603">
        <v>2019</v>
      </c>
      <c r="K5" s="603"/>
      <c r="L5" s="603">
        <v>2020</v>
      </c>
      <c r="M5" s="641" t="s">
        <v>2</v>
      </c>
      <c r="N5" s="602">
        <v>2018</v>
      </c>
      <c r="O5" s="603"/>
      <c r="P5" s="603">
        <v>2019</v>
      </c>
      <c r="Q5" s="603"/>
      <c r="R5" s="603">
        <v>2020</v>
      </c>
      <c r="S5" s="641" t="s">
        <v>2</v>
      </c>
    </row>
    <row r="6" spans="1:19" ht="14.45" customHeight="1" x14ac:dyDescent="0.2">
      <c r="A6" s="592" t="s">
        <v>2617</v>
      </c>
      <c r="B6" s="623">
        <v>2424</v>
      </c>
      <c r="C6" s="561">
        <v>19.238095238095237</v>
      </c>
      <c r="D6" s="623">
        <v>126</v>
      </c>
      <c r="E6" s="561">
        <v>1</v>
      </c>
      <c r="F6" s="623">
        <v>892</v>
      </c>
      <c r="G6" s="566">
        <v>7.0793650793650791</v>
      </c>
      <c r="H6" s="623"/>
      <c r="I6" s="561"/>
      <c r="J6" s="623"/>
      <c r="K6" s="561"/>
      <c r="L6" s="623"/>
      <c r="M6" s="566"/>
      <c r="N6" s="623"/>
      <c r="O6" s="561"/>
      <c r="P6" s="623"/>
      <c r="Q6" s="561"/>
      <c r="R6" s="623"/>
      <c r="S6" s="122"/>
    </row>
    <row r="7" spans="1:19" ht="14.45" customHeight="1" x14ac:dyDescent="0.2">
      <c r="A7" s="593" t="s">
        <v>2618</v>
      </c>
      <c r="B7" s="625">
        <v>1019</v>
      </c>
      <c r="C7" s="568">
        <v>1.1501128668171559</v>
      </c>
      <c r="D7" s="625">
        <v>886</v>
      </c>
      <c r="E7" s="568">
        <v>1</v>
      </c>
      <c r="F7" s="625">
        <v>427.56</v>
      </c>
      <c r="G7" s="573">
        <v>0.48257336343115126</v>
      </c>
      <c r="H7" s="625"/>
      <c r="I7" s="568"/>
      <c r="J7" s="625"/>
      <c r="K7" s="568"/>
      <c r="L7" s="625"/>
      <c r="M7" s="573"/>
      <c r="N7" s="625"/>
      <c r="O7" s="568"/>
      <c r="P7" s="625"/>
      <c r="Q7" s="568"/>
      <c r="R7" s="625"/>
      <c r="S7" s="574"/>
    </row>
    <row r="8" spans="1:19" ht="14.45" customHeight="1" x14ac:dyDescent="0.2">
      <c r="A8" s="593" t="s">
        <v>2619</v>
      </c>
      <c r="B8" s="625">
        <v>2408</v>
      </c>
      <c r="C8" s="568">
        <v>0.40409464675281087</v>
      </c>
      <c r="D8" s="625">
        <v>5959</v>
      </c>
      <c r="E8" s="568">
        <v>1</v>
      </c>
      <c r="F8" s="625">
        <v>1014</v>
      </c>
      <c r="G8" s="573">
        <v>0.1701627789897634</v>
      </c>
      <c r="H8" s="625"/>
      <c r="I8" s="568"/>
      <c r="J8" s="625"/>
      <c r="K8" s="568"/>
      <c r="L8" s="625"/>
      <c r="M8" s="573"/>
      <c r="N8" s="625"/>
      <c r="O8" s="568"/>
      <c r="P8" s="625"/>
      <c r="Q8" s="568"/>
      <c r="R8" s="625"/>
      <c r="S8" s="574"/>
    </row>
    <row r="9" spans="1:19" ht="14.45" customHeight="1" x14ac:dyDescent="0.2">
      <c r="A9" s="593" t="s">
        <v>2620</v>
      </c>
      <c r="B9" s="625">
        <v>32941.320000000007</v>
      </c>
      <c r="C9" s="568">
        <v>0.55759974270866841</v>
      </c>
      <c r="D9" s="625">
        <v>59077</v>
      </c>
      <c r="E9" s="568">
        <v>1</v>
      </c>
      <c r="F9" s="625">
        <v>29194</v>
      </c>
      <c r="G9" s="573">
        <v>0.49416862738459977</v>
      </c>
      <c r="H9" s="625"/>
      <c r="I9" s="568"/>
      <c r="J9" s="625">
        <v>6.97</v>
      </c>
      <c r="K9" s="568">
        <v>1</v>
      </c>
      <c r="L9" s="625"/>
      <c r="M9" s="573"/>
      <c r="N9" s="625"/>
      <c r="O9" s="568"/>
      <c r="P9" s="625"/>
      <c r="Q9" s="568"/>
      <c r="R9" s="625"/>
      <c r="S9" s="574"/>
    </row>
    <row r="10" spans="1:19" ht="14.45" customHeight="1" x14ac:dyDescent="0.2">
      <c r="A10" s="593" t="s">
        <v>2621</v>
      </c>
      <c r="B10" s="625">
        <v>37</v>
      </c>
      <c r="C10" s="568">
        <v>0.14566929133858267</v>
      </c>
      <c r="D10" s="625">
        <v>254</v>
      </c>
      <c r="E10" s="568">
        <v>1</v>
      </c>
      <c r="F10" s="625">
        <v>4790</v>
      </c>
      <c r="G10" s="573">
        <v>18.858267716535433</v>
      </c>
      <c r="H10" s="625"/>
      <c r="I10" s="568"/>
      <c r="J10" s="625"/>
      <c r="K10" s="568"/>
      <c r="L10" s="625"/>
      <c r="M10" s="573"/>
      <c r="N10" s="625"/>
      <c r="O10" s="568"/>
      <c r="P10" s="625"/>
      <c r="Q10" s="568"/>
      <c r="R10" s="625"/>
      <c r="S10" s="574"/>
    </row>
    <row r="11" spans="1:19" ht="14.45" customHeight="1" x14ac:dyDescent="0.2">
      <c r="A11" s="593" t="s">
        <v>2622</v>
      </c>
      <c r="B11" s="625"/>
      <c r="C11" s="568"/>
      <c r="D11" s="625">
        <v>5050</v>
      </c>
      <c r="E11" s="568">
        <v>1</v>
      </c>
      <c r="F11" s="625">
        <v>3877.11</v>
      </c>
      <c r="G11" s="573">
        <v>0.76774455445544554</v>
      </c>
      <c r="H11" s="625"/>
      <c r="I11" s="568"/>
      <c r="J11" s="625"/>
      <c r="K11" s="568"/>
      <c r="L11" s="625"/>
      <c r="M11" s="573"/>
      <c r="N11" s="625"/>
      <c r="O11" s="568"/>
      <c r="P11" s="625"/>
      <c r="Q11" s="568"/>
      <c r="R11" s="625"/>
      <c r="S11" s="574"/>
    </row>
    <row r="12" spans="1:19" ht="14.45" customHeight="1" x14ac:dyDescent="0.2">
      <c r="A12" s="593" t="s">
        <v>2623</v>
      </c>
      <c r="B12" s="625">
        <v>127</v>
      </c>
      <c r="C12" s="568">
        <v>0.05</v>
      </c>
      <c r="D12" s="625">
        <v>2540</v>
      </c>
      <c r="E12" s="568">
        <v>1</v>
      </c>
      <c r="F12" s="625">
        <v>2818</v>
      </c>
      <c r="G12" s="573">
        <v>1.1094488188976377</v>
      </c>
      <c r="H12" s="625"/>
      <c r="I12" s="568"/>
      <c r="J12" s="625"/>
      <c r="K12" s="568"/>
      <c r="L12" s="625"/>
      <c r="M12" s="573"/>
      <c r="N12" s="625"/>
      <c r="O12" s="568"/>
      <c r="P12" s="625"/>
      <c r="Q12" s="568"/>
      <c r="R12" s="625"/>
      <c r="S12" s="574"/>
    </row>
    <row r="13" spans="1:19" ht="14.45" customHeight="1" x14ac:dyDescent="0.2">
      <c r="A13" s="593" t="s">
        <v>2624</v>
      </c>
      <c r="B13" s="625"/>
      <c r="C13" s="568"/>
      <c r="D13" s="625">
        <v>1681</v>
      </c>
      <c r="E13" s="568">
        <v>1</v>
      </c>
      <c r="F13" s="625">
        <v>6943.56</v>
      </c>
      <c r="G13" s="573">
        <v>4.1306127305175497</v>
      </c>
      <c r="H13" s="625"/>
      <c r="I13" s="568"/>
      <c r="J13" s="625"/>
      <c r="K13" s="568"/>
      <c r="L13" s="625"/>
      <c r="M13" s="573"/>
      <c r="N13" s="625"/>
      <c r="O13" s="568"/>
      <c r="P13" s="625"/>
      <c r="Q13" s="568"/>
      <c r="R13" s="625"/>
      <c r="S13" s="574"/>
    </row>
    <row r="14" spans="1:19" ht="14.45" customHeight="1" x14ac:dyDescent="0.2">
      <c r="A14" s="593" t="s">
        <v>2625</v>
      </c>
      <c r="B14" s="625">
        <v>504</v>
      </c>
      <c r="C14" s="568">
        <v>1.984251968503937</v>
      </c>
      <c r="D14" s="625">
        <v>254</v>
      </c>
      <c r="E14" s="568">
        <v>1</v>
      </c>
      <c r="F14" s="625">
        <v>4883</v>
      </c>
      <c r="G14" s="573">
        <v>19.224409448818896</v>
      </c>
      <c r="H14" s="625"/>
      <c r="I14" s="568"/>
      <c r="J14" s="625"/>
      <c r="K14" s="568"/>
      <c r="L14" s="625"/>
      <c r="M14" s="573"/>
      <c r="N14" s="625"/>
      <c r="O14" s="568"/>
      <c r="P14" s="625"/>
      <c r="Q14" s="568"/>
      <c r="R14" s="625"/>
      <c r="S14" s="574"/>
    </row>
    <row r="15" spans="1:19" ht="14.45" customHeight="1" x14ac:dyDescent="0.2">
      <c r="A15" s="593" t="s">
        <v>2626</v>
      </c>
      <c r="B15" s="625">
        <v>277895</v>
      </c>
      <c r="C15" s="568">
        <v>0.95612876144863512</v>
      </c>
      <c r="D15" s="625">
        <v>290646</v>
      </c>
      <c r="E15" s="568">
        <v>1</v>
      </c>
      <c r="F15" s="625">
        <v>220094</v>
      </c>
      <c r="G15" s="573">
        <v>0.75725797017677865</v>
      </c>
      <c r="H15" s="625"/>
      <c r="I15" s="568"/>
      <c r="J15" s="625"/>
      <c r="K15" s="568"/>
      <c r="L15" s="625"/>
      <c r="M15" s="573"/>
      <c r="N15" s="625"/>
      <c r="O15" s="568"/>
      <c r="P15" s="625"/>
      <c r="Q15" s="568"/>
      <c r="R15" s="625"/>
      <c r="S15" s="574"/>
    </row>
    <row r="16" spans="1:19" ht="14.45" customHeight="1" x14ac:dyDescent="0.2">
      <c r="A16" s="593" t="s">
        <v>2627</v>
      </c>
      <c r="B16" s="625">
        <v>7006</v>
      </c>
      <c r="C16" s="568">
        <v>184.36842105263159</v>
      </c>
      <c r="D16" s="625">
        <v>38</v>
      </c>
      <c r="E16" s="568">
        <v>1</v>
      </c>
      <c r="F16" s="625">
        <v>23110</v>
      </c>
      <c r="G16" s="573">
        <v>608.15789473684208</v>
      </c>
      <c r="H16" s="625"/>
      <c r="I16" s="568"/>
      <c r="J16" s="625"/>
      <c r="K16" s="568"/>
      <c r="L16" s="625"/>
      <c r="M16" s="573"/>
      <c r="N16" s="625"/>
      <c r="O16" s="568"/>
      <c r="P16" s="625"/>
      <c r="Q16" s="568"/>
      <c r="R16" s="625"/>
      <c r="S16" s="574"/>
    </row>
    <row r="17" spans="1:19" ht="14.45" customHeight="1" x14ac:dyDescent="0.2">
      <c r="A17" s="593" t="s">
        <v>2628</v>
      </c>
      <c r="B17" s="625">
        <v>631</v>
      </c>
      <c r="C17" s="568">
        <v>2.484251968503937</v>
      </c>
      <c r="D17" s="625">
        <v>254</v>
      </c>
      <c r="E17" s="568">
        <v>1</v>
      </c>
      <c r="F17" s="625">
        <v>1923</v>
      </c>
      <c r="G17" s="573">
        <v>7.5708661417322833</v>
      </c>
      <c r="H17" s="625"/>
      <c r="I17" s="568"/>
      <c r="J17" s="625"/>
      <c r="K17" s="568"/>
      <c r="L17" s="625"/>
      <c r="M17" s="573"/>
      <c r="N17" s="625"/>
      <c r="O17" s="568"/>
      <c r="P17" s="625"/>
      <c r="Q17" s="568"/>
      <c r="R17" s="625"/>
      <c r="S17" s="574"/>
    </row>
    <row r="18" spans="1:19" ht="14.45" customHeight="1" x14ac:dyDescent="0.2">
      <c r="A18" s="593" t="s">
        <v>2629</v>
      </c>
      <c r="B18" s="625">
        <v>4251.66</v>
      </c>
      <c r="C18" s="568">
        <v>0.18892907927479557</v>
      </c>
      <c r="D18" s="625">
        <v>22504</v>
      </c>
      <c r="E18" s="568">
        <v>1</v>
      </c>
      <c r="F18" s="625">
        <v>15384</v>
      </c>
      <c r="G18" s="573">
        <v>0.68361180234624952</v>
      </c>
      <c r="H18" s="625"/>
      <c r="I18" s="568"/>
      <c r="J18" s="625"/>
      <c r="K18" s="568"/>
      <c r="L18" s="625"/>
      <c r="M18" s="573"/>
      <c r="N18" s="625"/>
      <c r="O18" s="568"/>
      <c r="P18" s="625"/>
      <c r="Q18" s="568"/>
      <c r="R18" s="625"/>
      <c r="S18" s="574"/>
    </row>
    <row r="19" spans="1:19" ht="14.45" customHeight="1" x14ac:dyDescent="0.2">
      <c r="A19" s="593" t="s">
        <v>2630</v>
      </c>
      <c r="B19" s="625">
        <v>1397</v>
      </c>
      <c r="C19" s="568"/>
      <c r="D19" s="625"/>
      <c r="E19" s="568"/>
      <c r="F19" s="625">
        <v>255</v>
      </c>
      <c r="G19" s="573"/>
      <c r="H19" s="625"/>
      <c r="I19" s="568"/>
      <c r="J19" s="625"/>
      <c r="K19" s="568"/>
      <c r="L19" s="625"/>
      <c r="M19" s="573"/>
      <c r="N19" s="625"/>
      <c r="O19" s="568"/>
      <c r="P19" s="625"/>
      <c r="Q19" s="568"/>
      <c r="R19" s="625"/>
      <c r="S19" s="574"/>
    </row>
    <row r="20" spans="1:19" ht="14.45" customHeight="1" x14ac:dyDescent="0.2">
      <c r="A20" s="593" t="s">
        <v>2631</v>
      </c>
      <c r="B20" s="625">
        <v>1009</v>
      </c>
      <c r="C20" s="568">
        <v>0.34961884961884959</v>
      </c>
      <c r="D20" s="625">
        <v>2886</v>
      </c>
      <c r="E20" s="568">
        <v>1</v>
      </c>
      <c r="F20" s="625">
        <v>5120</v>
      </c>
      <c r="G20" s="573">
        <v>1.774081774081774</v>
      </c>
      <c r="H20" s="625"/>
      <c r="I20" s="568"/>
      <c r="J20" s="625"/>
      <c r="K20" s="568"/>
      <c r="L20" s="625"/>
      <c r="M20" s="573"/>
      <c r="N20" s="625"/>
      <c r="O20" s="568"/>
      <c r="P20" s="625"/>
      <c r="Q20" s="568"/>
      <c r="R20" s="625"/>
      <c r="S20" s="574"/>
    </row>
    <row r="21" spans="1:19" ht="14.45" customHeight="1" x14ac:dyDescent="0.2">
      <c r="A21" s="593" t="s">
        <v>2632</v>
      </c>
      <c r="B21" s="625">
        <v>378</v>
      </c>
      <c r="C21" s="568"/>
      <c r="D21" s="625"/>
      <c r="E21" s="568"/>
      <c r="F21" s="625">
        <v>2944</v>
      </c>
      <c r="G21" s="573"/>
      <c r="H21" s="625"/>
      <c r="I21" s="568"/>
      <c r="J21" s="625"/>
      <c r="K21" s="568"/>
      <c r="L21" s="625"/>
      <c r="M21" s="573"/>
      <c r="N21" s="625"/>
      <c r="O21" s="568"/>
      <c r="P21" s="625"/>
      <c r="Q21" s="568"/>
      <c r="R21" s="625"/>
      <c r="S21" s="574"/>
    </row>
    <row r="22" spans="1:19" ht="14.45" customHeight="1" x14ac:dyDescent="0.2">
      <c r="A22" s="593" t="s">
        <v>2633</v>
      </c>
      <c r="B22" s="625">
        <v>3586</v>
      </c>
      <c r="C22" s="568"/>
      <c r="D22" s="625"/>
      <c r="E22" s="568"/>
      <c r="F22" s="625"/>
      <c r="G22" s="573"/>
      <c r="H22" s="625"/>
      <c r="I22" s="568"/>
      <c r="J22" s="625"/>
      <c r="K22" s="568"/>
      <c r="L22" s="625"/>
      <c r="M22" s="573"/>
      <c r="N22" s="625"/>
      <c r="O22" s="568"/>
      <c r="P22" s="625"/>
      <c r="Q22" s="568"/>
      <c r="R22" s="625"/>
      <c r="S22" s="574"/>
    </row>
    <row r="23" spans="1:19" ht="14.45" customHeight="1" x14ac:dyDescent="0.2">
      <c r="A23" s="593" t="s">
        <v>2634</v>
      </c>
      <c r="B23" s="625">
        <v>33578.990000000005</v>
      </c>
      <c r="C23" s="568">
        <v>4.3422979438768916</v>
      </c>
      <c r="D23" s="625">
        <v>7733</v>
      </c>
      <c r="E23" s="568">
        <v>1</v>
      </c>
      <c r="F23" s="625">
        <v>6025</v>
      </c>
      <c r="G23" s="573">
        <v>0.77912841070735805</v>
      </c>
      <c r="H23" s="625"/>
      <c r="I23" s="568"/>
      <c r="J23" s="625"/>
      <c r="K23" s="568"/>
      <c r="L23" s="625"/>
      <c r="M23" s="573"/>
      <c r="N23" s="625"/>
      <c r="O23" s="568"/>
      <c r="P23" s="625"/>
      <c r="Q23" s="568"/>
      <c r="R23" s="625"/>
      <c r="S23" s="574"/>
    </row>
    <row r="24" spans="1:19" ht="14.45" customHeight="1" x14ac:dyDescent="0.2">
      <c r="A24" s="593" t="s">
        <v>2635</v>
      </c>
      <c r="B24" s="625">
        <v>252</v>
      </c>
      <c r="C24" s="568"/>
      <c r="D24" s="625"/>
      <c r="E24" s="568"/>
      <c r="F24" s="625"/>
      <c r="G24" s="573"/>
      <c r="H24" s="625"/>
      <c r="I24" s="568"/>
      <c r="J24" s="625"/>
      <c r="K24" s="568"/>
      <c r="L24" s="625"/>
      <c r="M24" s="573"/>
      <c r="N24" s="625"/>
      <c r="O24" s="568"/>
      <c r="P24" s="625"/>
      <c r="Q24" s="568"/>
      <c r="R24" s="625"/>
      <c r="S24" s="574"/>
    </row>
    <row r="25" spans="1:19" ht="14.45" customHeight="1" x14ac:dyDescent="0.2">
      <c r="A25" s="593" t="s">
        <v>2636</v>
      </c>
      <c r="B25" s="625">
        <v>378</v>
      </c>
      <c r="C25" s="568"/>
      <c r="D25" s="625"/>
      <c r="E25" s="568"/>
      <c r="F25" s="625">
        <v>0</v>
      </c>
      <c r="G25" s="573"/>
      <c r="H25" s="625"/>
      <c r="I25" s="568"/>
      <c r="J25" s="625"/>
      <c r="K25" s="568"/>
      <c r="L25" s="625"/>
      <c r="M25" s="573"/>
      <c r="N25" s="625"/>
      <c r="O25" s="568"/>
      <c r="P25" s="625"/>
      <c r="Q25" s="568"/>
      <c r="R25" s="625"/>
      <c r="S25" s="574"/>
    </row>
    <row r="26" spans="1:19" ht="14.45" customHeight="1" x14ac:dyDescent="0.2">
      <c r="A26" s="593" t="s">
        <v>2637</v>
      </c>
      <c r="B26" s="625">
        <v>1269</v>
      </c>
      <c r="C26" s="568">
        <v>1.3457051961823967</v>
      </c>
      <c r="D26" s="625">
        <v>943</v>
      </c>
      <c r="E26" s="568">
        <v>1</v>
      </c>
      <c r="F26" s="625">
        <v>636</v>
      </c>
      <c r="G26" s="573">
        <v>0.67444326617179218</v>
      </c>
      <c r="H26" s="625"/>
      <c r="I26" s="568"/>
      <c r="J26" s="625"/>
      <c r="K26" s="568"/>
      <c r="L26" s="625"/>
      <c r="M26" s="573"/>
      <c r="N26" s="625"/>
      <c r="O26" s="568"/>
      <c r="P26" s="625"/>
      <c r="Q26" s="568"/>
      <c r="R26" s="625"/>
      <c r="S26" s="574"/>
    </row>
    <row r="27" spans="1:19" ht="14.45" customHeight="1" x14ac:dyDescent="0.2">
      <c r="A27" s="593" t="s">
        <v>2638</v>
      </c>
      <c r="B27" s="625">
        <v>3011</v>
      </c>
      <c r="C27" s="568">
        <v>2.6412280701754387</v>
      </c>
      <c r="D27" s="625">
        <v>1140</v>
      </c>
      <c r="E27" s="568">
        <v>1</v>
      </c>
      <c r="F27" s="625">
        <v>255</v>
      </c>
      <c r="G27" s="573">
        <v>0.22368421052631579</v>
      </c>
      <c r="H27" s="625"/>
      <c r="I27" s="568"/>
      <c r="J27" s="625"/>
      <c r="K27" s="568"/>
      <c r="L27" s="625"/>
      <c r="M27" s="573"/>
      <c r="N27" s="625"/>
      <c r="O27" s="568"/>
      <c r="P27" s="625"/>
      <c r="Q27" s="568"/>
      <c r="R27" s="625"/>
      <c r="S27" s="574"/>
    </row>
    <row r="28" spans="1:19" ht="14.45" customHeight="1" x14ac:dyDescent="0.2">
      <c r="A28" s="593" t="s">
        <v>2639</v>
      </c>
      <c r="B28" s="625">
        <v>6661</v>
      </c>
      <c r="C28" s="568">
        <v>1.5277522935779817</v>
      </c>
      <c r="D28" s="625">
        <v>4360</v>
      </c>
      <c r="E28" s="568">
        <v>1</v>
      </c>
      <c r="F28" s="625">
        <v>26186</v>
      </c>
      <c r="G28" s="573">
        <v>6.0059633027522938</v>
      </c>
      <c r="H28" s="625"/>
      <c r="I28" s="568"/>
      <c r="J28" s="625"/>
      <c r="K28" s="568"/>
      <c r="L28" s="625"/>
      <c r="M28" s="573"/>
      <c r="N28" s="625"/>
      <c r="O28" s="568"/>
      <c r="P28" s="625"/>
      <c r="Q28" s="568"/>
      <c r="R28" s="625"/>
      <c r="S28" s="574"/>
    </row>
    <row r="29" spans="1:19" ht="14.45" customHeight="1" x14ac:dyDescent="0.2">
      <c r="A29" s="593" t="s">
        <v>2640</v>
      </c>
      <c r="B29" s="625">
        <v>2628</v>
      </c>
      <c r="C29" s="568">
        <v>10.346456692913385</v>
      </c>
      <c r="D29" s="625">
        <v>254</v>
      </c>
      <c r="E29" s="568">
        <v>1</v>
      </c>
      <c r="F29" s="625"/>
      <c r="G29" s="573"/>
      <c r="H29" s="625"/>
      <c r="I29" s="568"/>
      <c r="J29" s="625"/>
      <c r="K29" s="568"/>
      <c r="L29" s="625"/>
      <c r="M29" s="573"/>
      <c r="N29" s="625"/>
      <c r="O29" s="568"/>
      <c r="P29" s="625"/>
      <c r="Q29" s="568"/>
      <c r="R29" s="625"/>
      <c r="S29" s="574"/>
    </row>
    <row r="30" spans="1:19" ht="14.45" customHeight="1" x14ac:dyDescent="0.2">
      <c r="A30" s="593" t="s">
        <v>2641</v>
      </c>
      <c r="B30" s="625">
        <v>1136</v>
      </c>
      <c r="C30" s="568">
        <v>4.5079365079365079</v>
      </c>
      <c r="D30" s="625">
        <v>252</v>
      </c>
      <c r="E30" s="568">
        <v>1</v>
      </c>
      <c r="F30" s="625">
        <v>3327</v>
      </c>
      <c r="G30" s="573">
        <v>13.202380952380953</v>
      </c>
      <c r="H30" s="625"/>
      <c r="I30" s="568"/>
      <c r="J30" s="625"/>
      <c r="K30" s="568"/>
      <c r="L30" s="625"/>
      <c r="M30" s="573"/>
      <c r="N30" s="625"/>
      <c r="O30" s="568"/>
      <c r="P30" s="625"/>
      <c r="Q30" s="568"/>
      <c r="R30" s="625"/>
      <c r="S30" s="574"/>
    </row>
    <row r="31" spans="1:19" ht="14.45" customHeight="1" thickBot="1" x14ac:dyDescent="0.25">
      <c r="A31" s="629" t="s">
        <v>2642</v>
      </c>
      <c r="B31" s="627">
        <v>6173.33</v>
      </c>
      <c r="C31" s="576">
        <v>0.33945507533267349</v>
      </c>
      <c r="D31" s="627">
        <v>18186</v>
      </c>
      <c r="E31" s="576">
        <v>1</v>
      </c>
      <c r="F31" s="627">
        <v>10546</v>
      </c>
      <c r="G31" s="581">
        <v>0.57989662377653139</v>
      </c>
      <c r="H31" s="627"/>
      <c r="I31" s="576"/>
      <c r="J31" s="627"/>
      <c r="K31" s="576"/>
      <c r="L31" s="627"/>
      <c r="M31" s="581"/>
      <c r="N31" s="627"/>
      <c r="O31" s="576"/>
      <c r="P31" s="627"/>
      <c r="Q31" s="576"/>
      <c r="R31" s="627"/>
      <c r="S31" s="58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7E531777-CA97-48DC-81C3-B953F7FD98F7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4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2669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853</v>
      </c>
      <c r="G3" s="103">
        <f t="shared" si="0"/>
        <v>390701.3</v>
      </c>
      <c r="H3" s="103"/>
      <c r="I3" s="103"/>
      <c r="J3" s="103">
        <f t="shared" si="0"/>
        <v>884.1</v>
      </c>
      <c r="K3" s="103">
        <f t="shared" si="0"/>
        <v>425029.97</v>
      </c>
      <c r="L3" s="103"/>
      <c r="M3" s="103"/>
      <c r="N3" s="103">
        <f t="shared" si="0"/>
        <v>718</v>
      </c>
      <c r="O3" s="103">
        <f t="shared" si="0"/>
        <v>370644.23</v>
      </c>
      <c r="P3" s="75">
        <f>IF(K3=0,0,O3/K3)</f>
        <v>0.87204257619762671</v>
      </c>
      <c r="Q3" s="104">
        <f>IF(N3=0,0,O3/N3)</f>
        <v>516.2175905292479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32"/>
      <c r="B5" s="630"/>
      <c r="C5" s="632"/>
      <c r="D5" s="642"/>
      <c r="E5" s="634"/>
      <c r="F5" s="643" t="s">
        <v>71</v>
      </c>
      <c r="G5" s="644" t="s">
        <v>14</v>
      </c>
      <c r="H5" s="645"/>
      <c r="I5" s="645"/>
      <c r="J5" s="643" t="s">
        <v>71</v>
      </c>
      <c r="K5" s="644" t="s">
        <v>14</v>
      </c>
      <c r="L5" s="645"/>
      <c r="M5" s="645"/>
      <c r="N5" s="643" t="s">
        <v>71</v>
      </c>
      <c r="O5" s="644" t="s">
        <v>14</v>
      </c>
      <c r="P5" s="646"/>
      <c r="Q5" s="639"/>
    </row>
    <row r="6" spans="1:17" ht="14.45" customHeight="1" x14ac:dyDescent="0.2">
      <c r="A6" s="560" t="s">
        <v>2643</v>
      </c>
      <c r="B6" s="561" t="s">
        <v>2397</v>
      </c>
      <c r="C6" s="561" t="s">
        <v>2414</v>
      </c>
      <c r="D6" s="561" t="s">
        <v>2435</v>
      </c>
      <c r="E6" s="561" t="s">
        <v>2436</v>
      </c>
      <c r="F6" s="116">
        <v>1</v>
      </c>
      <c r="G6" s="116">
        <v>252</v>
      </c>
      <c r="H6" s="116"/>
      <c r="I6" s="116">
        <v>252</v>
      </c>
      <c r="J6" s="116"/>
      <c r="K6" s="116"/>
      <c r="L6" s="116"/>
      <c r="M6" s="116"/>
      <c r="N6" s="116">
        <v>3</v>
      </c>
      <c r="O6" s="116">
        <v>765</v>
      </c>
      <c r="P6" s="566"/>
      <c r="Q6" s="584">
        <v>255</v>
      </c>
    </row>
    <row r="7" spans="1:17" ht="14.45" customHeight="1" x14ac:dyDescent="0.2">
      <c r="A7" s="567" t="s">
        <v>2643</v>
      </c>
      <c r="B7" s="568" t="s">
        <v>2397</v>
      </c>
      <c r="C7" s="568" t="s">
        <v>2414</v>
      </c>
      <c r="D7" s="568" t="s">
        <v>2437</v>
      </c>
      <c r="E7" s="568" t="s">
        <v>2438</v>
      </c>
      <c r="F7" s="585">
        <v>4</v>
      </c>
      <c r="G7" s="585">
        <v>508</v>
      </c>
      <c r="H7" s="585">
        <v>4.0317460317460316</v>
      </c>
      <c r="I7" s="585">
        <v>127</v>
      </c>
      <c r="J7" s="585">
        <v>1</v>
      </c>
      <c r="K7" s="585">
        <v>126</v>
      </c>
      <c r="L7" s="585">
        <v>1</v>
      </c>
      <c r="M7" s="585">
        <v>126</v>
      </c>
      <c r="N7" s="585">
        <v>1</v>
      </c>
      <c r="O7" s="585">
        <v>127</v>
      </c>
      <c r="P7" s="573">
        <v>1.0079365079365079</v>
      </c>
      <c r="Q7" s="586">
        <v>127</v>
      </c>
    </row>
    <row r="8" spans="1:17" ht="14.45" customHeight="1" x14ac:dyDescent="0.2">
      <c r="A8" s="567" t="s">
        <v>2643</v>
      </c>
      <c r="B8" s="568" t="s">
        <v>2397</v>
      </c>
      <c r="C8" s="568" t="s">
        <v>2414</v>
      </c>
      <c r="D8" s="568" t="s">
        <v>2473</v>
      </c>
      <c r="E8" s="568" t="s">
        <v>2474</v>
      </c>
      <c r="F8" s="585">
        <v>1</v>
      </c>
      <c r="G8" s="585">
        <v>86</v>
      </c>
      <c r="H8" s="585"/>
      <c r="I8" s="585">
        <v>86</v>
      </c>
      <c r="J8" s="585"/>
      <c r="K8" s="585"/>
      <c r="L8" s="585"/>
      <c r="M8" s="585"/>
      <c r="N8" s="585"/>
      <c r="O8" s="585"/>
      <c r="P8" s="573"/>
      <c r="Q8" s="586"/>
    </row>
    <row r="9" spans="1:17" ht="14.45" customHeight="1" x14ac:dyDescent="0.2">
      <c r="A9" s="567" t="s">
        <v>2643</v>
      </c>
      <c r="B9" s="568" t="s">
        <v>2397</v>
      </c>
      <c r="C9" s="568" t="s">
        <v>2414</v>
      </c>
      <c r="D9" s="568" t="s">
        <v>2538</v>
      </c>
      <c r="E9" s="568" t="s">
        <v>2539</v>
      </c>
      <c r="F9" s="585">
        <v>1</v>
      </c>
      <c r="G9" s="585">
        <v>1578</v>
      </c>
      <c r="H9" s="585"/>
      <c r="I9" s="585">
        <v>1578</v>
      </c>
      <c r="J9" s="585"/>
      <c r="K9" s="585"/>
      <c r="L9" s="585"/>
      <c r="M9" s="585"/>
      <c r="N9" s="585"/>
      <c r="O9" s="585"/>
      <c r="P9" s="573"/>
      <c r="Q9" s="586"/>
    </row>
    <row r="10" spans="1:17" ht="14.45" customHeight="1" x14ac:dyDescent="0.2">
      <c r="A10" s="567" t="s">
        <v>2644</v>
      </c>
      <c r="B10" s="568" t="s">
        <v>2397</v>
      </c>
      <c r="C10" s="568" t="s">
        <v>2414</v>
      </c>
      <c r="D10" s="568" t="s">
        <v>2435</v>
      </c>
      <c r="E10" s="568" t="s">
        <v>2436</v>
      </c>
      <c r="F10" s="585"/>
      <c r="G10" s="585"/>
      <c r="H10" s="585"/>
      <c r="I10" s="585"/>
      <c r="J10" s="585">
        <v>2</v>
      </c>
      <c r="K10" s="585">
        <v>508</v>
      </c>
      <c r="L10" s="585">
        <v>1</v>
      </c>
      <c r="M10" s="585">
        <v>254</v>
      </c>
      <c r="N10" s="585">
        <v>1</v>
      </c>
      <c r="O10" s="585">
        <v>255</v>
      </c>
      <c r="P10" s="573">
        <v>0.50196850393700787</v>
      </c>
      <c r="Q10" s="586">
        <v>255</v>
      </c>
    </row>
    <row r="11" spans="1:17" ht="14.45" customHeight="1" x14ac:dyDescent="0.2">
      <c r="A11" s="567" t="s">
        <v>2644</v>
      </c>
      <c r="B11" s="568" t="s">
        <v>2397</v>
      </c>
      <c r="C11" s="568" t="s">
        <v>2414</v>
      </c>
      <c r="D11" s="568" t="s">
        <v>2437</v>
      </c>
      <c r="E11" s="568" t="s">
        <v>2438</v>
      </c>
      <c r="F11" s="585">
        <v>2</v>
      </c>
      <c r="G11" s="585">
        <v>253</v>
      </c>
      <c r="H11" s="585">
        <v>0.6693121693121693</v>
      </c>
      <c r="I11" s="585">
        <v>126.5</v>
      </c>
      <c r="J11" s="585">
        <v>3</v>
      </c>
      <c r="K11" s="585">
        <v>378</v>
      </c>
      <c r="L11" s="585">
        <v>1</v>
      </c>
      <c r="M11" s="585">
        <v>126</v>
      </c>
      <c r="N11" s="585">
        <v>1</v>
      </c>
      <c r="O11" s="585">
        <v>127</v>
      </c>
      <c r="P11" s="573">
        <v>0.33597883597883599</v>
      </c>
      <c r="Q11" s="586">
        <v>127</v>
      </c>
    </row>
    <row r="12" spans="1:17" ht="14.45" customHeight="1" x14ac:dyDescent="0.2">
      <c r="A12" s="567" t="s">
        <v>2644</v>
      </c>
      <c r="B12" s="568" t="s">
        <v>2397</v>
      </c>
      <c r="C12" s="568" t="s">
        <v>2414</v>
      </c>
      <c r="D12" s="568" t="s">
        <v>2445</v>
      </c>
      <c r="E12" s="568" t="s">
        <v>2446</v>
      </c>
      <c r="F12" s="585">
        <v>1</v>
      </c>
      <c r="G12" s="585">
        <v>680</v>
      </c>
      <c r="H12" s="585"/>
      <c r="I12" s="585">
        <v>680</v>
      </c>
      <c r="J12" s="585"/>
      <c r="K12" s="585"/>
      <c r="L12" s="585"/>
      <c r="M12" s="585"/>
      <c r="N12" s="585"/>
      <c r="O12" s="585"/>
      <c r="P12" s="573"/>
      <c r="Q12" s="586"/>
    </row>
    <row r="13" spans="1:17" ht="14.45" customHeight="1" x14ac:dyDescent="0.2">
      <c r="A13" s="567" t="s">
        <v>2644</v>
      </c>
      <c r="B13" s="568" t="s">
        <v>2397</v>
      </c>
      <c r="C13" s="568" t="s">
        <v>2414</v>
      </c>
      <c r="D13" s="568" t="s">
        <v>2467</v>
      </c>
      <c r="E13" s="568" t="s">
        <v>2468</v>
      </c>
      <c r="F13" s="585"/>
      <c r="G13" s="585"/>
      <c r="H13" s="585"/>
      <c r="I13" s="585"/>
      <c r="J13" s="585"/>
      <c r="K13" s="585"/>
      <c r="L13" s="585"/>
      <c r="M13" s="585"/>
      <c r="N13" s="585">
        <v>1</v>
      </c>
      <c r="O13" s="585">
        <v>45.56</v>
      </c>
      <c r="P13" s="573"/>
      <c r="Q13" s="586">
        <v>45.56</v>
      </c>
    </row>
    <row r="14" spans="1:17" ht="14.45" customHeight="1" x14ac:dyDescent="0.2">
      <c r="A14" s="567" t="s">
        <v>2644</v>
      </c>
      <c r="B14" s="568" t="s">
        <v>2397</v>
      </c>
      <c r="C14" s="568" t="s">
        <v>2414</v>
      </c>
      <c r="D14" s="568" t="s">
        <v>2473</v>
      </c>
      <c r="E14" s="568" t="s">
        <v>2474</v>
      </c>
      <c r="F14" s="585">
        <v>1</v>
      </c>
      <c r="G14" s="585">
        <v>86</v>
      </c>
      <c r="H14" s="585"/>
      <c r="I14" s="585">
        <v>86</v>
      </c>
      <c r="J14" s="585"/>
      <c r="K14" s="585"/>
      <c r="L14" s="585"/>
      <c r="M14" s="585"/>
      <c r="N14" s="585"/>
      <c r="O14" s="585"/>
      <c r="P14" s="573"/>
      <c r="Q14" s="586"/>
    </row>
    <row r="15" spans="1:17" ht="14.45" customHeight="1" x14ac:dyDescent="0.2">
      <c r="A15" s="567" t="s">
        <v>2645</v>
      </c>
      <c r="B15" s="568" t="s">
        <v>2397</v>
      </c>
      <c r="C15" s="568" t="s">
        <v>2414</v>
      </c>
      <c r="D15" s="568" t="s">
        <v>2427</v>
      </c>
      <c r="E15" s="568" t="s">
        <v>2428</v>
      </c>
      <c r="F15" s="585"/>
      <c r="G15" s="585"/>
      <c r="H15" s="585"/>
      <c r="I15" s="585"/>
      <c r="J15" s="585">
        <v>1</v>
      </c>
      <c r="K15" s="585">
        <v>38</v>
      </c>
      <c r="L15" s="585">
        <v>1</v>
      </c>
      <c r="M15" s="585">
        <v>38</v>
      </c>
      <c r="N15" s="585"/>
      <c r="O15" s="585"/>
      <c r="P15" s="573"/>
      <c r="Q15" s="586"/>
    </row>
    <row r="16" spans="1:17" ht="14.45" customHeight="1" x14ac:dyDescent="0.2">
      <c r="A16" s="567" t="s">
        <v>2645</v>
      </c>
      <c r="B16" s="568" t="s">
        <v>2397</v>
      </c>
      <c r="C16" s="568" t="s">
        <v>2414</v>
      </c>
      <c r="D16" s="568" t="s">
        <v>2435</v>
      </c>
      <c r="E16" s="568" t="s">
        <v>2436</v>
      </c>
      <c r="F16" s="585">
        <v>5</v>
      </c>
      <c r="G16" s="585">
        <v>1260</v>
      </c>
      <c r="H16" s="585">
        <v>1.2401574803149606</v>
      </c>
      <c r="I16" s="585">
        <v>252</v>
      </c>
      <c r="J16" s="585">
        <v>4</v>
      </c>
      <c r="K16" s="585">
        <v>1016</v>
      </c>
      <c r="L16" s="585">
        <v>1</v>
      </c>
      <c r="M16" s="585">
        <v>254</v>
      </c>
      <c r="N16" s="585">
        <v>2</v>
      </c>
      <c r="O16" s="585">
        <v>510</v>
      </c>
      <c r="P16" s="573">
        <v>0.50196850393700787</v>
      </c>
      <c r="Q16" s="586">
        <v>255</v>
      </c>
    </row>
    <row r="17" spans="1:17" ht="14.45" customHeight="1" x14ac:dyDescent="0.2">
      <c r="A17" s="567" t="s">
        <v>2645</v>
      </c>
      <c r="B17" s="568" t="s">
        <v>2397</v>
      </c>
      <c r="C17" s="568" t="s">
        <v>2414</v>
      </c>
      <c r="D17" s="568" t="s">
        <v>2437</v>
      </c>
      <c r="E17" s="568" t="s">
        <v>2438</v>
      </c>
      <c r="F17" s="585">
        <v>6</v>
      </c>
      <c r="G17" s="585">
        <v>757</v>
      </c>
      <c r="H17" s="585">
        <v>0.66754850088183426</v>
      </c>
      <c r="I17" s="585">
        <v>126.16666666666667</v>
      </c>
      <c r="J17" s="585">
        <v>9</v>
      </c>
      <c r="K17" s="585">
        <v>1134</v>
      </c>
      <c r="L17" s="585">
        <v>1</v>
      </c>
      <c r="M17" s="585">
        <v>126</v>
      </c>
      <c r="N17" s="585">
        <v>1</v>
      </c>
      <c r="O17" s="585">
        <v>127</v>
      </c>
      <c r="P17" s="573">
        <v>0.11199294532627865</v>
      </c>
      <c r="Q17" s="586">
        <v>127</v>
      </c>
    </row>
    <row r="18" spans="1:17" ht="14.45" customHeight="1" x14ac:dyDescent="0.2">
      <c r="A18" s="567" t="s">
        <v>2645</v>
      </c>
      <c r="B18" s="568" t="s">
        <v>2397</v>
      </c>
      <c r="C18" s="568" t="s">
        <v>2414</v>
      </c>
      <c r="D18" s="568" t="s">
        <v>2473</v>
      </c>
      <c r="E18" s="568" t="s">
        <v>2474</v>
      </c>
      <c r="F18" s="585"/>
      <c r="G18" s="585"/>
      <c r="H18" s="585"/>
      <c r="I18" s="585"/>
      <c r="J18" s="585">
        <v>8</v>
      </c>
      <c r="K18" s="585">
        <v>696</v>
      </c>
      <c r="L18" s="585">
        <v>1</v>
      </c>
      <c r="M18" s="585">
        <v>87</v>
      </c>
      <c r="N18" s="585"/>
      <c r="O18" s="585"/>
      <c r="P18" s="573"/>
      <c r="Q18" s="586"/>
    </row>
    <row r="19" spans="1:17" ht="14.45" customHeight="1" x14ac:dyDescent="0.2">
      <c r="A19" s="567" t="s">
        <v>2645</v>
      </c>
      <c r="B19" s="568" t="s">
        <v>2397</v>
      </c>
      <c r="C19" s="568" t="s">
        <v>2414</v>
      </c>
      <c r="D19" s="568" t="s">
        <v>2502</v>
      </c>
      <c r="E19" s="568" t="s">
        <v>2503</v>
      </c>
      <c r="F19" s="585"/>
      <c r="G19" s="585"/>
      <c r="H19" s="585"/>
      <c r="I19" s="585"/>
      <c r="J19" s="585"/>
      <c r="K19" s="585"/>
      <c r="L19" s="585"/>
      <c r="M19" s="585"/>
      <c r="N19" s="585">
        <v>1</v>
      </c>
      <c r="O19" s="585">
        <v>377</v>
      </c>
      <c r="P19" s="573"/>
      <c r="Q19" s="586">
        <v>377</v>
      </c>
    </row>
    <row r="20" spans="1:17" ht="14.45" customHeight="1" x14ac:dyDescent="0.2">
      <c r="A20" s="567" t="s">
        <v>2645</v>
      </c>
      <c r="B20" s="568" t="s">
        <v>2397</v>
      </c>
      <c r="C20" s="568" t="s">
        <v>2414</v>
      </c>
      <c r="D20" s="568" t="s">
        <v>2508</v>
      </c>
      <c r="E20" s="568" t="s">
        <v>2509</v>
      </c>
      <c r="F20" s="585">
        <v>1</v>
      </c>
      <c r="G20" s="585">
        <v>391</v>
      </c>
      <c r="H20" s="585">
        <v>0.99491094147582693</v>
      </c>
      <c r="I20" s="585">
        <v>391</v>
      </c>
      <c r="J20" s="585">
        <v>1</v>
      </c>
      <c r="K20" s="585">
        <v>393</v>
      </c>
      <c r="L20" s="585">
        <v>1</v>
      </c>
      <c r="M20" s="585">
        <v>393</v>
      </c>
      <c r="N20" s="585"/>
      <c r="O20" s="585"/>
      <c r="P20" s="573"/>
      <c r="Q20" s="586"/>
    </row>
    <row r="21" spans="1:17" ht="14.45" customHeight="1" x14ac:dyDescent="0.2">
      <c r="A21" s="567" t="s">
        <v>2645</v>
      </c>
      <c r="B21" s="568" t="s">
        <v>2397</v>
      </c>
      <c r="C21" s="568" t="s">
        <v>2414</v>
      </c>
      <c r="D21" s="568" t="s">
        <v>2510</v>
      </c>
      <c r="E21" s="568" t="s">
        <v>2511</v>
      </c>
      <c r="F21" s="585"/>
      <c r="G21" s="585"/>
      <c r="H21" s="585"/>
      <c r="I21" s="585"/>
      <c r="J21" s="585">
        <v>1</v>
      </c>
      <c r="K21" s="585">
        <v>508</v>
      </c>
      <c r="L21" s="585">
        <v>1</v>
      </c>
      <c r="M21" s="585">
        <v>508</v>
      </c>
      <c r="N21" s="585"/>
      <c r="O21" s="585"/>
      <c r="P21" s="573"/>
      <c r="Q21" s="586"/>
    </row>
    <row r="22" spans="1:17" ht="14.45" customHeight="1" x14ac:dyDescent="0.2">
      <c r="A22" s="567" t="s">
        <v>2645</v>
      </c>
      <c r="B22" s="568" t="s">
        <v>2397</v>
      </c>
      <c r="C22" s="568" t="s">
        <v>2414</v>
      </c>
      <c r="D22" s="568" t="s">
        <v>2520</v>
      </c>
      <c r="E22" s="568" t="s">
        <v>2521</v>
      </c>
      <c r="F22" s="585"/>
      <c r="G22" s="585"/>
      <c r="H22" s="585"/>
      <c r="I22" s="585"/>
      <c r="J22" s="585">
        <v>2</v>
      </c>
      <c r="K22" s="585">
        <v>624</v>
      </c>
      <c r="L22" s="585">
        <v>1</v>
      </c>
      <c r="M22" s="585">
        <v>312</v>
      </c>
      <c r="N22" s="585"/>
      <c r="O22" s="585"/>
      <c r="P22" s="573"/>
      <c r="Q22" s="586"/>
    </row>
    <row r="23" spans="1:17" ht="14.45" customHeight="1" x14ac:dyDescent="0.2">
      <c r="A23" s="567" t="s">
        <v>2645</v>
      </c>
      <c r="B23" s="568" t="s">
        <v>2397</v>
      </c>
      <c r="C23" s="568" t="s">
        <v>2414</v>
      </c>
      <c r="D23" s="568" t="s">
        <v>2526</v>
      </c>
      <c r="E23" s="568" t="s">
        <v>2527</v>
      </c>
      <c r="F23" s="585"/>
      <c r="G23" s="585"/>
      <c r="H23" s="585"/>
      <c r="I23" s="585"/>
      <c r="J23" s="585">
        <v>5</v>
      </c>
      <c r="K23" s="585">
        <v>1550</v>
      </c>
      <c r="L23" s="585">
        <v>1</v>
      </c>
      <c r="M23" s="585">
        <v>310</v>
      </c>
      <c r="N23" s="585"/>
      <c r="O23" s="585"/>
      <c r="P23" s="573"/>
      <c r="Q23" s="586"/>
    </row>
    <row r="24" spans="1:17" ht="14.45" customHeight="1" x14ac:dyDescent="0.2">
      <c r="A24" s="567" t="s">
        <v>2646</v>
      </c>
      <c r="B24" s="568" t="s">
        <v>2397</v>
      </c>
      <c r="C24" s="568" t="s">
        <v>2398</v>
      </c>
      <c r="D24" s="568" t="s">
        <v>2401</v>
      </c>
      <c r="E24" s="568" t="s">
        <v>2402</v>
      </c>
      <c r="F24" s="585"/>
      <c r="G24" s="585"/>
      <c r="H24" s="585"/>
      <c r="I24" s="585"/>
      <c r="J24" s="585">
        <v>0.1</v>
      </c>
      <c r="K24" s="585">
        <v>6.97</v>
      </c>
      <c r="L24" s="585">
        <v>1</v>
      </c>
      <c r="M24" s="585">
        <v>69.699999999999989</v>
      </c>
      <c r="N24" s="585"/>
      <c r="O24" s="585"/>
      <c r="P24" s="573"/>
      <c r="Q24" s="586"/>
    </row>
    <row r="25" spans="1:17" ht="14.45" customHeight="1" x14ac:dyDescent="0.2">
      <c r="A25" s="567" t="s">
        <v>2646</v>
      </c>
      <c r="B25" s="568" t="s">
        <v>2397</v>
      </c>
      <c r="C25" s="568" t="s">
        <v>2414</v>
      </c>
      <c r="D25" s="568" t="s">
        <v>2427</v>
      </c>
      <c r="E25" s="568" t="s">
        <v>2428</v>
      </c>
      <c r="F25" s="585">
        <v>31</v>
      </c>
      <c r="G25" s="585">
        <v>1147</v>
      </c>
      <c r="H25" s="585">
        <v>0.71867167919799502</v>
      </c>
      <c r="I25" s="585">
        <v>37</v>
      </c>
      <c r="J25" s="585">
        <v>42</v>
      </c>
      <c r="K25" s="585">
        <v>1596</v>
      </c>
      <c r="L25" s="585">
        <v>1</v>
      </c>
      <c r="M25" s="585">
        <v>38</v>
      </c>
      <c r="N25" s="585">
        <v>53</v>
      </c>
      <c r="O25" s="585">
        <v>2014</v>
      </c>
      <c r="P25" s="573">
        <v>1.2619047619047619</v>
      </c>
      <c r="Q25" s="586">
        <v>38</v>
      </c>
    </row>
    <row r="26" spans="1:17" ht="14.45" customHeight="1" x14ac:dyDescent="0.2">
      <c r="A26" s="567" t="s">
        <v>2646</v>
      </c>
      <c r="B26" s="568" t="s">
        <v>2397</v>
      </c>
      <c r="C26" s="568" t="s">
        <v>2414</v>
      </c>
      <c r="D26" s="568" t="s">
        <v>2435</v>
      </c>
      <c r="E26" s="568" t="s">
        <v>2436</v>
      </c>
      <c r="F26" s="585">
        <v>13</v>
      </c>
      <c r="G26" s="585">
        <v>3276</v>
      </c>
      <c r="H26" s="585">
        <v>1.8425196850393701</v>
      </c>
      <c r="I26" s="585">
        <v>252</v>
      </c>
      <c r="J26" s="585">
        <v>7</v>
      </c>
      <c r="K26" s="585">
        <v>1778</v>
      </c>
      <c r="L26" s="585">
        <v>1</v>
      </c>
      <c r="M26" s="585">
        <v>254</v>
      </c>
      <c r="N26" s="585">
        <v>5</v>
      </c>
      <c r="O26" s="585">
        <v>1275</v>
      </c>
      <c r="P26" s="573">
        <v>0.71709786276715415</v>
      </c>
      <c r="Q26" s="586">
        <v>255</v>
      </c>
    </row>
    <row r="27" spans="1:17" ht="14.45" customHeight="1" x14ac:dyDescent="0.2">
      <c r="A27" s="567" t="s">
        <v>2646</v>
      </c>
      <c r="B27" s="568" t="s">
        <v>2397</v>
      </c>
      <c r="C27" s="568" t="s">
        <v>2414</v>
      </c>
      <c r="D27" s="568" t="s">
        <v>2437</v>
      </c>
      <c r="E27" s="568" t="s">
        <v>2438</v>
      </c>
      <c r="F27" s="585">
        <v>11</v>
      </c>
      <c r="G27" s="585">
        <v>1392</v>
      </c>
      <c r="H27" s="585">
        <v>1.1047619047619048</v>
      </c>
      <c r="I27" s="585">
        <v>126.54545454545455</v>
      </c>
      <c r="J27" s="585">
        <v>10</v>
      </c>
      <c r="K27" s="585">
        <v>1260</v>
      </c>
      <c r="L27" s="585">
        <v>1</v>
      </c>
      <c r="M27" s="585">
        <v>126</v>
      </c>
      <c r="N27" s="585">
        <v>9</v>
      </c>
      <c r="O27" s="585">
        <v>1143</v>
      </c>
      <c r="P27" s="573">
        <v>0.90714285714285714</v>
      </c>
      <c r="Q27" s="586">
        <v>127</v>
      </c>
    </row>
    <row r="28" spans="1:17" ht="14.45" customHeight="1" x14ac:dyDescent="0.2">
      <c r="A28" s="567" t="s">
        <v>2646</v>
      </c>
      <c r="B28" s="568" t="s">
        <v>2397</v>
      </c>
      <c r="C28" s="568" t="s">
        <v>2414</v>
      </c>
      <c r="D28" s="568" t="s">
        <v>2439</v>
      </c>
      <c r="E28" s="568" t="s">
        <v>2440</v>
      </c>
      <c r="F28" s="585">
        <v>4</v>
      </c>
      <c r="G28" s="585">
        <v>2168</v>
      </c>
      <c r="H28" s="585">
        <v>3.9852941176470589</v>
      </c>
      <c r="I28" s="585">
        <v>542</v>
      </c>
      <c r="J28" s="585">
        <v>1</v>
      </c>
      <c r="K28" s="585">
        <v>544</v>
      </c>
      <c r="L28" s="585">
        <v>1</v>
      </c>
      <c r="M28" s="585">
        <v>544</v>
      </c>
      <c r="N28" s="585"/>
      <c r="O28" s="585"/>
      <c r="P28" s="573"/>
      <c r="Q28" s="586"/>
    </row>
    <row r="29" spans="1:17" ht="14.45" customHeight="1" x14ac:dyDescent="0.2">
      <c r="A29" s="567" t="s">
        <v>2646</v>
      </c>
      <c r="B29" s="568" t="s">
        <v>2397</v>
      </c>
      <c r="C29" s="568" t="s">
        <v>2414</v>
      </c>
      <c r="D29" s="568" t="s">
        <v>2443</v>
      </c>
      <c r="E29" s="568" t="s">
        <v>2444</v>
      </c>
      <c r="F29" s="585"/>
      <c r="G29" s="585"/>
      <c r="H29" s="585"/>
      <c r="I29" s="585"/>
      <c r="J29" s="585">
        <v>9</v>
      </c>
      <c r="K29" s="585">
        <v>4536</v>
      </c>
      <c r="L29" s="585">
        <v>1</v>
      </c>
      <c r="M29" s="585">
        <v>504</v>
      </c>
      <c r="N29" s="585">
        <v>8</v>
      </c>
      <c r="O29" s="585">
        <v>4056</v>
      </c>
      <c r="P29" s="573">
        <v>0.89417989417989419</v>
      </c>
      <c r="Q29" s="586">
        <v>507</v>
      </c>
    </row>
    <row r="30" spans="1:17" ht="14.45" customHeight="1" x14ac:dyDescent="0.2">
      <c r="A30" s="567" t="s">
        <v>2646</v>
      </c>
      <c r="B30" s="568" t="s">
        <v>2397</v>
      </c>
      <c r="C30" s="568" t="s">
        <v>2414</v>
      </c>
      <c r="D30" s="568" t="s">
        <v>2445</v>
      </c>
      <c r="E30" s="568" t="s">
        <v>2446</v>
      </c>
      <c r="F30" s="585">
        <v>2</v>
      </c>
      <c r="G30" s="585">
        <v>1360</v>
      </c>
      <c r="H30" s="585">
        <v>0.99270072992700731</v>
      </c>
      <c r="I30" s="585">
        <v>680</v>
      </c>
      <c r="J30" s="585">
        <v>2</v>
      </c>
      <c r="K30" s="585">
        <v>1370</v>
      </c>
      <c r="L30" s="585">
        <v>1</v>
      </c>
      <c r="M30" s="585">
        <v>685</v>
      </c>
      <c r="N30" s="585">
        <v>6</v>
      </c>
      <c r="O30" s="585">
        <v>4128</v>
      </c>
      <c r="P30" s="573">
        <v>3.0131386861313869</v>
      </c>
      <c r="Q30" s="586">
        <v>688</v>
      </c>
    </row>
    <row r="31" spans="1:17" ht="14.45" customHeight="1" x14ac:dyDescent="0.2">
      <c r="A31" s="567" t="s">
        <v>2646</v>
      </c>
      <c r="B31" s="568" t="s">
        <v>2397</v>
      </c>
      <c r="C31" s="568" t="s">
        <v>2414</v>
      </c>
      <c r="D31" s="568" t="s">
        <v>2447</v>
      </c>
      <c r="E31" s="568" t="s">
        <v>2448</v>
      </c>
      <c r="F31" s="585">
        <v>4</v>
      </c>
      <c r="G31" s="585">
        <v>4136</v>
      </c>
      <c r="H31" s="585">
        <v>1.3256410256410256</v>
      </c>
      <c r="I31" s="585">
        <v>1034</v>
      </c>
      <c r="J31" s="585">
        <v>3</v>
      </c>
      <c r="K31" s="585">
        <v>3120</v>
      </c>
      <c r="L31" s="585">
        <v>1</v>
      </c>
      <c r="M31" s="585">
        <v>1040</v>
      </c>
      <c r="N31" s="585"/>
      <c r="O31" s="585"/>
      <c r="P31" s="573"/>
      <c r="Q31" s="586"/>
    </row>
    <row r="32" spans="1:17" ht="14.45" customHeight="1" x14ac:dyDescent="0.2">
      <c r="A32" s="567" t="s">
        <v>2646</v>
      </c>
      <c r="B32" s="568" t="s">
        <v>2397</v>
      </c>
      <c r="C32" s="568" t="s">
        <v>2414</v>
      </c>
      <c r="D32" s="568" t="s">
        <v>2449</v>
      </c>
      <c r="E32" s="568" t="s">
        <v>2450</v>
      </c>
      <c r="F32" s="585">
        <v>4</v>
      </c>
      <c r="G32" s="585">
        <v>8412</v>
      </c>
      <c r="H32" s="585"/>
      <c r="I32" s="585">
        <v>2103</v>
      </c>
      <c r="J32" s="585"/>
      <c r="K32" s="585"/>
      <c r="L32" s="585"/>
      <c r="M32" s="585"/>
      <c r="N32" s="585"/>
      <c r="O32" s="585"/>
      <c r="P32" s="573"/>
      <c r="Q32" s="586"/>
    </row>
    <row r="33" spans="1:17" ht="14.45" customHeight="1" x14ac:dyDescent="0.2">
      <c r="A33" s="567" t="s">
        <v>2646</v>
      </c>
      <c r="B33" s="568" t="s">
        <v>2397</v>
      </c>
      <c r="C33" s="568" t="s">
        <v>2414</v>
      </c>
      <c r="D33" s="568" t="s">
        <v>2467</v>
      </c>
      <c r="E33" s="568" t="s">
        <v>2468</v>
      </c>
      <c r="F33" s="585">
        <v>4</v>
      </c>
      <c r="G33" s="585">
        <v>133.32</v>
      </c>
      <c r="H33" s="585"/>
      <c r="I33" s="585">
        <v>33.33</v>
      </c>
      <c r="J33" s="585"/>
      <c r="K33" s="585"/>
      <c r="L33" s="585"/>
      <c r="M33" s="585"/>
      <c r="N33" s="585"/>
      <c r="O33" s="585"/>
      <c r="P33" s="573"/>
      <c r="Q33" s="586"/>
    </row>
    <row r="34" spans="1:17" ht="14.45" customHeight="1" x14ac:dyDescent="0.2">
      <c r="A34" s="567" t="s">
        <v>2646</v>
      </c>
      <c r="B34" s="568" t="s">
        <v>2397</v>
      </c>
      <c r="C34" s="568" t="s">
        <v>2414</v>
      </c>
      <c r="D34" s="568" t="s">
        <v>2473</v>
      </c>
      <c r="E34" s="568" t="s">
        <v>2474</v>
      </c>
      <c r="F34" s="585">
        <v>11</v>
      </c>
      <c r="G34" s="585">
        <v>946</v>
      </c>
      <c r="H34" s="585">
        <v>0.27880931329207193</v>
      </c>
      <c r="I34" s="585">
        <v>86</v>
      </c>
      <c r="J34" s="585">
        <v>39</v>
      </c>
      <c r="K34" s="585">
        <v>3393</v>
      </c>
      <c r="L34" s="585">
        <v>1</v>
      </c>
      <c r="M34" s="585">
        <v>87</v>
      </c>
      <c r="N34" s="585">
        <v>27</v>
      </c>
      <c r="O34" s="585">
        <v>2376</v>
      </c>
      <c r="P34" s="573">
        <v>0.70026525198938994</v>
      </c>
      <c r="Q34" s="586">
        <v>88</v>
      </c>
    </row>
    <row r="35" spans="1:17" ht="14.45" customHeight="1" x14ac:dyDescent="0.2">
      <c r="A35" s="567" t="s">
        <v>2646</v>
      </c>
      <c r="B35" s="568" t="s">
        <v>2397</v>
      </c>
      <c r="C35" s="568" t="s">
        <v>2414</v>
      </c>
      <c r="D35" s="568" t="s">
        <v>2477</v>
      </c>
      <c r="E35" s="568" t="s">
        <v>2478</v>
      </c>
      <c r="F35" s="585">
        <v>1</v>
      </c>
      <c r="G35" s="585">
        <v>1529</v>
      </c>
      <c r="H35" s="585"/>
      <c r="I35" s="585">
        <v>1529</v>
      </c>
      <c r="J35" s="585"/>
      <c r="K35" s="585"/>
      <c r="L35" s="585"/>
      <c r="M35" s="585"/>
      <c r="N35" s="585"/>
      <c r="O35" s="585"/>
      <c r="P35" s="573"/>
      <c r="Q35" s="586"/>
    </row>
    <row r="36" spans="1:17" ht="14.45" customHeight="1" x14ac:dyDescent="0.2">
      <c r="A36" s="567" t="s">
        <v>2646</v>
      </c>
      <c r="B36" s="568" t="s">
        <v>2397</v>
      </c>
      <c r="C36" s="568" t="s">
        <v>2414</v>
      </c>
      <c r="D36" s="568" t="s">
        <v>2481</v>
      </c>
      <c r="E36" s="568" t="s">
        <v>2440</v>
      </c>
      <c r="F36" s="585">
        <v>1</v>
      </c>
      <c r="G36" s="585">
        <v>689</v>
      </c>
      <c r="H36" s="585">
        <v>0.99279538904899134</v>
      </c>
      <c r="I36" s="585">
        <v>689</v>
      </c>
      <c r="J36" s="585">
        <v>1</v>
      </c>
      <c r="K36" s="585">
        <v>694</v>
      </c>
      <c r="L36" s="585">
        <v>1</v>
      </c>
      <c r="M36" s="585">
        <v>694</v>
      </c>
      <c r="N36" s="585">
        <v>1</v>
      </c>
      <c r="O36" s="585">
        <v>697</v>
      </c>
      <c r="P36" s="573">
        <v>1.0043227665706052</v>
      </c>
      <c r="Q36" s="586">
        <v>697</v>
      </c>
    </row>
    <row r="37" spans="1:17" ht="14.45" customHeight="1" x14ac:dyDescent="0.2">
      <c r="A37" s="567" t="s">
        <v>2646</v>
      </c>
      <c r="B37" s="568" t="s">
        <v>2397</v>
      </c>
      <c r="C37" s="568" t="s">
        <v>2414</v>
      </c>
      <c r="D37" s="568" t="s">
        <v>2498</v>
      </c>
      <c r="E37" s="568" t="s">
        <v>2499</v>
      </c>
      <c r="F37" s="585">
        <v>2</v>
      </c>
      <c r="G37" s="585">
        <v>1434</v>
      </c>
      <c r="H37" s="585">
        <v>0.22068328716528163</v>
      </c>
      <c r="I37" s="585">
        <v>717</v>
      </c>
      <c r="J37" s="585">
        <v>9</v>
      </c>
      <c r="K37" s="585">
        <v>6498</v>
      </c>
      <c r="L37" s="585">
        <v>1</v>
      </c>
      <c r="M37" s="585">
        <v>722</v>
      </c>
      <c r="N37" s="585">
        <v>7</v>
      </c>
      <c r="O37" s="585">
        <v>5075</v>
      </c>
      <c r="P37" s="573">
        <v>0.78100954139735301</v>
      </c>
      <c r="Q37" s="586">
        <v>725</v>
      </c>
    </row>
    <row r="38" spans="1:17" ht="14.45" customHeight="1" x14ac:dyDescent="0.2">
      <c r="A38" s="567" t="s">
        <v>2646</v>
      </c>
      <c r="B38" s="568" t="s">
        <v>2397</v>
      </c>
      <c r="C38" s="568" t="s">
        <v>2414</v>
      </c>
      <c r="D38" s="568" t="s">
        <v>2502</v>
      </c>
      <c r="E38" s="568" t="s">
        <v>2503</v>
      </c>
      <c r="F38" s="585">
        <v>1</v>
      </c>
      <c r="G38" s="585">
        <v>375</v>
      </c>
      <c r="H38" s="585"/>
      <c r="I38" s="585">
        <v>375</v>
      </c>
      <c r="J38" s="585"/>
      <c r="K38" s="585"/>
      <c r="L38" s="585"/>
      <c r="M38" s="585"/>
      <c r="N38" s="585">
        <v>1</v>
      </c>
      <c r="O38" s="585">
        <v>377</v>
      </c>
      <c r="P38" s="573"/>
      <c r="Q38" s="586">
        <v>377</v>
      </c>
    </row>
    <row r="39" spans="1:17" ht="14.45" customHeight="1" x14ac:dyDescent="0.2">
      <c r="A39" s="567" t="s">
        <v>2646</v>
      </c>
      <c r="B39" s="568" t="s">
        <v>2397</v>
      </c>
      <c r="C39" s="568" t="s">
        <v>2414</v>
      </c>
      <c r="D39" s="568" t="s">
        <v>2508</v>
      </c>
      <c r="E39" s="568" t="s">
        <v>2509</v>
      </c>
      <c r="F39" s="585">
        <v>5</v>
      </c>
      <c r="G39" s="585">
        <v>1955</v>
      </c>
      <c r="H39" s="585">
        <v>4.9745547073791352</v>
      </c>
      <c r="I39" s="585">
        <v>391</v>
      </c>
      <c r="J39" s="585">
        <v>1</v>
      </c>
      <c r="K39" s="585">
        <v>393</v>
      </c>
      <c r="L39" s="585">
        <v>1</v>
      </c>
      <c r="M39" s="585">
        <v>393</v>
      </c>
      <c r="N39" s="585"/>
      <c r="O39" s="585"/>
      <c r="P39" s="573"/>
      <c r="Q39" s="586"/>
    </row>
    <row r="40" spans="1:17" ht="14.45" customHeight="1" x14ac:dyDescent="0.2">
      <c r="A40" s="567" t="s">
        <v>2646</v>
      </c>
      <c r="B40" s="568" t="s">
        <v>2397</v>
      </c>
      <c r="C40" s="568" t="s">
        <v>2414</v>
      </c>
      <c r="D40" s="568" t="s">
        <v>2510</v>
      </c>
      <c r="E40" s="568" t="s">
        <v>2511</v>
      </c>
      <c r="F40" s="585">
        <v>2</v>
      </c>
      <c r="G40" s="585">
        <v>1012</v>
      </c>
      <c r="H40" s="585">
        <v>0.66404199475065617</v>
      </c>
      <c r="I40" s="585">
        <v>506</v>
      </c>
      <c r="J40" s="585">
        <v>3</v>
      </c>
      <c r="K40" s="585">
        <v>1524</v>
      </c>
      <c r="L40" s="585">
        <v>1</v>
      </c>
      <c r="M40" s="585">
        <v>508</v>
      </c>
      <c r="N40" s="585">
        <v>3</v>
      </c>
      <c r="O40" s="585">
        <v>1533</v>
      </c>
      <c r="P40" s="573">
        <v>1.0059055118110236</v>
      </c>
      <c r="Q40" s="586">
        <v>511</v>
      </c>
    </row>
    <row r="41" spans="1:17" ht="14.45" customHeight="1" x14ac:dyDescent="0.2">
      <c r="A41" s="567" t="s">
        <v>2646</v>
      </c>
      <c r="B41" s="568" t="s">
        <v>2397</v>
      </c>
      <c r="C41" s="568" t="s">
        <v>2414</v>
      </c>
      <c r="D41" s="568" t="s">
        <v>2518</v>
      </c>
      <c r="E41" s="568" t="s">
        <v>2519</v>
      </c>
      <c r="F41" s="585"/>
      <c r="G41" s="585"/>
      <c r="H41" s="585"/>
      <c r="I41" s="585"/>
      <c r="J41" s="585">
        <v>1</v>
      </c>
      <c r="K41" s="585">
        <v>451</v>
      </c>
      <c r="L41" s="585">
        <v>1</v>
      </c>
      <c r="M41" s="585">
        <v>451</v>
      </c>
      <c r="N41" s="585"/>
      <c r="O41" s="585"/>
      <c r="P41" s="573"/>
      <c r="Q41" s="586"/>
    </row>
    <row r="42" spans="1:17" ht="14.45" customHeight="1" x14ac:dyDescent="0.2">
      <c r="A42" s="567" t="s">
        <v>2646</v>
      </c>
      <c r="B42" s="568" t="s">
        <v>2397</v>
      </c>
      <c r="C42" s="568" t="s">
        <v>2414</v>
      </c>
      <c r="D42" s="568" t="s">
        <v>2520</v>
      </c>
      <c r="E42" s="568" t="s">
        <v>2521</v>
      </c>
      <c r="F42" s="585">
        <v>3</v>
      </c>
      <c r="G42" s="585">
        <v>933</v>
      </c>
      <c r="H42" s="585">
        <v>1.4951923076923077</v>
      </c>
      <c r="I42" s="585">
        <v>311</v>
      </c>
      <c r="J42" s="585">
        <v>2</v>
      </c>
      <c r="K42" s="585">
        <v>624</v>
      </c>
      <c r="L42" s="585">
        <v>1</v>
      </c>
      <c r="M42" s="585">
        <v>312</v>
      </c>
      <c r="N42" s="585">
        <v>5</v>
      </c>
      <c r="O42" s="585">
        <v>1565</v>
      </c>
      <c r="P42" s="573">
        <v>2.5080128205128207</v>
      </c>
      <c r="Q42" s="586">
        <v>313</v>
      </c>
    </row>
    <row r="43" spans="1:17" ht="14.45" customHeight="1" x14ac:dyDescent="0.2">
      <c r="A43" s="567" t="s">
        <v>2646</v>
      </c>
      <c r="B43" s="568" t="s">
        <v>2397</v>
      </c>
      <c r="C43" s="568" t="s">
        <v>2414</v>
      </c>
      <c r="D43" s="568" t="s">
        <v>2593</v>
      </c>
      <c r="E43" s="568" t="s">
        <v>2594</v>
      </c>
      <c r="F43" s="585"/>
      <c r="G43" s="585"/>
      <c r="H43" s="585"/>
      <c r="I43" s="585"/>
      <c r="J43" s="585">
        <v>6</v>
      </c>
      <c r="K43" s="585">
        <v>10476</v>
      </c>
      <c r="L43" s="585">
        <v>1</v>
      </c>
      <c r="M43" s="585">
        <v>1746</v>
      </c>
      <c r="N43" s="585"/>
      <c r="O43" s="585"/>
      <c r="P43" s="573"/>
      <c r="Q43" s="586"/>
    </row>
    <row r="44" spans="1:17" ht="14.45" customHeight="1" x14ac:dyDescent="0.2">
      <c r="A44" s="567" t="s">
        <v>2646</v>
      </c>
      <c r="B44" s="568" t="s">
        <v>2397</v>
      </c>
      <c r="C44" s="568" t="s">
        <v>2414</v>
      </c>
      <c r="D44" s="568" t="s">
        <v>2526</v>
      </c>
      <c r="E44" s="568" t="s">
        <v>2527</v>
      </c>
      <c r="F44" s="585"/>
      <c r="G44" s="585"/>
      <c r="H44" s="585"/>
      <c r="I44" s="585"/>
      <c r="J44" s="585">
        <v>2</v>
      </c>
      <c r="K44" s="585">
        <v>620</v>
      </c>
      <c r="L44" s="585">
        <v>1</v>
      </c>
      <c r="M44" s="585">
        <v>310</v>
      </c>
      <c r="N44" s="585"/>
      <c r="O44" s="585"/>
      <c r="P44" s="573"/>
      <c r="Q44" s="586"/>
    </row>
    <row r="45" spans="1:17" ht="14.45" customHeight="1" x14ac:dyDescent="0.2">
      <c r="A45" s="567" t="s">
        <v>2646</v>
      </c>
      <c r="B45" s="568" t="s">
        <v>2397</v>
      </c>
      <c r="C45" s="568" t="s">
        <v>2414</v>
      </c>
      <c r="D45" s="568" t="s">
        <v>2528</v>
      </c>
      <c r="E45" s="568" t="s">
        <v>2529</v>
      </c>
      <c r="F45" s="585"/>
      <c r="G45" s="585"/>
      <c r="H45" s="585"/>
      <c r="I45" s="585"/>
      <c r="J45" s="585"/>
      <c r="K45" s="585"/>
      <c r="L45" s="585"/>
      <c r="M45" s="585"/>
      <c r="N45" s="585">
        <v>5</v>
      </c>
      <c r="O45" s="585">
        <v>1700</v>
      </c>
      <c r="P45" s="573"/>
      <c r="Q45" s="586">
        <v>340</v>
      </c>
    </row>
    <row r="46" spans="1:17" ht="14.45" customHeight="1" x14ac:dyDescent="0.2">
      <c r="A46" s="567" t="s">
        <v>2646</v>
      </c>
      <c r="B46" s="568" t="s">
        <v>2397</v>
      </c>
      <c r="C46" s="568" t="s">
        <v>2414</v>
      </c>
      <c r="D46" s="568" t="s">
        <v>2532</v>
      </c>
      <c r="E46" s="568" t="s">
        <v>2533</v>
      </c>
      <c r="F46" s="585">
        <v>1</v>
      </c>
      <c r="G46" s="585">
        <v>841</v>
      </c>
      <c r="H46" s="585">
        <v>6.2130614657210405E-2</v>
      </c>
      <c r="I46" s="585">
        <v>841</v>
      </c>
      <c r="J46" s="585">
        <v>16</v>
      </c>
      <c r="K46" s="585">
        <v>13536</v>
      </c>
      <c r="L46" s="585">
        <v>1</v>
      </c>
      <c r="M46" s="585">
        <v>846</v>
      </c>
      <c r="N46" s="585"/>
      <c r="O46" s="585"/>
      <c r="P46" s="573"/>
      <c r="Q46" s="586"/>
    </row>
    <row r="47" spans="1:17" ht="14.45" customHeight="1" x14ac:dyDescent="0.2">
      <c r="A47" s="567" t="s">
        <v>2646</v>
      </c>
      <c r="B47" s="568" t="s">
        <v>2397</v>
      </c>
      <c r="C47" s="568" t="s">
        <v>2414</v>
      </c>
      <c r="D47" s="568" t="s">
        <v>2536</v>
      </c>
      <c r="E47" s="568" t="s">
        <v>2537</v>
      </c>
      <c r="F47" s="585">
        <v>1</v>
      </c>
      <c r="G47" s="585">
        <v>1203</v>
      </c>
      <c r="H47" s="585">
        <v>0.99503722084367241</v>
      </c>
      <c r="I47" s="585">
        <v>1203</v>
      </c>
      <c r="J47" s="585">
        <v>1</v>
      </c>
      <c r="K47" s="585">
        <v>1209</v>
      </c>
      <c r="L47" s="585">
        <v>1</v>
      </c>
      <c r="M47" s="585">
        <v>1209</v>
      </c>
      <c r="N47" s="585"/>
      <c r="O47" s="585"/>
      <c r="P47" s="573"/>
      <c r="Q47" s="586"/>
    </row>
    <row r="48" spans="1:17" ht="14.45" customHeight="1" x14ac:dyDescent="0.2">
      <c r="A48" s="567" t="s">
        <v>2646</v>
      </c>
      <c r="B48" s="568" t="s">
        <v>2397</v>
      </c>
      <c r="C48" s="568" t="s">
        <v>2414</v>
      </c>
      <c r="D48" s="568" t="s">
        <v>2538</v>
      </c>
      <c r="E48" s="568" t="s">
        <v>2539</v>
      </c>
      <c r="F48" s="585"/>
      <c r="G48" s="585"/>
      <c r="H48" s="585"/>
      <c r="I48" s="585"/>
      <c r="J48" s="585"/>
      <c r="K48" s="585"/>
      <c r="L48" s="585"/>
      <c r="M48" s="585"/>
      <c r="N48" s="585">
        <v>1</v>
      </c>
      <c r="O48" s="585">
        <v>1587</v>
      </c>
      <c r="P48" s="573"/>
      <c r="Q48" s="586">
        <v>1587</v>
      </c>
    </row>
    <row r="49" spans="1:17" ht="14.45" customHeight="1" x14ac:dyDescent="0.2">
      <c r="A49" s="567" t="s">
        <v>2646</v>
      </c>
      <c r="B49" s="568" t="s">
        <v>2397</v>
      </c>
      <c r="C49" s="568" t="s">
        <v>2414</v>
      </c>
      <c r="D49" s="568" t="s">
        <v>2599</v>
      </c>
      <c r="E49" s="568" t="s">
        <v>2600</v>
      </c>
      <c r="F49" s="585"/>
      <c r="G49" s="585"/>
      <c r="H49" s="585"/>
      <c r="I49" s="585"/>
      <c r="J49" s="585">
        <v>0</v>
      </c>
      <c r="K49" s="585">
        <v>0</v>
      </c>
      <c r="L49" s="585"/>
      <c r="M49" s="585"/>
      <c r="N49" s="585"/>
      <c r="O49" s="585"/>
      <c r="P49" s="573"/>
      <c r="Q49" s="586"/>
    </row>
    <row r="50" spans="1:17" ht="14.45" customHeight="1" x14ac:dyDescent="0.2">
      <c r="A50" s="567" t="s">
        <v>2646</v>
      </c>
      <c r="B50" s="568" t="s">
        <v>2397</v>
      </c>
      <c r="C50" s="568" t="s">
        <v>2414</v>
      </c>
      <c r="D50" s="568" t="s">
        <v>2540</v>
      </c>
      <c r="E50" s="568" t="s">
        <v>2541</v>
      </c>
      <c r="F50" s="585"/>
      <c r="G50" s="585"/>
      <c r="H50" s="585"/>
      <c r="I50" s="585"/>
      <c r="J50" s="585">
        <v>5</v>
      </c>
      <c r="K50" s="585">
        <v>1260</v>
      </c>
      <c r="L50" s="585">
        <v>1</v>
      </c>
      <c r="M50" s="585">
        <v>252</v>
      </c>
      <c r="N50" s="585"/>
      <c r="O50" s="585"/>
      <c r="P50" s="573"/>
      <c r="Q50" s="586"/>
    </row>
    <row r="51" spans="1:17" ht="14.45" customHeight="1" x14ac:dyDescent="0.2">
      <c r="A51" s="567" t="s">
        <v>2646</v>
      </c>
      <c r="B51" s="568" t="s">
        <v>2397</v>
      </c>
      <c r="C51" s="568" t="s">
        <v>2414</v>
      </c>
      <c r="D51" s="568" t="s">
        <v>2542</v>
      </c>
      <c r="E51" s="568" t="s">
        <v>2523</v>
      </c>
      <c r="F51" s="585"/>
      <c r="G51" s="585"/>
      <c r="H51" s="585"/>
      <c r="I51" s="585"/>
      <c r="J51" s="585">
        <v>1</v>
      </c>
      <c r="K51" s="585">
        <v>831</v>
      </c>
      <c r="L51" s="585">
        <v>1</v>
      </c>
      <c r="M51" s="585">
        <v>831</v>
      </c>
      <c r="N51" s="585">
        <v>2</v>
      </c>
      <c r="O51" s="585">
        <v>1668</v>
      </c>
      <c r="P51" s="573">
        <v>2.0072202166064983</v>
      </c>
      <c r="Q51" s="586">
        <v>834</v>
      </c>
    </row>
    <row r="52" spans="1:17" ht="14.45" customHeight="1" x14ac:dyDescent="0.2">
      <c r="A52" s="567" t="s">
        <v>2646</v>
      </c>
      <c r="B52" s="568" t="s">
        <v>2397</v>
      </c>
      <c r="C52" s="568" t="s">
        <v>2414</v>
      </c>
      <c r="D52" s="568" t="s">
        <v>2543</v>
      </c>
      <c r="E52" s="568" t="s">
        <v>2544</v>
      </c>
      <c r="F52" s="585"/>
      <c r="G52" s="585"/>
      <c r="H52" s="585"/>
      <c r="I52" s="585"/>
      <c r="J52" s="585">
        <v>1</v>
      </c>
      <c r="K52" s="585">
        <v>3364</v>
      </c>
      <c r="L52" s="585">
        <v>1</v>
      </c>
      <c r="M52" s="585">
        <v>3364</v>
      </c>
      <c r="N52" s="585"/>
      <c r="O52" s="585"/>
      <c r="P52" s="573"/>
      <c r="Q52" s="586"/>
    </row>
    <row r="53" spans="1:17" ht="14.45" customHeight="1" x14ac:dyDescent="0.2">
      <c r="A53" s="567" t="s">
        <v>2647</v>
      </c>
      <c r="B53" s="568" t="s">
        <v>2397</v>
      </c>
      <c r="C53" s="568" t="s">
        <v>2414</v>
      </c>
      <c r="D53" s="568" t="s">
        <v>2427</v>
      </c>
      <c r="E53" s="568" t="s">
        <v>2428</v>
      </c>
      <c r="F53" s="585">
        <v>1</v>
      </c>
      <c r="G53" s="585">
        <v>37</v>
      </c>
      <c r="H53" s="585"/>
      <c r="I53" s="585">
        <v>37</v>
      </c>
      <c r="J53" s="585"/>
      <c r="K53" s="585"/>
      <c r="L53" s="585"/>
      <c r="M53" s="585"/>
      <c r="N53" s="585"/>
      <c r="O53" s="585"/>
      <c r="P53" s="573"/>
      <c r="Q53" s="586"/>
    </row>
    <row r="54" spans="1:17" ht="14.45" customHeight="1" x14ac:dyDescent="0.2">
      <c r="A54" s="567" t="s">
        <v>2647</v>
      </c>
      <c r="B54" s="568" t="s">
        <v>2397</v>
      </c>
      <c r="C54" s="568" t="s">
        <v>2414</v>
      </c>
      <c r="D54" s="568" t="s">
        <v>2435</v>
      </c>
      <c r="E54" s="568" t="s">
        <v>2436</v>
      </c>
      <c r="F54" s="585"/>
      <c r="G54" s="585"/>
      <c r="H54" s="585"/>
      <c r="I54" s="585"/>
      <c r="J54" s="585">
        <v>1</v>
      </c>
      <c r="K54" s="585">
        <v>254</v>
      </c>
      <c r="L54" s="585">
        <v>1</v>
      </c>
      <c r="M54" s="585">
        <v>254</v>
      </c>
      <c r="N54" s="585">
        <v>1</v>
      </c>
      <c r="O54" s="585">
        <v>255</v>
      </c>
      <c r="P54" s="573">
        <v>1.0039370078740157</v>
      </c>
      <c r="Q54" s="586">
        <v>255</v>
      </c>
    </row>
    <row r="55" spans="1:17" ht="14.45" customHeight="1" x14ac:dyDescent="0.2">
      <c r="A55" s="567" t="s">
        <v>2647</v>
      </c>
      <c r="B55" s="568" t="s">
        <v>2397</v>
      </c>
      <c r="C55" s="568" t="s">
        <v>2414</v>
      </c>
      <c r="D55" s="568" t="s">
        <v>2447</v>
      </c>
      <c r="E55" s="568" t="s">
        <v>2448</v>
      </c>
      <c r="F55" s="585"/>
      <c r="G55" s="585"/>
      <c r="H55" s="585"/>
      <c r="I55" s="585"/>
      <c r="J55" s="585"/>
      <c r="K55" s="585"/>
      <c r="L55" s="585"/>
      <c r="M55" s="585"/>
      <c r="N55" s="585">
        <v>2</v>
      </c>
      <c r="O55" s="585">
        <v>2090</v>
      </c>
      <c r="P55" s="573"/>
      <c r="Q55" s="586">
        <v>1045</v>
      </c>
    </row>
    <row r="56" spans="1:17" ht="14.45" customHeight="1" x14ac:dyDescent="0.2">
      <c r="A56" s="567" t="s">
        <v>2647</v>
      </c>
      <c r="B56" s="568" t="s">
        <v>2397</v>
      </c>
      <c r="C56" s="568" t="s">
        <v>2414</v>
      </c>
      <c r="D56" s="568" t="s">
        <v>2582</v>
      </c>
      <c r="E56" s="568" t="s">
        <v>2546</v>
      </c>
      <c r="F56" s="585"/>
      <c r="G56" s="585"/>
      <c r="H56" s="585"/>
      <c r="I56" s="585"/>
      <c r="J56" s="585"/>
      <c r="K56" s="585"/>
      <c r="L56" s="585"/>
      <c r="M56" s="585"/>
      <c r="N56" s="585">
        <v>1</v>
      </c>
      <c r="O56" s="585">
        <v>2357</v>
      </c>
      <c r="P56" s="573"/>
      <c r="Q56" s="586">
        <v>2357</v>
      </c>
    </row>
    <row r="57" spans="1:17" ht="14.45" customHeight="1" x14ac:dyDescent="0.2">
      <c r="A57" s="567" t="s">
        <v>2647</v>
      </c>
      <c r="B57" s="568" t="s">
        <v>2397</v>
      </c>
      <c r="C57" s="568" t="s">
        <v>2414</v>
      </c>
      <c r="D57" s="568" t="s">
        <v>2473</v>
      </c>
      <c r="E57" s="568" t="s">
        <v>2474</v>
      </c>
      <c r="F57" s="585"/>
      <c r="G57" s="585"/>
      <c r="H57" s="585"/>
      <c r="I57" s="585"/>
      <c r="J57" s="585"/>
      <c r="K57" s="585"/>
      <c r="L57" s="585"/>
      <c r="M57" s="585"/>
      <c r="N57" s="585">
        <v>1</v>
      </c>
      <c r="O57" s="585">
        <v>88</v>
      </c>
      <c r="P57" s="573"/>
      <c r="Q57" s="586">
        <v>88</v>
      </c>
    </row>
    <row r="58" spans="1:17" ht="14.45" customHeight="1" x14ac:dyDescent="0.2">
      <c r="A58" s="567" t="s">
        <v>2396</v>
      </c>
      <c r="B58" s="568" t="s">
        <v>2397</v>
      </c>
      <c r="C58" s="568" t="s">
        <v>2414</v>
      </c>
      <c r="D58" s="568" t="s">
        <v>2435</v>
      </c>
      <c r="E58" s="568" t="s">
        <v>2436</v>
      </c>
      <c r="F58" s="585"/>
      <c r="G58" s="585"/>
      <c r="H58" s="585"/>
      <c r="I58" s="585"/>
      <c r="J58" s="585">
        <v>5</v>
      </c>
      <c r="K58" s="585">
        <v>1270</v>
      </c>
      <c r="L58" s="585">
        <v>1</v>
      </c>
      <c r="M58" s="585">
        <v>254</v>
      </c>
      <c r="N58" s="585">
        <v>3</v>
      </c>
      <c r="O58" s="585">
        <v>765</v>
      </c>
      <c r="P58" s="573">
        <v>0.60236220472440949</v>
      </c>
      <c r="Q58" s="586">
        <v>255</v>
      </c>
    </row>
    <row r="59" spans="1:17" ht="14.45" customHeight="1" x14ac:dyDescent="0.2">
      <c r="A59" s="567" t="s">
        <v>2396</v>
      </c>
      <c r="B59" s="568" t="s">
        <v>2397</v>
      </c>
      <c r="C59" s="568" t="s">
        <v>2414</v>
      </c>
      <c r="D59" s="568" t="s">
        <v>2437</v>
      </c>
      <c r="E59" s="568" t="s">
        <v>2438</v>
      </c>
      <c r="F59" s="585"/>
      <c r="G59" s="585"/>
      <c r="H59" s="585"/>
      <c r="I59" s="585"/>
      <c r="J59" s="585">
        <v>1</v>
      </c>
      <c r="K59" s="585">
        <v>126</v>
      </c>
      <c r="L59" s="585">
        <v>1</v>
      </c>
      <c r="M59" s="585">
        <v>126</v>
      </c>
      <c r="N59" s="585">
        <v>4</v>
      </c>
      <c r="O59" s="585">
        <v>508</v>
      </c>
      <c r="P59" s="573">
        <v>4.0317460317460316</v>
      </c>
      <c r="Q59" s="586">
        <v>127</v>
      </c>
    </row>
    <row r="60" spans="1:17" ht="14.45" customHeight="1" x14ac:dyDescent="0.2">
      <c r="A60" s="567" t="s">
        <v>2396</v>
      </c>
      <c r="B60" s="568" t="s">
        <v>2397</v>
      </c>
      <c r="C60" s="568" t="s">
        <v>2414</v>
      </c>
      <c r="D60" s="568" t="s">
        <v>2439</v>
      </c>
      <c r="E60" s="568" t="s">
        <v>2440</v>
      </c>
      <c r="F60" s="585"/>
      <c r="G60" s="585"/>
      <c r="H60" s="585"/>
      <c r="I60" s="585"/>
      <c r="J60" s="585"/>
      <c r="K60" s="585"/>
      <c r="L60" s="585"/>
      <c r="M60" s="585"/>
      <c r="N60" s="585">
        <v>2</v>
      </c>
      <c r="O60" s="585">
        <v>1094</v>
      </c>
      <c r="P60" s="573"/>
      <c r="Q60" s="586">
        <v>547</v>
      </c>
    </row>
    <row r="61" spans="1:17" ht="14.45" customHeight="1" x14ac:dyDescent="0.2">
      <c r="A61" s="567" t="s">
        <v>2396</v>
      </c>
      <c r="B61" s="568" t="s">
        <v>2397</v>
      </c>
      <c r="C61" s="568" t="s">
        <v>2414</v>
      </c>
      <c r="D61" s="568" t="s">
        <v>2443</v>
      </c>
      <c r="E61" s="568" t="s">
        <v>2444</v>
      </c>
      <c r="F61" s="585"/>
      <c r="G61" s="585"/>
      <c r="H61" s="585"/>
      <c r="I61" s="585"/>
      <c r="J61" s="585"/>
      <c r="K61" s="585"/>
      <c r="L61" s="585"/>
      <c r="M61" s="585"/>
      <c r="N61" s="585">
        <v>1</v>
      </c>
      <c r="O61" s="585">
        <v>507</v>
      </c>
      <c r="P61" s="573"/>
      <c r="Q61" s="586">
        <v>507</v>
      </c>
    </row>
    <row r="62" spans="1:17" ht="14.45" customHeight="1" x14ac:dyDescent="0.2">
      <c r="A62" s="567" t="s">
        <v>2396</v>
      </c>
      <c r="B62" s="568" t="s">
        <v>2397</v>
      </c>
      <c r="C62" s="568" t="s">
        <v>2414</v>
      </c>
      <c r="D62" s="568" t="s">
        <v>2449</v>
      </c>
      <c r="E62" s="568" t="s">
        <v>2450</v>
      </c>
      <c r="F62" s="585"/>
      <c r="G62" s="585"/>
      <c r="H62" s="585"/>
      <c r="I62" s="585"/>
      <c r="J62" s="585">
        <v>1</v>
      </c>
      <c r="K62" s="585">
        <v>2112</v>
      </c>
      <c r="L62" s="585">
        <v>1</v>
      </c>
      <c r="M62" s="585">
        <v>2112</v>
      </c>
      <c r="N62" s="585"/>
      <c r="O62" s="585"/>
      <c r="P62" s="573"/>
      <c r="Q62" s="586"/>
    </row>
    <row r="63" spans="1:17" ht="14.45" customHeight="1" x14ac:dyDescent="0.2">
      <c r="A63" s="567" t="s">
        <v>2396</v>
      </c>
      <c r="B63" s="568" t="s">
        <v>2397</v>
      </c>
      <c r="C63" s="568" t="s">
        <v>2414</v>
      </c>
      <c r="D63" s="568" t="s">
        <v>2457</v>
      </c>
      <c r="E63" s="568" t="s">
        <v>2458</v>
      </c>
      <c r="F63" s="585"/>
      <c r="G63" s="585"/>
      <c r="H63" s="585"/>
      <c r="I63" s="585"/>
      <c r="J63" s="585"/>
      <c r="K63" s="585"/>
      <c r="L63" s="585"/>
      <c r="M63" s="585"/>
      <c r="N63" s="585">
        <v>0</v>
      </c>
      <c r="O63" s="585">
        <v>0</v>
      </c>
      <c r="P63" s="573"/>
      <c r="Q63" s="586"/>
    </row>
    <row r="64" spans="1:17" ht="14.45" customHeight="1" x14ac:dyDescent="0.2">
      <c r="A64" s="567" t="s">
        <v>2396</v>
      </c>
      <c r="B64" s="568" t="s">
        <v>2397</v>
      </c>
      <c r="C64" s="568" t="s">
        <v>2414</v>
      </c>
      <c r="D64" s="568" t="s">
        <v>2467</v>
      </c>
      <c r="E64" s="568" t="s">
        <v>2468</v>
      </c>
      <c r="F64" s="585"/>
      <c r="G64" s="585"/>
      <c r="H64" s="585"/>
      <c r="I64" s="585"/>
      <c r="J64" s="585"/>
      <c r="K64" s="585"/>
      <c r="L64" s="585"/>
      <c r="M64" s="585"/>
      <c r="N64" s="585">
        <v>2</v>
      </c>
      <c r="O64" s="585">
        <v>91.11</v>
      </c>
      <c r="P64" s="573"/>
      <c r="Q64" s="586">
        <v>45.555</v>
      </c>
    </row>
    <row r="65" spans="1:17" ht="14.45" customHeight="1" x14ac:dyDescent="0.2">
      <c r="A65" s="567" t="s">
        <v>2396</v>
      </c>
      <c r="B65" s="568" t="s">
        <v>2397</v>
      </c>
      <c r="C65" s="568" t="s">
        <v>2414</v>
      </c>
      <c r="D65" s="568" t="s">
        <v>2473</v>
      </c>
      <c r="E65" s="568" t="s">
        <v>2474</v>
      </c>
      <c r="F65" s="585"/>
      <c r="G65" s="585"/>
      <c r="H65" s="585"/>
      <c r="I65" s="585"/>
      <c r="J65" s="585"/>
      <c r="K65" s="585"/>
      <c r="L65" s="585"/>
      <c r="M65" s="585"/>
      <c r="N65" s="585">
        <v>1</v>
      </c>
      <c r="O65" s="585">
        <v>88</v>
      </c>
      <c r="P65" s="573"/>
      <c r="Q65" s="586">
        <v>88</v>
      </c>
    </row>
    <row r="66" spans="1:17" ht="14.45" customHeight="1" x14ac:dyDescent="0.2">
      <c r="A66" s="567" t="s">
        <v>2396</v>
      </c>
      <c r="B66" s="568" t="s">
        <v>2397</v>
      </c>
      <c r="C66" s="568" t="s">
        <v>2414</v>
      </c>
      <c r="D66" s="568" t="s">
        <v>2498</v>
      </c>
      <c r="E66" s="568" t="s">
        <v>2499</v>
      </c>
      <c r="F66" s="585"/>
      <c r="G66" s="585"/>
      <c r="H66" s="585"/>
      <c r="I66" s="585"/>
      <c r="J66" s="585">
        <v>1</v>
      </c>
      <c r="K66" s="585">
        <v>722</v>
      </c>
      <c r="L66" s="585">
        <v>1</v>
      </c>
      <c r="M66" s="585">
        <v>722</v>
      </c>
      <c r="N66" s="585"/>
      <c r="O66" s="585"/>
      <c r="P66" s="573"/>
      <c r="Q66" s="586"/>
    </row>
    <row r="67" spans="1:17" ht="14.45" customHeight="1" x14ac:dyDescent="0.2">
      <c r="A67" s="567" t="s">
        <v>2396</v>
      </c>
      <c r="B67" s="568" t="s">
        <v>2397</v>
      </c>
      <c r="C67" s="568" t="s">
        <v>2414</v>
      </c>
      <c r="D67" s="568" t="s">
        <v>2510</v>
      </c>
      <c r="E67" s="568" t="s">
        <v>2511</v>
      </c>
      <c r="F67" s="585"/>
      <c r="G67" s="585"/>
      <c r="H67" s="585"/>
      <c r="I67" s="585"/>
      <c r="J67" s="585">
        <v>1</v>
      </c>
      <c r="K67" s="585">
        <v>508</v>
      </c>
      <c r="L67" s="585">
        <v>1</v>
      </c>
      <c r="M67" s="585">
        <v>508</v>
      </c>
      <c r="N67" s="585">
        <v>1</v>
      </c>
      <c r="O67" s="585">
        <v>511</v>
      </c>
      <c r="P67" s="573">
        <v>1.0059055118110236</v>
      </c>
      <c r="Q67" s="586">
        <v>511</v>
      </c>
    </row>
    <row r="68" spans="1:17" ht="14.45" customHeight="1" x14ac:dyDescent="0.2">
      <c r="A68" s="567" t="s">
        <v>2396</v>
      </c>
      <c r="B68" s="568" t="s">
        <v>2397</v>
      </c>
      <c r="C68" s="568" t="s">
        <v>2414</v>
      </c>
      <c r="D68" s="568" t="s">
        <v>2520</v>
      </c>
      <c r="E68" s="568" t="s">
        <v>2521</v>
      </c>
      <c r="F68" s="585"/>
      <c r="G68" s="585"/>
      <c r="H68" s="585"/>
      <c r="I68" s="585"/>
      <c r="J68" s="585">
        <v>1</v>
      </c>
      <c r="K68" s="585">
        <v>312</v>
      </c>
      <c r="L68" s="585">
        <v>1</v>
      </c>
      <c r="M68" s="585">
        <v>312</v>
      </c>
      <c r="N68" s="585">
        <v>1</v>
      </c>
      <c r="O68" s="585">
        <v>313</v>
      </c>
      <c r="P68" s="573">
        <v>1.0032051282051282</v>
      </c>
      <c r="Q68" s="586">
        <v>313</v>
      </c>
    </row>
    <row r="69" spans="1:17" ht="14.45" customHeight="1" x14ac:dyDescent="0.2">
      <c r="A69" s="567" t="s">
        <v>2648</v>
      </c>
      <c r="B69" s="568" t="s">
        <v>2397</v>
      </c>
      <c r="C69" s="568" t="s">
        <v>2414</v>
      </c>
      <c r="D69" s="568" t="s">
        <v>2435</v>
      </c>
      <c r="E69" s="568" t="s">
        <v>2436</v>
      </c>
      <c r="F69" s="585"/>
      <c r="G69" s="585"/>
      <c r="H69" s="585"/>
      <c r="I69" s="585"/>
      <c r="J69" s="585">
        <v>10</v>
      </c>
      <c r="K69" s="585">
        <v>2540</v>
      </c>
      <c r="L69" s="585">
        <v>1</v>
      </c>
      <c r="M69" s="585">
        <v>254</v>
      </c>
      <c r="N69" s="585">
        <v>9</v>
      </c>
      <c r="O69" s="585">
        <v>2295</v>
      </c>
      <c r="P69" s="573">
        <v>0.90354330708661412</v>
      </c>
      <c r="Q69" s="586">
        <v>255</v>
      </c>
    </row>
    <row r="70" spans="1:17" ht="14.45" customHeight="1" x14ac:dyDescent="0.2">
      <c r="A70" s="567" t="s">
        <v>2648</v>
      </c>
      <c r="B70" s="568" t="s">
        <v>2397</v>
      </c>
      <c r="C70" s="568" t="s">
        <v>2414</v>
      </c>
      <c r="D70" s="568" t="s">
        <v>2437</v>
      </c>
      <c r="E70" s="568" t="s">
        <v>2438</v>
      </c>
      <c r="F70" s="585">
        <v>1</v>
      </c>
      <c r="G70" s="585">
        <v>127</v>
      </c>
      <c r="H70" s="585"/>
      <c r="I70" s="585">
        <v>127</v>
      </c>
      <c r="J70" s="585"/>
      <c r="K70" s="585"/>
      <c r="L70" s="585"/>
      <c r="M70" s="585"/>
      <c r="N70" s="585">
        <v>1</v>
      </c>
      <c r="O70" s="585">
        <v>127</v>
      </c>
      <c r="P70" s="573"/>
      <c r="Q70" s="586">
        <v>127</v>
      </c>
    </row>
    <row r="71" spans="1:17" ht="14.45" customHeight="1" x14ac:dyDescent="0.2">
      <c r="A71" s="567" t="s">
        <v>2648</v>
      </c>
      <c r="B71" s="568" t="s">
        <v>2397</v>
      </c>
      <c r="C71" s="568" t="s">
        <v>2414</v>
      </c>
      <c r="D71" s="568" t="s">
        <v>2508</v>
      </c>
      <c r="E71" s="568" t="s">
        <v>2509</v>
      </c>
      <c r="F71" s="585"/>
      <c r="G71" s="585"/>
      <c r="H71" s="585"/>
      <c r="I71" s="585"/>
      <c r="J71" s="585"/>
      <c r="K71" s="585"/>
      <c r="L71" s="585"/>
      <c r="M71" s="585"/>
      <c r="N71" s="585">
        <v>1</v>
      </c>
      <c r="O71" s="585">
        <v>396</v>
      </c>
      <c r="P71" s="573"/>
      <c r="Q71" s="586">
        <v>396</v>
      </c>
    </row>
    <row r="72" spans="1:17" ht="14.45" customHeight="1" x14ac:dyDescent="0.2">
      <c r="A72" s="567" t="s">
        <v>2649</v>
      </c>
      <c r="B72" s="568" t="s">
        <v>2397</v>
      </c>
      <c r="C72" s="568" t="s">
        <v>2414</v>
      </c>
      <c r="D72" s="568" t="s">
        <v>2435</v>
      </c>
      <c r="E72" s="568" t="s">
        <v>2436</v>
      </c>
      <c r="F72" s="585"/>
      <c r="G72" s="585"/>
      <c r="H72" s="585"/>
      <c r="I72" s="585"/>
      <c r="J72" s="585"/>
      <c r="K72" s="585"/>
      <c r="L72" s="585"/>
      <c r="M72" s="585"/>
      <c r="N72" s="585">
        <v>5</v>
      </c>
      <c r="O72" s="585">
        <v>1275</v>
      </c>
      <c r="P72" s="573"/>
      <c r="Q72" s="586">
        <v>255</v>
      </c>
    </row>
    <row r="73" spans="1:17" ht="14.45" customHeight="1" x14ac:dyDescent="0.2">
      <c r="A73" s="567" t="s">
        <v>2649</v>
      </c>
      <c r="B73" s="568" t="s">
        <v>2397</v>
      </c>
      <c r="C73" s="568" t="s">
        <v>2414</v>
      </c>
      <c r="D73" s="568" t="s">
        <v>2437</v>
      </c>
      <c r="E73" s="568" t="s">
        <v>2438</v>
      </c>
      <c r="F73" s="585"/>
      <c r="G73" s="585"/>
      <c r="H73" s="585"/>
      <c r="I73" s="585"/>
      <c r="J73" s="585">
        <v>2</v>
      </c>
      <c r="K73" s="585">
        <v>252</v>
      </c>
      <c r="L73" s="585">
        <v>1</v>
      </c>
      <c r="M73" s="585">
        <v>126</v>
      </c>
      <c r="N73" s="585">
        <v>4</v>
      </c>
      <c r="O73" s="585">
        <v>508</v>
      </c>
      <c r="P73" s="573">
        <v>2.0158730158730158</v>
      </c>
      <c r="Q73" s="586">
        <v>127</v>
      </c>
    </row>
    <row r="74" spans="1:17" ht="14.45" customHeight="1" x14ac:dyDescent="0.2">
      <c r="A74" s="567" t="s">
        <v>2649</v>
      </c>
      <c r="B74" s="568" t="s">
        <v>2397</v>
      </c>
      <c r="C74" s="568" t="s">
        <v>2414</v>
      </c>
      <c r="D74" s="568" t="s">
        <v>2445</v>
      </c>
      <c r="E74" s="568" t="s">
        <v>2446</v>
      </c>
      <c r="F74" s="585"/>
      <c r="G74" s="585"/>
      <c r="H74" s="585"/>
      <c r="I74" s="585"/>
      <c r="J74" s="585"/>
      <c r="K74" s="585"/>
      <c r="L74" s="585"/>
      <c r="M74" s="585"/>
      <c r="N74" s="585">
        <v>5</v>
      </c>
      <c r="O74" s="585">
        <v>3440</v>
      </c>
      <c r="P74" s="573"/>
      <c r="Q74" s="586">
        <v>688</v>
      </c>
    </row>
    <row r="75" spans="1:17" ht="14.45" customHeight="1" x14ac:dyDescent="0.2">
      <c r="A75" s="567" t="s">
        <v>2649</v>
      </c>
      <c r="B75" s="568" t="s">
        <v>2397</v>
      </c>
      <c r="C75" s="568" t="s">
        <v>2414</v>
      </c>
      <c r="D75" s="568" t="s">
        <v>2467</v>
      </c>
      <c r="E75" s="568" t="s">
        <v>2468</v>
      </c>
      <c r="F75" s="585"/>
      <c r="G75" s="585"/>
      <c r="H75" s="585"/>
      <c r="I75" s="585"/>
      <c r="J75" s="585"/>
      <c r="K75" s="585"/>
      <c r="L75" s="585"/>
      <c r="M75" s="585"/>
      <c r="N75" s="585">
        <v>1</v>
      </c>
      <c r="O75" s="585">
        <v>45.56</v>
      </c>
      <c r="P75" s="573"/>
      <c r="Q75" s="586">
        <v>45.56</v>
      </c>
    </row>
    <row r="76" spans="1:17" ht="14.45" customHeight="1" x14ac:dyDescent="0.2">
      <c r="A76" s="567" t="s">
        <v>2649</v>
      </c>
      <c r="B76" s="568" t="s">
        <v>2397</v>
      </c>
      <c r="C76" s="568" t="s">
        <v>2414</v>
      </c>
      <c r="D76" s="568" t="s">
        <v>2473</v>
      </c>
      <c r="E76" s="568" t="s">
        <v>2474</v>
      </c>
      <c r="F76" s="585"/>
      <c r="G76" s="585"/>
      <c r="H76" s="585"/>
      <c r="I76" s="585"/>
      <c r="J76" s="585"/>
      <c r="K76" s="585"/>
      <c r="L76" s="585"/>
      <c r="M76" s="585"/>
      <c r="N76" s="585">
        <v>1</v>
      </c>
      <c r="O76" s="585">
        <v>88</v>
      </c>
      <c r="P76" s="573"/>
      <c r="Q76" s="586">
        <v>88</v>
      </c>
    </row>
    <row r="77" spans="1:17" ht="14.45" customHeight="1" x14ac:dyDescent="0.2">
      <c r="A77" s="567" t="s">
        <v>2649</v>
      </c>
      <c r="B77" s="568" t="s">
        <v>2397</v>
      </c>
      <c r="C77" s="568" t="s">
        <v>2414</v>
      </c>
      <c r="D77" s="568" t="s">
        <v>2534</v>
      </c>
      <c r="E77" s="568" t="s">
        <v>2535</v>
      </c>
      <c r="F77" s="585"/>
      <c r="G77" s="585"/>
      <c r="H77" s="585"/>
      <c r="I77" s="585"/>
      <c r="J77" s="585">
        <v>1</v>
      </c>
      <c r="K77" s="585">
        <v>1429</v>
      </c>
      <c r="L77" s="585">
        <v>1</v>
      </c>
      <c r="M77" s="585">
        <v>1429</v>
      </c>
      <c r="N77" s="585"/>
      <c r="O77" s="585"/>
      <c r="P77" s="573"/>
      <c r="Q77" s="586"/>
    </row>
    <row r="78" spans="1:17" ht="14.45" customHeight="1" x14ac:dyDescent="0.2">
      <c r="A78" s="567" t="s">
        <v>2649</v>
      </c>
      <c r="B78" s="568" t="s">
        <v>2397</v>
      </c>
      <c r="C78" s="568" t="s">
        <v>2414</v>
      </c>
      <c r="D78" s="568" t="s">
        <v>2538</v>
      </c>
      <c r="E78" s="568" t="s">
        <v>2539</v>
      </c>
      <c r="F78" s="585"/>
      <c r="G78" s="585"/>
      <c r="H78" s="585"/>
      <c r="I78" s="585"/>
      <c r="J78" s="585"/>
      <c r="K78" s="585"/>
      <c r="L78" s="585"/>
      <c r="M78" s="585"/>
      <c r="N78" s="585">
        <v>1</v>
      </c>
      <c r="O78" s="585">
        <v>1587</v>
      </c>
      <c r="P78" s="573"/>
      <c r="Q78" s="586">
        <v>1587</v>
      </c>
    </row>
    <row r="79" spans="1:17" ht="14.45" customHeight="1" x14ac:dyDescent="0.2">
      <c r="A79" s="567" t="s">
        <v>2650</v>
      </c>
      <c r="B79" s="568" t="s">
        <v>2397</v>
      </c>
      <c r="C79" s="568" t="s">
        <v>2414</v>
      </c>
      <c r="D79" s="568" t="s">
        <v>2435</v>
      </c>
      <c r="E79" s="568" t="s">
        <v>2436</v>
      </c>
      <c r="F79" s="585">
        <v>2</v>
      </c>
      <c r="G79" s="585">
        <v>504</v>
      </c>
      <c r="H79" s="585">
        <v>1.984251968503937</v>
      </c>
      <c r="I79" s="585">
        <v>252</v>
      </c>
      <c r="J79" s="585">
        <v>1</v>
      </c>
      <c r="K79" s="585">
        <v>254</v>
      </c>
      <c r="L79" s="585">
        <v>1</v>
      </c>
      <c r="M79" s="585">
        <v>254</v>
      </c>
      <c r="N79" s="585">
        <v>4</v>
      </c>
      <c r="O79" s="585">
        <v>1020</v>
      </c>
      <c r="P79" s="573">
        <v>4.015748031496063</v>
      </c>
      <c r="Q79" s="586">
        <v>255</v>
      </c>
    </row>
    <row r="80" spans="1:17" ht="14.45" customHeight="1" x14ac:dyDescent="0.2">
      <c r="A80" s="567" t="s">
        <v>2650</v>
      </c>
      <c r="B80" s="568" t="s">
        <v>2397</v>
      </c>
      <c r="C80" s="568" t="s">
        <v>2414</v>
      </c>
      <c r="D80" s="568" t="s">
        <v>2437</v>
      </c>
      <c r="E80" s="568" t="s">
        <v>2438</v>
      </c>
      <c r="F80" s="585"/>
      <c r="G80" s="585"/>
      <c r="H80" s="585"/>
      <c r="I80" s="585"/>
      <c r="J80" s="585"/>
      <c r="K80" s="585"/>
      <c r="L80" s="585"/>
      <c r="M80" s="585"/>
      <c r="N80" s="585">
        <v>2</v>
      </c>
      <c r="O80" s="585">
        <v>254</v>
      </c>
      <c r="P80" s="573"/>
      <c r="Q80" s="586">
        <v>127</v>
      </c>
    </row>
    <row r="81" spans="1:17" ht="14.45" customHeight="1" x14ac:dyDescent="0.2">
      <c r="A81" s="567" t="s">
        <v>2650</v>
      </c>
      <c r="B81" s="568" t="s">
        <v>2397</v>
      </c>
      <c r="C81" s="568" t="s">
        <v>2414</v>
      </c>
      <c r="D81" s="568" t="s">
        <v>2447</v>
      </c>
      <c r="E81" s="568" t="s">
        <v>2448</v>
      </c>
      <c r="F81" s="585"/>
      <c r="G81" s="585"/>
      <c r="H81" s="585"/>
      <c r="I81" s="585"/>
      <c r="J81" s="585"/>
      <c r="K81" s="585"/>
      <c r="L81" s="585"/>
      <c r="M81" s="585"/>
      <c r="N81" s="585">
        <v>1</v>
      </c>
      <c r="O81" s="585">
        <v>1045</v>
      </c>
      <c r="P81" s="573"/>
      <c r="Q81" s="586">
        <v>1045</v>
      </c>
    </row>
    <row r="82" spans="1:17" ht="14.45" customHeight="1" x14ac:dyDescent="0.2">
      <c r="A82" s="567" t="s">
        <v>2650</v>
      </c>
      <c r="B82" s="568" t="s">
        <v>2397</v>
      </c>
      <c r="C82" s="568" t="s">
        <v>2414</v>
      </c>
      <c r="D82" s="568" t="s">
        <v>2473</v>
      </c>
      <c r="E82" s="568" t="s">
        <v>2474</v>
      </c>
      <c r="F82" s="585"/>
      <c r="G82" s="585"/>
      <c r="H82" s="585"/>
      <c r="I82" s="585"/>
      <c r="J82" s="585"/>
      <c r="K82" s="585"/>
      <c r="L82" s="585"/>
      <c r="M82" s="585"/>
      <c r="N82" s="585">
        <v>1</v>
      </c>
      <c r="O82" s="585">
        <v>88</v>
      </c>
      <c r="P82" s="573"/>
      <c r="Q82" s="586">
        <v>88</v>
      </c>
    </row>
    <row r="83" spans="1:17" ht="14.45" customHeight="1" x14ac:dyDescent="0.2">
      <c r="A83" s="567" t="s">
        <v>2650</v>
      </c>
      <c r="B83" s="568" t="s">
        <v>2397</v>
      </c>
      <c r="C83" s="568" t="s">
        <v>2414</v>
      </c>
      <c r="D83" s="568" t="s">
        <v>2587</v>
      </c>
      <c r="E83" s="568" t="s">
        <v>2588</v>
      </c>
      <c r="F83" s="585"/>
      <c r="G83" s="585"/>
      <c r="H83" s="585"/>
      <c r="I83" s="585"/>
      <c r="J83" s="585"/>
      <c r="K83" s="585"/>
      <c r="L83" s="585"/>
      <c r="M83" s="585"/>
      <c r="N83" s="585">
        <v>2</v>
      </c>
      <c r="O83" s="585">
        <v>1684</v>
      </c>
      <c r="P83" s="573"/>
      <c r="Q83" s="586">
        <v>842</v>
      </c>
    </row>
    <row r="84" spans="1:17" ht="14.45" customHeight="1" x14ac:dyDescent="0.2">
      <c r="A84" s="567" t="s">
        <v>2650</v>
      </c>
      <c r="B84" s="568" t="s">
        <v>2397</v>
      </c>
      <c r="C84" s="568" t="s">
        <v>2414</v>
      </c>
      <c r="D84" s="568" t="s">
        <v>2508</v>
      </c>
      <c r="E84" s="568" t="s">
        <v>2509</v>
      </c>
      <c r="F84" s="585"/>
      <c r="G84" s="585"/>
      <c r="H84" s="585"/>
      <c r="I84" s="585"/>
      <c r="J84" s="585"/>
      <c r="K84" s="585"/>
      <c r="L84" s="585"/>
      <c r="M84" s="585"/>
      <c r="N84" s="585">
        <v>2</v>
      </c>
      <c r="O84" s="585">
        <v>792</v>
      </c>
      <c r="P84" s="573"/>
      <c r="Q84" s="586">
        <v>396</v>
      </c>
    </row>
    <row r="85" spans="1:17" ht="14.45" customHeight="1" x14ac:dyDescent="0.2">
      <c r="A85" s="567" t="s">
        <v>2651</v>
      </c>
      <c r="B85" s="568" t="s">
        <v>2397</v>
      </c>
      <c r="C85" s="568" t="s">
        <v>2414</v>
      </c>
      <c r="D85" s="568" t="s">
        <v>2427</v>
      </c>
      <c r="E85" s="568" t="s">
        <v>2428</v>
      </c>
      <c r="F85" s="585">
        <v>2</v>
      </c>
      <c r="G85" s="585">
        <v>74</v>
      </c>
      <c r="H85" s="585">
        <v>0.64912280701754388</v>
      </c>
      <c r="I85" s="585">
        <v>37</v>
      </c>
      <c r="J85" s="585">
        <v>3</v>
      </c>
      <c r="K85" s="585">
        <v>114</v>
      </c>
      <c r="L85" s="585">
        <v>1</v>
      </c>
      <c r="M85" s="585">
        <v>38</v>
      </c>
      <c r="N85" s="585">
        <v>1</v>
      </c>
      <c r="O85" s="585">
        <v>38</v>
      </c>
      <c r="P85" s="573">
        <v>0.33333333333333331</v>
      </c>
      <c r="Q85" s="586">
        <v>38</v>
      </c>
    </row>
    <row r="86" spans="1:17" ht="14.45" customHeight="1" x14ac:dyDescent="0.2">
      <c r="A86" s="567" t="s">
        <v>2651</v>
      </c>
      <c r="B86" s="568" t="s">
        <v>2397</v>
      </c>
      <c r="C86" s="568" t="s">
        <v>2414</v>
      </c>
      <c r="D86" s="568" t="s">
        <v>2435</v>
      </c>
      <c r="E86" s="568" t="s">
        <v>2436</v>
      </c>
      <c r="F86" s="585">
        <v>27</v>
      </c>
      <c r="G86" s="585">
        <v>6804</v>
      </c>
      <c r="H86" s="585">
        <v>0.48704366499642088</v>
      </c>
      <c r="I86" s="585">
        <v>252</v>
      </c>
      <c r="J86" s="585">
        <v>55</v>
      </c>
      <c r="K86" s="585">
        <v>13970</v>
      </c>
      <c r="L86" s="585">
        <v>1</v>
      </c>
      <c r="M86" s="585">
        <v>254</v>
      </c>
      <c r="N86" s="585">
        <v>24</v>
      </c>
      <c r="O86" s="585">
        <v>6120</v>
      </c>
      <c r="P86" s="573">
        <v>0.43808160343593416</v>
      </c>
      <c r="Q86" s="586">
        <v>255</v>
      </c>
    </row>
    <row r="87" spans="1:17" ht="14.45" customHeight="1" x14ac:dyDescent="0.2">
      <c r="A87" s="567" t="s">
        <v>2651</v>
      </c>
      <c r="B87" s="568" t="s">
        <v>2397</v>
      </c>
      <c r="C87" s="568" t="s">
        <v>2414</v>
      </c>
      <c r="D87" s="568" t="s">
        <v>2437</v>
      </c>
      <c r="E87" s="568" t="s">
        <v>2438</v>
      </c>
      <c r="F87" s="585">
        <v>55</v>
      </c>
      <c r="G87" s="585">
        <v>6971</v>
      </c>
      <c r="H87" s="585">
        <v>1.2027260179434092</v>
      </c>
      <c r="I87" s="585">
        <v>126.74545454545455</v>
      </c>
      <c r="J87" s="585">
        <v>46</v>
      </c>
      <c r="K87" s="585">
        <v>5796</v>
      </c>
      <c r="L87" s="585">
        <v>1</v>
      </c>
      <c r="M87" s="585">
        <v>126</v>
      </c>
      <c r="N87" s="585">
        <v>37</v>
      </c>
      <c r="O87" s="585">
        <v>4699</v>
      </c>
      <c r="P87" s="573">
        <v>0.81073153899240857</v>
      </c>
      <c r="Q87" s="586">
        <v>127</v>
      </c>
    </row>
    <row r="88" spans="1:17" ht="14.45" customHeight="1" x14ac:dyDescent="0.2">
      <c r="A88" s="567" t="s">
        <v>2651</v>
      </c>
      <c r="B88" s="568" t="s">
        <v>2397</v>
      </c>
      <c r="C88" s="568" t="s">
        <v>2414</v>
      </c>
      <c r="D88" s="568" t="s">
        <v>2439</v>
      </c>
      <c r="E88" s="568" t="s">
        <v>2440</v>
      </c>
      <c r="F88" s="585">
        <v>8</v>
      </c>
      <c r="G88" s="585">
        <v>4336</v>
      </c>
      <c r="H88" s="585">
        <v>3.9852941176470589</v>
      </c>
      <c r="I88" s="585">
        <v>542</v>
      </c>
      <c r="J88" s="585">
        <v>2</v>
      </c>
      <c r="K88" s="585">
        <v>1088</v>
      </c>
      <c r="L88" s="585">
        <v>1</v>
      </c>
      <c r="M88" s="585">
        <v>544</v>
      </c>
      <c r="N88" s="585">
        <v>9</v>
      </c>
      <c r="O88" s="585">
        <v>4923</v>
      </c>
      <c r="P88" s="573">
        <v>4.5248161764705879</v>
      </c>
      <c r="Q88" s="586">
        <v>547</v>
      </c>
    </row>
    <row r="89" spans="1:17" ht="14.45" customHeight="1" x14ac:dyDescent="0.2">
      <c r="A89" s="567" t="s">
        <v>2651</v>
      </c>
      <c r="B89" s="568" t="s">
        <v>2397</v>
      </c>
      <c r="C89" s="568" t="s">
        <v>2414</v>
      </c>
      <c r="D89" s="568" t="s">
        <v>2441</v>
      </c>
      <c r="E89" s="568" t="s">
        <v>2442</v>
      </c>
      <c r="F89" s="585">
        <v>4</v>
      </c>
      <c r="G89" s="585">
        <v>6188</v>
      </c>
      <c r="H89" s="585"/>
      <c r="I89" s="585">
        <v>1547</v>
      </c>
      <c r="J89" s="585"/>
      <c r="K89" s="585"/>
      <c r="L89" s="585"/>
      <c r="M89" s="585"/>
      <c r="N89" s="585">
        <v>4</v>
      </c>
      <c r="O89" s="585">
        <v>6244</v>
      </c>
      <c r="P89" s="573"/>
      <c r="Q89" s="586">
        <v>1561</v>
      </c>
    </row>
    <row r="90" spans="1:17" ht="14.45" customHeight="1" x14ac:dyDescent="0.2">
      <c r="A90" s="567" t="s">
        <v>2651</v>
      </c>
      <c r="B90" s="568" t="s">
        <v>2397</v>
      </c>
      <c r="C90" s="568" t="s">
        <v>2414</v>
      </c>
      <c r="D90" s="568" t="s">
        <v>2443</v>
      </c>
      <c r="E90" s="568" t="s">
        <v>2444</v>
      </c>
      <c r="F90" s="585">
        <v>54</v>
      </c>
      <c r="G90" s="585">
        <v>27108</v>
      </c>
      <c r="H90" s="585">
        <v>1.097667638483965</v>
      </c>
      <c r="I90" s="585">
        <v>502</v>
      </c>
      <c r="J90" s="585">
        <v>49</v>
      </c>
      <c r="K90" s="585">
        <v>24696</v>
      </c>
      <c r="L90" s="585">
        <v>1</v>
      </c>
      <c r="M90" s="585">
        <v>504</v>
      </c>
      <c r="N90" s="585">
        <v>32</v>
      </c>
      <c r="O90" s="585">
        <v>16224</v>
      </c>
      <c r="P90" s="573">
        <v>0.65694849368318753</v>
      </c>
      <c r="Q90" s="586">
        <v>507</v>
      </c>
    </row>
    <row r="91" spans="1:17" ht="14.45" customHeight="1" x14ac:dyDescent="0.2">
      <c r="A91" s="567" t="s">
        <v>2651</v>
      </c>
      <c r="B91" s="568" t="s">
        <v>2397</v>
      </c>
      <c r="C91" s="568" t="s">
        <v>2414</v>
      </c>
      <c r="D91" s="568" t="s">
        <v>2445</v>
      </c>
      <c r="E91" s="568" t="s">
        <v>2446</v>
      </c>
      <c r="F91" s="585">
        <v>42</v>
      </c>
      <c r="G91" s="585">
        <v>28560</v>
      </c>
      <c r="H91" s="585">
        <v>0.86861313868613144</v>
      </c>
      <c r="I91" s="585">
        <v>680</v>
      </c>
      <c r="J91" s="585">
        <v>48</v>
      </c>
      <c r="K91" s="585">
        <v>32880</v>
      </c>
      <c r="L91" s="585">
        <v>1</v>
      </c>
      <c r="M91" s="585">
        <v>685</v>
      </c>
      <c r="N91" s="585">
        <v>18</v>
      </c>
      <c r="O91" s="585">
        <v>12384</v>
      </c>
      <c r="P91" s="573">
        <v>0.37664233576642336</v>
      </c>
      <c r="Q91" s="586">
        <v>688</v>
      </c>
    </row>
    <row r="92" spans="1:17" ht="14.45" customHeight="1" x14ac:dyDescent="0.2">
      <c r="A92" s="567" t="s">
        <v>2651</v>
      </c>
      <c r="B92" s="568" t="s">
        <v>2397</v>
      </c>
      <c r="C92" s="568" t="s">
        <v>2414</v>
      </c>
      <c r="D92" s="568" t="s">
        <v>2447</v>
      </c>
      <c r="E92" s="568" t="s">
        <v>2448</v>
      </c>
      <c r="F92" s="585">
        <v>53</v>
      </c>
      <c r="G92" s="585">
        <v>54802</v>
      </c>
      <c r="H92" s="585">
        <v>0.75277472527472522</v>
      </c>
      <c r="I92" s="585">
        <v>1034</v>
      </c>
      <c r="J92" s="585">
        <v>70</v>
      </c>
      <c r="K92" s="585">
        <v>72800</v>
      </c>
      <c r="L92" s="585">
        <v>1</v>
      </c>
      <c r="M92" s="585">
        <v>1040</v>
      </c>
      <c r="N92" s="585">
        <v>40</v>
      </c>
      <c r="O92" s="585">
        <v>41800</v>
      </c>
      <c r="P92" s="573">
        <v>0.57417582417582413</v>
      </c>
      <c r="Q92" s="586">
        <v>1045</v>
      </c>
    </row>
    <row r="93" spans="1:17" ht="14.45" customHeight="1" x14ac:dyDescent="0.2">
      <c r="A93" s="567" t="s">
        <v>2651</v>
      </c>
      <c r="B93" s="568" t="s">
        <v>2397</v>
      </c>
      <c r="C93" s="568" t="s">
        <v>2414</v>
      </c>
      <c r="D93" s="568" t="s">
        <v>2449</v>
      </c>
      <c r="E93" s="568" t="s">
        <v>2450</v>
      </c>
      <c r="F93" s="585">
        <v>5</v>
      </c>
      <c r="G93" s="585">
        <v>10515</v>
      </c>
      <c r="H93" s="585">
        <v>0.82978219696969702</v>
      </c>
      <c r="I93" s="585">
        <v>2103</v>
      </c>
      <c r="J93" s="585">
        <v>6</v>
      </c>
      <c r="K93" s="585">
        <v>12672</v>
      </c>
      <c r="L93" s="585">
        <v>1</v>
      </c>
      <c r="M93" s="585">
        <v>2112</v>
      </c>
      <c r="N93" s="585"/>
      <c r="O93" s="585"/>
      <c r="P93" s="573"/>
      <c r="Q93" s="586"/>
    </row>
    <row r="94" spans="1:17" ht="14.45" customHeight="1" x14ac:dyDescent="0.2">
      <c r="A94" s="567" t="s">
        <v>2651</v>
      </c>
      <c r="B94" s="568" t="s">
        <v>2397</v>
      </c>
      <c r="C94" s="568" t="s">
        <v>2414</v>
      </c>
      <c r="D94" s="568" t="s">
        <v>2451</v>
      </c>
      <c r="E94" s="568" t="s">
        <v>2452</v>
      </c>
      <c r="F94" s="585">
        <v>8</v>
      </c>
      <c r="G94" s="585">
        <v>10224</v>
      </c>
      <c r="H94" s="585"/>
      <c r="I94" s="585">
        <v>1278</v>
      </c>
      <c r="J94" s="585"/>
      <c r="K94" s="585"/>
      <c r="L94" s="585"/>
      <c r="M94" s="585"/>
      <c r="N94" s="585"/>
      <c r="O94" s="585"/>
      <c r="P94" s="573"/>
      <c r="Q94" s="586"/>
    </row>
    <row r="95" spans="1:17" ht="14.45" customHeight="1" x14ac:dyDescent="0.2">
      <c r="A95" s="567" t="s">
        <v>2651</v>
      </c>
      <c r="B95" s="568" t="s">
        <v>2397</v>
      </c>
      <c r="C95" s="568" t="s">
        <v>2414</v>
      </c>
      <c r="D95" s="568" t="s">
        <v>2457</v>
      </c>
      <c r="E95" s="568" t="s">
        <v>2458</v>
      </c>
      <c r="F95" s="585">
        <v>28</v>
      </c>
      <c r="G95" s="585">
        <v>43960</v>
      </c>
      <c r="H95" s="585">
        <v>0.84471858726773119</v>
      </c>
      <c r="I95" s="585">
        <v>1570</v>
      </c>
      <c r="J95" s="585">
        <v>33</v>
      </c>
      <c r="K95" s="585">
        <v>52041</v>
      </c>
      <c r="L95" s="585">
        <v>1</v>
      </c>
      <c r="M95" s="585">
        <v>1577</v>
      </c>
      <c r="N95" s="585">
        <v>24</v>
      </c>
      <c r="O95" s="585">
        <v>37992</v>
      </c>
      <c r="P95" s="573">
        <v>0.73003977633020123</v>
      </c>
      <c r="Q95" s="586">
        <v>1583</v>
      </c>
    </row>
    <row r="96" spans="1:17" ht="14.45" customHeight="1" x14ac:dyDescent="0.2">
      <c r="A96" s="567" t="s">
        <v>2651</v>
      </c>
      <c r="B96" s="568" t="s">
        <v>2397</v>
      </c>
      <c r="C96" s="568" t="s">
        <v>2414</v>
      </c>
      <c r="D96" s="568" t="s">
        <v>2459</v>
      </c>
      <c r="E96" s="568" t="s">
        <v>2460</v>
      </c>
      <c r="F96" s="585"/>
      <c r="G96" s="585"/>
      <c r="H96" s="585"/>
      <c r="I96" s="585"/>
      <c r="J96" s="585"/>
      <c r="K96" s="585"/>
      <c r="L96" s="585"/>
      <c r="M96" s="585"/>
      <c r="N96" s="585">
        <v>9</v>
      </c>
      <c r="O96" s="585">
        <v>4095</v>
      </c>
      <c r="P96" s="573"/>
      <c r="Q96" s="586">
        <v>455</v>
      </c>
    </row>
    <row r="97" spans="1:17" ht="14.45" customHeight="1" x14ac:dyDescent="0.2">
      <c r="A97" s="567" t="s">
        <v>2651</v>
      </c>
      <c r="B97" s="568" t="s">
        <v>2397</v>
      </c>
      <c r="C97" s="568" t="s">
        <v>2414</v>
      </c>
      <c r="D97" s="568" t="s">
        <v>2461</v>
      </c>
      <c r="E97" s="568" t="s">
        <v>2462</v>
      </c>
      <c r="F97" s="585"/>
      <c r="G97" s="585"/>
      <c r="H97" s="585"/>
      <c r="I97" s="585"/>
      <c r="J97" s="585">
        <v>1</v>
      </c>
      <c r="K97" s="585">
        <v>982</v>
      </c>
      <c r="L97" s="585">
        <v>1</v>
      </c>
      <c r="M97" s="585">
        <v>982</v>
      </c>
      <c r="N97" s="585"/>
      <c r="O97" s="585"/>
      <c r="P97" s="573"/>
      <c r="Q97" s="586"/>
    </row>
    <row r="98" spans="1:17" ht="14.45" customHeight="1" x14ac:dyDescent="0.2">
      <c r="A98" s="567" t="s">
        <v>2651</v>
      </c>
      <c r="B98" s="568" t="s">
        <v>2397</v>
      </c>
      <c r="C98" s="568" t="s">
        <v>2414</v>
      </c>
      <c r="D98" s="568" t="s">
        <v>2473</v>
      </c>
      <c r="E98" s="568" t="s">
        <v>2474</v>
      </c>
      <c r="F98" s="585">
        <v>179</v>
      </c>
      <c r="G98" s="585">
        <v>15394</v>
      </c>
      <c r="H98" s="585">
        <v>0.95130391793350633</v>
      </c>
      <c r="I98" s="585">
        <v>86</v>
      </c>
      <c r="J98" s="585">
        <v>186</v>
      </c>
      <c r="K98" s="585">
        <v>16182</v>
      </c>
      <c r="L98" s="585">
        <v>1</v>
      </c>
      <c r="M98" s="585">
        <v>87</v>
      </c>
      <c r="N98" s="585">
        <v>71</v>
      </c>
      <c r="O98" s="585">
        <v>6248</v>
      </c>
      <c r="P98" s="573">
        <v>0.38610802125818811</v>
      </c>
      <c r="Q98" s="586">
        <v>88</v>
      </c>
    </row>
    <row r="99" spans="1:17" ht="14.45" customHeight="1" x14ac:dyDescent="0.2">
      <c r="A99" s="567" t="s">
        <v>2651</v>
      </c>
      <c r="B99" s="568" t="s">
        <v>2397</v>
      </c>
      <c r="C99" s="568" t="s">
        <v>2414</v>
      </c>
      <c r="D99" s="568" t="s">
        <v>2477</v>
      </c>
      <c r="E99" s="568" t="s">
        <v>2478</v>
      </c>
      <c r="F99" s="585">
        <v>2</v>
      </c>
      <c r="G99" s="585">
        <v>3058</v>
      </c>
      <c r="H99" s="585">
        <v>0.49837027379400262</v>
      </c>
      <c r="I99" s="585">
        <v>1529</v>
      </c>
      <c r="J99" s="585">
        <v>4</v>
      </c>
      <c r="K99" s="585">
        <v>6136</v>
      </c>
      <c r="L99" s="585">
        <v>1</v>
      </c>
      <c r="M99" s="585">
        <v>1534</v>
      </c>
      <c r="N99" s="585">
        <v>3</v>
      </c>
      <c r="O99" s="585">
        <v>4611</v>
      </c>
      <c r="P99" s="573">
        <v>0.75146675358539761</v>
      </c>
      <c r="Q99" s="586">
        <v>1537</v>
      </c>
    </row>
    <row r="100" spans="1:17" ht="14.45" customHeight="1" x14ac:dyDescent="0.2">
      <c r="A100" s="567" t="s">
        <v>2651</v>
      </c>
      <c r="B100" s="568" t="s">
        <v>2397</v>
      </c>
      <c r="C100" s="568" t="s">
        <v>2414</v>
      </c>
      <c r="D100" s="568" t="s">
        <v>2481</v>
      </c>
      <c r="E100" s="568" t="s">
        <v>2440</v>
      </c>
      <c r="F100" s="585">
        <v>10</v>
      </c>
      <c r="G100" s="585">
        <v>6890</v>
      </c>
      <c r="H100" s="585">
        <v>4.9639769452449567</v>
      </c>
      <c r="I100" s="585">
        <v>689</v>
      </c>
      <c r="J100" s="585">
        <v>2</v>
      </c>
      <c r="K100" s="585">
        <v>1388</v>
      </c>
      <c r="L100" s="585">
        <v>1</v>
      </c>
      <c r="M100" s="585">
        <v>694</v>
      </c>
      <c r="N100" s="585"/>
      <c r="O100" s="585"/>
      <c r="P100" s="573"/>
      <c r="Q100" s="586"/>
    </row>
    <row r="101" spans="1:17" ht="14.45" customHeight="1" x14ac:dyDescent="0.2">
      <c r="A101" s="567" t="s">
        <v>2651</v>
      </c>
      <c r="B101" s="568" t="s">
        <v>2397</v>
      </c>
      <c r="C101" s="568" t="s">
        <v>2414</v>
      </c>
      <c r="D101" s="568" t="s">
        <v>2488</v>
      </c>
      <c r="E101" s="568" t="s">
        <v>2489</v>
      </c>
      <c r="F101" s="585">
        <v>1</v>
      </c>
      <c r="G101" s="585">
        <v>446</v>
      </c>
      <c r="H101" s="585"/>
      <c r="I101" s="585">
        <v>446</v>
      </c>
      <c r="J101" s="585"/>
      <c r="K101" s="585"/>
      <c r="L101" s="585"/>
      <c r="M101" s="585"/>
      <c r="N101" s="585"/>
      <c r="O101" s="585"/>
      <c r="P101" s="573"/>
      <c r="Q101" s="586"/>
    </row>
    <row r="102" spans="1:17" ht="14.45" customHeight="1" x14ac:dyDescent="0.2">
      <c r="A102" s="567" t="s">
        <v>2651</v>
      </c>
      <c r="B102" s="568" t="s">
        <v>2397</v>
      </c>
      <c r="C102" s="568" t="s">
        <v>2414</v>
      </c>
      <c r="D102" s="568" t="s">
        <v>2492</v>
      </c>
      <c r="E102" s="568" t="s">
        <v>2493</v>
      </c>
      <c r="F102" s="585">
        <v>3</v>
      </c>
      <c r="G102" s="585">
        <v>3192</v>
      </c>
      <c r="H102" s="585">
        <v>0.42656688493919553</v>
      </c>
      <c r="I102" s="585">
        <v>1064</v>
      </c>
      <c r="J102" s="585">
        <v>7</v>
      </c>
      <c r="K102" s="585">
        <v>7483</v>
      </c>
      <c r="L102" s="585">
        <v>1</v>
      </c>
      <c r="M102" s="585">
        <v>1069</v>
      </c>
      <c r="N102" s="585"/>
      <c r="O102" s="585"/>
      <c r="P102" s="573"/>
      <c r="Q102" s="586"/>
    </row>
    <row r="103" spans="1:17" ht="14.45" customHeight="1" x14ac:dyDescent="0.2">
      <c r="A103" s="567" t="s">
        <v>2651</v>
      </c>
      <c r="B103" s="568" t="s">
        <v>2397</v>
      </c>
      <c r="C103" s="568" t="s">
        <v>2414</v>
      </c>
      <c r="D103" s="568" t="s">
        <v>2498</v>
      </c>
      <c r="E103" s="568" t="s">
        <v>2499</v>
      </c>
      <c r="F103" s="585">
        <v>11</v>
      </c>
      <c r="G103" s="585">
        <v>7887</v>
      </c>
      <c r="H103" s="585">
        <v>0.99307479224376727</v>
      </c>
      <c r="I103" s="585">
        <v>717</v>
      </c>
      <c r="J103" s="585">
        <v>11</v>
      </c>
      <c r="K103" s="585">
        <v>7942</v>
      </c>
      <c r="L103" s="585">
        <v>1</v>
      </c>
      <c r="M103" s="585">
        <v>722</v>
      </c>
      <c r="N103" s="585">
        <v>15</v>
      </c>
      <c r="O103" s="585">
        <v>10875</v>
      </c>
      <c r="P103" s="573">
        <v>1.369302442709645</v>
      </c>
      <c r="Q103" s="586">
        <v>725</v>
      </c>
    </row>
    <row r="104" spans="1:17" ht="14.45" customHeight="1" x14ac:dyDescent="0.2">
      <c r="A104" s="567" t="s">
        <v>2651</v>
      </c>
      <c r="B104" s="568" t="s">
        <v>2397</v>
      </c>
      <c r="C104" s="568" t="s">
        <v>2414</v>
      </c>
      <c r="D104" s="568" t="s">
        <v>2502</v>
      </c>
      <c r="E104" s="568" t="s">
        <v>2503</v>
      </c>
      <c r="F104" s="585"/>
      <c r="G104" s="585"/>
      <c r="H104" s="585"/>
      <c r="I104" s="585"/>
      <c r="J104" s="585">
        <v>2</v>
      </c>
      <c r="K104" s="585">
        <v>752</v>
      </c>
      <c r="L104" s="585">
        <v>1</v>
      </c>
      <c r="M104" s="585">
        <v>376</v>
      </c>
      <c r="N104" s="585"/>
      <c r="O104" s="585"/>
      <c r="P104" s="573"/>
      <c r="Q104" s="586"/>
    </row>
    <row r="105" spans="1:17" ht="14.45" customHeight="1" x14ac:dyDescent="0.2">
      <c r="A105" s="567" t="s">
        <v>2651</v>
      </c>
      <c r="B105" s="568" t="s">
        <v>2397</v>
      </c>
      <c r="C105" s="568" t="s">
        <v>2414</v>
      </c>
      <c r="D105" s="568" t="s">
        <v>2508</v>
      </c>
      <c r="E105" s="568" t="s">
        <v>2509</v>
      </c>
      <c r="F105" s="585">
        <v>3</v>
      </c>
      <c r="G105" s="585">
        <v>1173</v>
      </c>
      <c r="H105" s="585">
        <v>0.74618320610687028</v>
      </c>
      <c r="I105" s="585">
        <v>391</v>
      </c>
      <c r="J105" s="585">
        <v>4</v>
      </c>
      <c r="K105" s="585">
        <v>1572</v>
      </c>
      <c r="L105" s="585">
        <v>1</v>
      </c>
      <c r="M105" s="585">
        <v>393</v>
      </c>
      <c r="N105" s="585">
        <v>1</v>
      </c>
      <c r="O105" s="585">
        <v>396</v>
      </c>
      <c r="P105" s="573">
        <v>0.25190839694656486</v>
      </c>
      <c r="Q105" s="586">
        <v>396</v>
      </c>
    </row>
    <row r="106" spans="1:17" ht="14.45" customHeight="1" x14ac:dyDescent="0.2">
      <c r="A106" s="567" t="s">
        <v>2651</v>
      </c>
      <c r="B106" s="568" t="s">
        <v>2397</v>
      </c>
      <c r="C106" s="568" t="s">
        <v>2414</v>
      </c>
      <c r="D106" s="568" t="s">
        <v>2510</v>
      </c>
      <c r="E106" s="568" t="s">
        <v>2511</v>
      </c>
      <c r="F106" s="585">
        <v>8</v>
      </c>
      <c r="G106" s="585">
        <v>4048</v>
      </c>
      <c r="H106" s="585">
        <v>3.984251968503937</v>
      </c>
      <c r="I106" s="585">
        <v>506</v>
      </c>
      <c r="J106" s="585">
        <v>2</v>
      </c>
      <c r="K106" s="585">
        <v>1016</v>
      </c>
      <c r="L106" s="585">
        <v>1</v>
      </c>
      <c r="M106" s="585">
        <v>508</v>
      </c>
      <c r="N106" s="585">
        <v>1</v>
      </c>
      <c r="O106" s="585">
        <v>511</v>
      </c>
      <c r="P106" s="573">
        <v>0.50295275590551181</v>
      </c>
      <c r="Q106" s="586">
        <v>511</v>
      </c>
    </row>
    <row r="107" spans="1:17" ht="14.45" customHeight="1" x14ac:dyDescent="0.2">
      <c r="A107" s="567" t="s">
        <v>2651</v>
      </c>
      <c r="B107" s="568" t="s">
        <v>2397</v>
      </c>
      <c r="C107" s="568" t="s">
        <v>2414</v>
      </c>
      <c r="D107" s="568" t="s">
        <v>2520</v>
      </c>
      <c r="E107" s="568" t="s">
        <v>2521</v>
      </c>
      <c r="F107" s="585">
        <v>1</v>
      </c>
      <c r="G107" s="585">
        <v>311</v>
      </c>
      <c r="H107" s="585">
        <v>0.99679487179487181</v>
      </c>
      <c r="I107" s="585">
        <v>311</v>
      </c>
      <c r="J107" s="585">
        <v>1</v>
      </c>
      <c r="K107" s="585">
        <v>312</v>
      </c>
      <c r="L107" s="585">
        <v>1</v>
      </c>
      <c r="M107" s="585">
        <v>312</v>
      </c>
      <c r="N107" s="585">
        <v>2</v>
      </c>
      <c r="O107" s="585">
        <v>626</v>
      </c>
      <c r="P107" s="573">
        <v>2.0064102564102564</v>
      </c>
      <c r="Q107" s="586">
        <v>313</v>
      </c>
    </row>
    <row r="108" spans="1:17" ht="14.45" customHeight="1" x14ac:dyDescent="0.2">
      <c r="A108" s="567" t="s">
        <v>2651</v>
      </c>
      <c r="B108" s="568" t="s">
        <v>2397</v>
      </c>
      <c r="C108" s="568" t="s">
        <v>2414</v>
      </c>
      <c r="D108" s="568" t="s">
        <v>2593</v>
      </c>
      <c r="E108" s="568" t="s">
        <v>2594</v>
      </c>
      <c r="F108" s="585">
        <v>8</v>
      </c>
      <c r="G108" s="585">
        <v>13904</v>
      </c>
      <c r="H108" s="585">
        <v>0.88481608756522845</v>
      </c>
      <c r="I108" s="585">
        <v>1738</v>
      </c>
      <c r="J108" s="585">
        <v>9</v>
      </c>
      <c r="K108" s="585">
        <v>15714</v>
      </c>
      <c r="L108" s="585">
        <v>1</v>
      </c>
      <c r="M108" s="585">
        <v>1746</v>
      </c>
      <c r="N108" s="585">
        <v>15</v>
      </c>
      <c r="O108" s="585">
        <v>26295</v>
      </c>
      <c r="P108" s="573">
        <v>1.673348606338297</v>
      </c>
      <c r="Q108" s="586">
        <v>1753</v>
      </c>
    </row>
    <row r="109" spans="1:17" ht="14.45" customHeight="1" x14ac:dyDescent="0.2">
      <c r="A109" s="567" t="s">
        <v>2651</v>
      </c>
      <c r="B109" s="568" t="s">
        <v>2397</v>
      </c>
      <c r="C109" s="568" t="s">
        <v>2414</v>
      </c>
      <c r="D109" s="568" t="s">
        <v>2522</v>
      </c>
      <c r="E109" s="568" t="s">
        <v>2523</v>
      </c>
      <c r="F109" s="585"/>
      <c r="G109" s="585"/>
      <c r="H109" s="585"/>
      <c r="I109" s="585"/>
      <c r="J109" s="585"/>
      <c r="K109" s="585"/>
      <c r="L109" s="585"/>
      <c r="M109" s="585"/>
      <c r="N109" s="585">
        <v>1</v>
      </c>
      <c r="O109" s="585">
        <v>491</v>
      </c>
      <c r="P109" s="573"/>
      <c r="Q109" s="586">
        <v>491</v>
      </c>
    </row>
    <row r="110" spans="1:17" ht="14.45" customHeight="1" x14ac:dyDescent="0.2">
      <c r="A110" s="567" t="s">
        <v>2651</v>
      </c>
      <c r="B110" s="568" t="s">
        <v>2397</v>
      </c>
      <c r="C110" s="568" t="s">
        <v>2414</v>
      </c>
      <c r="D110" s="568" t="s">
        <v>2595</v>
      </c>
      <c r="E110" s="568" t="s">
        <v>2596</v>
      </c>
      <c r="F110" s="585">
        <v>12</v>
      </c>
      <c r="G110" s="585">
        <v>12060</v>
      </c>
      <c r="H110" s="585"/>
      <c r="I110" s="585">
        <v>1005</v>
      </c>
      <c r="J110" s="585"/>
      <c r="K110" s="585"/>
      <c r="L110" s="585"/>
      <c r="M110" s="585"/>
      <c r="N110" s="585">
        <v>11</v>
      </c>
      <c r="O110" s="585">
        <v>13959</v>
      </c>
      <c r="P110" s="573"/>
      <c r="Q110" s="586">
        <v>1269</v>
      </c>
    </row>
    <row r="111" spans="1:17" ht="14.45" customHeight="1" x14ac:dyDescent="0.2">
      <c r="A111" s="567" t="s">
        <v>2651</v>
      </c>
      <c r="B111" s="568" t="s">
        <v>2397</v>
      </c>
      <c r="C111" s="568" t="s">
        <v>2414</v>
      </c>
      <c r="D111" s="568" t="s">
        <v>1487</v>
      </c>
      <c r="E111" s="568" t="s">
        <v>2652</v>
      </c>
      <c r="F111" s="585"/>
      <c r="G111" s="585"/>
      <c r="H111" s="585"/>
      <c r="I111" s="585"/>
      <c r="J111" s="585">
        <v>1</v>
      </c>
      <c r="K111" s="585">
        <v>1640</v>
      </c>
      <c r="L111" s="585">
        <v>1</v>
      </c>
      <c r="M111" s="585">
        <v>1640</v>
      </c>
      <c r="N111" s="585"/>
      <c r="O111" s="585"/>
      <c r="P111" s="573"/>
      <c r="Q111" s="586"/>
    </row>
    <row r="112" spans="1:17" ht="14.45" customHeight="1" x14ac:dyDescent="0.2">
      <c r="A112" s="567" t="s">
        <v>2651</v>
      </c>
      <c r="B112" s="568" t="s">
        <v>2397</v>
      </c>
      <c r="C112" s="568" t="s">
        <v>2414</v>
      </c>
      <c r="D112" s="568" t="s">
        <v>2524</v>
      </c>
      <c r="E112" s="568" t="s">
        <v>2525</v>
      </c>
      <c r="F112" s="585"/>
      <c r="G112" s="585"/>
      <c r="H112" s="585"/>
      <c r="I112" s="585"/>
      <c r="J112" s="585"/>
      <c r="K112" s="585"/>
      <c r="L112" s="585"/>
      <c r="M112" s="585"/>
      <c r="N112" s="585">
        <v>3</v>
      </c>
      <c r="O112" s="585">
        <v>3276</v>
      </c>
      <c r="P112" s="573"/>
      <c r="Q112" s="586">
        <v>1092</v>
      </c>
    </row>
    <row r="113" spans="1:17" ht="14.45" customHeight="1" x14ac:dyDescent="0.2">
      <c r="A113" s="567" t="s">
        <v>2651</v>
      </c>
      <c r="B113" s="568" t="s">
        <v>2397</v>
      </c>
      <c r="C113" s="568" t="s">
        <v>2414</v>
      </c>
      <c r="D113" s="568" t="s">
        <v>2528</v>
      </c>
      <c r="E113" s="568" t="s">
        <v>2529</v>
      </c>
      <c r="F113" s="585"/>
      <c r="G113" s="585"/>
      <c r="H113" s="585"/>
      <c r="I113" s="585"/>
      <c r="J113" s="585">
        <v>1</v>
      </c>
      <c r="K113" s="585">
        <v>337</v>
      </c>
      <c r="L113" s="585">
        <v>1</v>
      </c>
      <c r="M113" s="585">
        <v>337</v>
      </c>
      <c r="N113" s="585">
        <v>2</v>
      </c>
      <c r="O113" s="585">
        <v>680</v>
      </c>
      <c r="P113" s="573">
        <v>2.0178041543026706</v>
      </c>
      <c r="Q113" s="586">
        <v>340</v>
      </c>
    </row>
    <row r="114" spans="1:17" ht="14.45" customHeight="1" x14ac:dyDescent="0.2">
      <c r="A114" s="567" t="s">
        <v>2651</v>
      </c>
      <c r="B114" s="568" t="s">
        <v>2397</v>
      </c>
      <c r="C114" s="568" t="s">
        <v>2414</v>
      </c>
      <c r="D114" s="568" t="s">
        <v>2530</v>
      </c>
      <c r="E114" s="568" t="s">
        <v>2531</v>
      </c>
      <c r="F114" s="585"/>
      <c r="G114" s="585"/>
      <c r="H114" s="585"/>
      <c r="I114" s="585"/>
      <c r="J114" s="585">
        <v>1</v>
      </c>
      <c r="K114" s="585">
        <v>1045</v>
      </c>
      <c r="L114" s="585">
        <v>1</v>
      </c>
      <c r="M114" s="585">
        <v>1045</v>
      </c>
      <c r="N114" s="585"/>
      <c r="O114" s="585"/>
      <c r="P114" s="573"/>
      <c r="Q114" s="586"/>
    </row>
    <row r="115" spans="1:17" ht="14.45" customHeight="1" x14ac:dyDescent="0.2">
      <c r="A115" s="567" t="s">
        <v>2651</v>
      </c>
      <c r="B115" s="568" t="s">
        <v>2397</v>
      </c>
      <c r="C115" s="568" t="s">
        <v>2414</v>
      </c>
      <c r="D115" s="568" t="s">
        <v>2532</v>
      </c>
      <c r="E115" s="568" t="s">
        <v>2533</v>
      </c>
      <c r="F115" s="585">
        <v>2</v>
      </c>
      <c r="G115" s="585">
        <v>1682</v>
      </c>
      <c r="H115" s="585">
        <v>1.988179669030733</v>
      </c>
      <c r="I115" s="585">
        <v>841</v>
      </c>
      <c r="J115" s="585">
        <v>1</v>
      </c>
      <c r="K115" s="585">
        <v>846</v>
      </c>
      <c r="L115" s="585">
        <v>1</v>
      </c>
      <c r="M115" s="585">
        <v>846</v>
      </c>
      <c r="N115" s="585">
        <v>6</v>
      </c>
      <c r="O115" s="585">
        <v>5094</v>
      </c>
      <c r="P115" s="573">
        <v>6.0212765957446805</v>
      </c>
      <c r="Q115" s="586">
        <v>849</v>
      </c>
    </row>
    <row r="116" spans="1:17" ht="14.45" customHeight="1" x14ac:dyDescent="0.2">
      <c r="A116" s="567" t="s">
        <v>2651</v>
      </c>
      <c r="B116" s="568" t="s">
        <v>2397</v>
      </c>
      <c r="C116" s="568" t="s">
        <v>2414</v>
      </c>
      <c r="D116" s="568" t="s">
        <v>2536</v>
      </c>
      <c r="E116" s="568" t="s">
        <v>2537</v>
      </c>
      <c r="F116" s="585">
        <v>1</v>
      </c>
      <c r="G116" s="585">
        <v>1203</v>
      </c>
      <c r="H116" s="585">
        <v>0.33167907361455751</v>
      </c>
      <c r="I116" s="585">
        <v>1203</v>
      </c>
      <c r="J116" s="585">
        <v>3</v>
      </c>
      <c r="K116" s="585">
        <v>3627</v>
      </c>
      <c r="L116" s="585">
        <v>1</v>
      </c>
      <c r="M116" s="585">
        <v>1209</v>
      </c>
      <c r="N116" s="585">
        <v>9</v>
      </c>
      <c r="O116" s="585">
        <v>10926</v>
      </c>
      <c r="P116" s="573">
        <v>3.0124069478908186</v>
      </c>
      <c r="Q116" s="586">
        <v>1214</v>
      </c>
    </row>
    <row r="117" spans="1:17" ht="14.45" customHeight="1" x14ac:dyDescent="0.2">
      <c r="A117" s="567" t="s">
        <v>2651</v>
      </c>
      <c r="B117" s="568" t="s">
        <v>2397</v>
      </c>
      <c r="C117" s="568" t="s">
        <v>2414</v>
      </c>
      <c r="D117" s="568" t="s">
        <v>2538</v>
      </c>
      <c r="E117" s="568" t="s">
        <v>2539</v>
      </c>
      <c r="F117" s="585">
        <v>2</v>
      </c>
      <c r="G117" s="585">
        <v>3157</v>
      </c>
      <c r="H117" s="585">
        <v>0.99652777777777779</v>
      </c>
      <c r="I117" s="585">
        <v>1578.5</v>
      </c>
      <c r="J117" s="585">
        <v>2</v>
      </c>
      <c r="K117" s="585">
        <v>3168</v>
      </c>
      <c r="L117" s="585">
        <v>1</v>
      </c>
      <c r="M117" s="585">
        <v>1584</v>
      </c>
      <c r="N117" s="585">
        <v>1</v>
      </c>
      <c r="O117" s="585">
        <v>1587</v>
      </c>
      <c r="P117" s="573">
        <v>0.50094696969696972</v>
      </c>
      <c r="Q117" s="586">
        <v>1587</v>
      </c>
    </row>
    <row r="118" spans="1:17" ht="14.45" customHeight="1" x14ac:dyDescent="0.2">
      <c r="A118" s="567" t="s">
        <v>2651</v>
      </c>
      <c r="B118" s="568" t="s">
        <v>2397</v>
      </c>
      <c r="C118" s="568" t="s">
        <v>2414</v>
      </c>
      <c r="D118" s="568" t="s">
        <v>2540</v>
      </c>
      <c r="E118" s="568" t="s">
        <v>2541</v>
      </c>
      <c r="F118" s="585"/>
      <c r="G118" s="585"/>
      <c r="H118" s="585"/>
      <c r="I118" s="585"/>
      <c r="J118" s="585">
        <v>1</v>
      </c>
      <c r="K118" s="585">
        <v>252</v>
      </c>
      <c r="L118" s="585">
        <v>1</v>
      </c>
      <c r="M118" s="585">
        <v>252</v>
      </c>
      <c r="N118" s="585"/>
      <c r="O118" s="585"/>
      <c r="P118" s="573"/>
      <c r="Q118" s="586"/>
    </row>
    <row r="119" spans="1:17" ht="14.45" customHeight="1" x14ac:dyDescent="0.2">
      <c r="A119" s="567" t="s">
        <v>2651</v>
      </c>
      <c r="B119" s="568" t="s">
        <v>2397</v>
      </c>
      <c r="C119" s="568" t="s">
        <v>2414</v>
      </c>
      <c r="D119" s="568" t="s">
        <v>2542</v>
      </c>
      <c r="E119" s="568" t="s">
        <v>2523</v>
      </c>
      <c r="F119" s="585"/>
      <c r="G119" s="585"/>
      <c r="H119" s="585"/>
      <c r="I119" s="585"/>
      <c r="J119" s="585">
        <v>1</v>
      </c>
      <c r="K119" s="585">
        <v>831</v>
      </c>
      <c r="L119" s="585">
        <v>1</v>
      </c>
      <c r="M119" s="585">
        <v>831</v>
      </c>
      <c r="N119" s="585"/>
      <c r="O119" s="585"/>
      <c r="P119" s="573"/>
      <c r="Q119" s="586"/>
    </row>
    <row r="120" spans="1:17" ht="14.45" customHeight="1" x14ac:dyDescent="0.2">
      <c r="A120" s="567" t="s">
        <v>2651</v>
      </c>
      <c r="B120" s="568" t="s">
        <v>2397</v>
      </c>
      <c r="C120" s="568" t="s">
        <v>2414</v>
      </c>
      <c r="D120" s="568" t="s">
        <v>2543</v>
      </c>
      <c r="E120" s="568" t="s">
        <v>2544</v>
      </c>
      <c r="F120" s="585">
        <v>1</v>
      </c>
      <c r="G120" s="585">
        <v>3358</v>
      </c>
      <c r="H120" s="585">
        <v>0.99821640903686093</v>
      </c>
      <c r="I120" s="585">
        <v>3358</v>
      </c>
      <c r="J120" s="585">
        <v>1</v>
      </c>
      <c r="K120" s="585">
        <v>3364</v>
      </c>
      <c r="L120" s="585">
        <v>1</v>
      </c>
      <c r="M120" s="585">
        <v>3364</v>
      </c>
      <c r="N120" s="585"/>
      <c r="O120" s="585"/>
      <c r="P120" s="573"/>
      <c r="Q120" s="586"/>
    </row>
    <row r="121" spans="1:17" ht="14.45" customHeight="1" x14ac:dyDescent="0.2">
      <c r="A121" s="567" t="s">
        <v>2651</v>
      </c>
      <c r="B121" s="568" t="s">
        <v>2397</v>
      </c>
      <c r="C121" s="568" t="s">
        <v>2414</v>
      </c>
      <c r="D121" s="568" t="s">
        <v>2611</v>
      </c>
      <c r="E121" s="568" t="s">
        <v>2612</v>
      </c>
      <c r="F121" s="585">
        <v>1</v>
      </c>
      <c r="G121" s="585">
        <v>590</v>
      </c>
      <c r="H121" s="585"/>
      <c r="I121" s="585">
        <v>590</v>
      </c>
      <c r="J121" s="585">
        <v>0</v>
      </c>
      <c r="K121" s="585">
        <v>0</v>
      </c>
      <c r="L121" s="585"/>
      <c r="M121" s="585"/>
      <c r="N121" s="585"/>
      <c r="O121" s="585"/>
      <c r="P121" s="573"/>
      <c r="Q121" s="586"/>
    </row>
    <row r="122" spans="1:17" ht="14.45" customHeight="1" x14ac:dyDescent="0.2">
      <c r="A122" s="567" t="s">
        <v>2653</v>
      </c>
      <c r="B122" s="568" t="s">
        <v>2397</v>
      </c>
      <c r="C122" s="568" t="s">
        <v>2414</v>
      </c>
      <c r="D122" s="568" t="s">
        <v>2427</v>
      </c>
      <c r="E122" s="568" t="s">
        <v>2428</v>
      </c>
      <c r="F122" s="585"/>
      <c r="G122" s="585"/>
      <c r="H122" s="585"/>
      <c r="I122" s="585"/>
      <c r="J122" s="585">
        <v>1</v>
      </c>
      <c r="K122" s="585">
        <v>38</v>
      </c>
      <c r="L122" s="585">
        <v>1</v>
      </c>
      <c r="M122" s="585">
        <v>38</v>
      </c>
      <c r="N122" s="585"/>
      <c r="O122" s="585"/>
      <c r="P122" s="573"/>
      <c r="Q122" s="586"/>
    </row>
    <row r="123" spans="1:17" ht="14.45" customHeight="1" x14ac:dyDescent="0.2">
      <c r="A123" s="567" t="s">
        <v>2653</v>
      </c>
      <c r="B123" s="568" t="s">
        <v>2397</v>
      </c>
      <c r="C123" s="568" t="s">
        <v>2414</v>
      </c>
      <c r="D123" s="568" t="s">
        <v>2435</v>
      </c>
      <c r="E123" s="568" t="s">
        <v>2436</v>
      </c>
      <c r="F123" s="585">
        <v>5</v>
      </c>
      <c r="G123" s="585">
        <v>1260</v>
      </c>
      <c r="H123" s="585"/>
      <c r="I123" s="585">
        <v>252</v>
      </c>
      <c r="J123" s="585"/>
      <c r="K123" s="585"/>
      <c r="L123" s="585"/>
      <c r="M123" s="585"/>
      <c r="N123" s="585">
        <v>8</v>
      </c>
      <c r="O123" s="585">
        <v>2040</v>
      </c>
      <c r="P123" s="573"/>
      <c r="Q123" s="586">
        <v>255</v>
      </c>
    </row>
    <row r="124" spans="1:17" ht="14.45" customHeight="1" x14ac:dyDescent="0.2">
      <c r="A124" s="567" t="s">
        <v>2653</v>
      </c>
      <c r="B124" s="568" t="s">
        <v>2397</v>
      </c>
      <c r="C124" s="568" t="s">
        <v>2414</v>
      </c>
      <c r="D124" s="568" t="s">
        <v>2437</v>
      </c>
      <c r="E124" s="568" t="s">
        <v>2438</v>
      </c>
      <c r="F124" s="585">
        <v>5</v>
      </c>
      <c r="G124" s="585">
        <v>635</v>
      </c>
      <c r="H124" s="585"/>
      <c r="I124" s="585">
        <v>127</v>
      </c>
      <c r="J124" s="585"/>
      <c r="K124" s="585"/>
      <c r="L124" s="585"/>
      <c r="M124" s="585"/>
      <c r="N124" s="585">
        <v>15</v>
      </c>
      <c r="O124" s="585">
        <v>1905</v>
      </c>
      <c r="P124" s="573"/>
      <c r="Q124" s="586">
        <v>127</v>
      </c>
    </row>
    <row r="125" spans="1:17" ht="14.45" customHeight="1" x14ac:dyDescent="0.2">
      <c r="A125" s="567" t="s">
        <v>2653</v>
      </c>
      <c r="B125" s="568" t="s">
        <v>2397</v>
      </c>
      <c r="C125" s="568" t="s">
        <v>2414</v>
      </c>
      <c r="D125" s="568" t="s">
        <v>2447</v>
      </c>
      <c r="E125" s="568" t="s">
        <v>2448</v>
      </c>
      <c r="F125" s="585"/>
      <c r="G125" s="585"/>
      <c r="H125" s="585"/>
      <c r="I125" s="585"/>
      <c r="J125" s="585"/>
      <c r="K125" s="585"/>
      <c r="L125" s="585"/>
      <c r="M125" s="585"/>
      <c r="N125" s="585">
        <v>1</v>
      </c>
      <c r="O125" s="585">
        <v>1045</v>
      </c>
      <c r="P125" s="573"/>
      <c r="Q125" s="586">
        <v>1045</v>
      </c>
    </row>
    <row r="126" spans="1:17" ht="14.45" customHeight="1" x14ac:dyDescent="0.2">
      <c r="A126" s="567" t="s">
        <v>2653</v>
      </c>
      <c r="B126" s="568" t="s">
        <v>2397</v>
      </c>
      <c r="C126" s="568" t="s">
        <v>2414</v>
      </c>
      <c r="D126" s="568" t="s">
        <v>2473</v>
      </c>
      <c r="E126" s="568" t="s">
        <v>2474</v>
      </c>
      <c r="F126" s="585">
        <v>1</v>
      </c>
      <c r="G126" s="585">
        <v>86</v>
      </c>
      <c r="H126" s="585"/>
      <c r="I126" s="585">
        <v>86</v>
      </c>
      <c r="J126" s="585"/>
      <c r="K126" s="585"/>
      <c r="L126" s="585"/>
      <c r="M126" s="585"/>
      <c r="N126" s="585">
        <v>3</v>
      </c>
      <c r="O126" s="585">
        <v>264</v>
      </c>
      <c r="P126" s="573"/>
      <c r="Q126" s="586">
        <v>88</v>
      </c>
    </row>
    <row r="127" spans="1:17" ht="14.45" customHeight="1" x14ac:dyDescent="0.2">
      <c r="A127" s="567" t="s">
        <v>2653</v>
      </c>
      <c r="B127" s="568" t="s">
        <v>2397</v>
      </c>
      <c r="C127" s="568" t="s">
        <v>2414</v>
      </c>
      <c r="D127" s="568" t="s">
        <v>2481</v>
      </c>
      <c r="E127" s="568" t="s">
        <v>2440</v>
      </c>
      <c r="F127" s="585"/>
      <c r="G127" s="585"/>
      <c r="H127" s="585"/>
      <c r="I127" s="585"/>
      <c r="J127" s="585"/>
      <c r="K127" s="585"/>
      <c r="L127" s="585"/>
      <c r="M127" s="585"/>
      <c r="N127" s="585">
        <v>1</v>
      </c>
      <c r="O127" s="585">
        <v>697</v>
      </c>
      <c r="P127" s="573"/>
      <c r="Q127" s="586">
        <v>697</v>
      </c>
    </row>
    <row r="128" spans="1:17" ht="14.45" customHeight="1" x14ac:dyDescent="0.2">
      <c r="A128" s="567" t="s">
        <v>2653</v>
      </c>
      <c r="B128" s="568" t="s">
        <v>2397</v>
      </c>
      <c r="C128" s="568" t="s">
        <v>2414</v>
      </c>
      <c r="D128" s="568" t="s">
        <v>2587</v>
      </c>
      <c r="E128" s="568" t="s">
        <v>2588</v>
      </c>
      <c r="F128" s="585"/>
      <c r="G128" s="585"/>
      <c r="H128" s="585"/>
      <c r="I128" s="585"/>
      <c r="J128" s="585"/>
      <c r="K128" s="585"/>
      <c r="L128" s="585"/>
      <c r="M128" s="585"/>
      <c r="N128" s="585">
        <v>5</v>
      </c>
      <c r="O128" s="585">
        <v>4210</v>
      </c>
      <c r="P128" s="573"/>
      <c r="Q128" s="586">
        <v>842</v>
      </c>
    </row>
    <row r="129" spans="1:17" ht="14.45" customHeight="1" x14ac:dyDescent="0.2">
      <c r="A129" s="567" t="s">
        <v>2653</v>
      </c>
      <c r="B129" s="568" t="s">
        <v>2397</v>
      </c>
      <c r="C129" s="568" t="s">
        <v>2414</v>
      </c>
      <c r="D129" s="568" t="s">
        <v>2508</v>
      </c>
      <c r="E129" s="568" t="s">
        <v>2509</v>
      </c>
      <c r="F129" s="585">
        <v>1</v>
      </c>
      <c r="G129" s="585">
        <v>391</v>
      </c>
      <c r="H129" s="585"/>
      <c r="I129" s="585">
        <v>391</v>
      </c>
      <c r="J129" s="585"/>
      <c r="K129" s="585"/>
      <c r="L129" s="585"/>
      <c r="M129" s="585"/>
      <c r="N129" s="585">
        <v>3</v>
      </c>
      <c r="O129" s="585">
        <v>1188</v>
      </c>
      <c r="P129" s="573"/>
      <c r="Q129" s="586">
        <v>396</v>
      </c>
    </row>
    <row r="130" spans="1:17" ht="14.45" customHeight="1" x14ac:dyDescent="0.2">
      <c r="A130" s="567" t="s">
        <v>2653</v>
      </c>
      <c r="B130" s="568" t="s">
        <v>2397</v>
      </c>
      <c r="C130" s="568" t="s">
        <v>2414</v>
      </c>
      <c r="D130" s="568" t="s">
        <v>2510</v>
      </c>
      <c r="E130" s="568" t="s">
        <v>2511</v>
      </c>
      <c r="F130" s="585">
        <v>1</v>
      </c>
      <c r="G130" s="585">
        <v>506</v>
      </c>
      <c r="H130" s="585"/>
      <c r="I130" s="585">
        <v>506</v>
      </c>
      <c r="J130" s="585"/>
      <c r="K130" s="585"/>
      <c r="L130" s="585"/>
      <c r="M130" s="585"/>
      <c r="N130" s="585">
        <v>2</v>
      </c>
      <c r="O130" s="585">
        <v>1022</v>
      </c>
      <c r="P130" s="573"/>
      <c r="Q130" s="586">
        <v>511</v>
      </c>
    </row>
    <row r="131" spans="1:17" ht="14.45" customHeight="1" x14ac:dyDescent="0.2">
      <c r="A131" s="567" t="s">
        <v>2653</v>
      </c>
      <c r="B131" s="568" t="s">
        <v>2397</v>
      </c>
      <c r="C131" s="568" t="s">
        <v>2414</v>
      </c>
      <c r="D131" s="568" t="s">
        <v>2520</v>
      </c>
      <c r="E131" s="568" t="s">
        <v>2521</v>
      </c>
      <c r="F131" s="585">
        <v>3</v>
      </c>
      <c r="G131" s="585">
        <v>933</v>
      </c>
      <c r="H131" s="585"/>
      <c r="I131" s="585">
        <v>311</v>
      </c>
      <c r="J131" s="585"/>
      <c r="K131" s="585"/>
      <c r="L131" s="585"/>
      <c r="M131" s="585"/>
      <c r="N131" s="585">
        <v>3</v>
      </c>
      <c r="O131" s="585">
        <v>939</v>
      </c>
      <c r="P131" s="573"/>
      <c r="Q131" s="586">
        <v>313</v>
      </c>
    </row>
    <row r="132" spans="1:17" ht="14.45" customHeight="1" x14ac:dyDescent="0.2">
      <c r="A132" s="567" t="s">
        <v>2653</v>
      </c>
      <c r="B132" s="568" t="s">
        <v>2397</v>
      </c>
      <c r="C132" s="568" t="s">
        <v>2414</v>
      </c>
      <c r="D132" s="568" t="s">
        <v>2593</v>
      </c>
      <c r="E132" s="568" t="s">
        <v>2594</v>
      </c>
      <c r="F132" s="585">
        <v>1</v>
      </c>
      <c r="G132" s="585">
        <v>1738</v>
      </c>
      <c r="H132" s="585"/>
      <c r="I132" s="585">
        <v>1738</v>
      </c>
      <c r="J132" s="585"/>
      <c r="K132" s="585"/>
      <c r="L132" s="585"/>
      <c r="M132" s="585"/>
      <c r="N132" s="585">
        <v>1</v>
      </c>
      <c r="O132" s="585">
        <v>1753</v>
      </c>
      <c r="P132" s="573"/>
      <c r="Q132" s="586">
        <v>1753</v>
      </c>
    </row>
    <row r="133" spans="1:17" ht="14.45" customHeight="1" x14ac:dyDescent="0.2">
      <c r="A133" s="567" t="s">
        <v>2653</v>
      </c>
      <c r="B133" s="568" t="s">
        <v>2397</v>
      </c>
      <c r="C133" s="568" t="s">
        <v>2414</v>
      </c>
      <c r="D133" s="568" t="s">
        <v>1487</v>
      </c>
      <c r="E133" s="568" t="s">
        <v>2652</v>
      </c>
      <c r="F133" s="585"/>
      <c r="G133" s="585"/>
      <c r="H133" s="585"/>
      <c r="I133" s="585"/>
      <c r="J133" s="585"/>
      <c r="K133" s="585"/>
      <c r="L133" s="585"/>
      <c r="M133" s="585"/>
      <c r="N133" s="585">
        <v>2</v>
      </c>
      <c r="O133" s="585">
        <v>3286</v>
      </c>
      <c r="P133" s="573"/>
      <c r="Q133" s="586">
        <v>1643</v>
      </c>
    </row>
    <row r="134" spans="1:17" ht="14.45" customHeight="1" x14ac:dyDescent="0.2">
      <c r="A134" s="567" t="s">
        <v>2653</v>
      </c>
      <c r="B134" s="568" t="s">
        <v>2397</v>
      </c>
      <c r="C134" s="568" t="s">
        <v>2414</v>
      </c>
      <c r="D134" s="568" t="s">
        <v>2526</v>
      </c>
      <c r="E134" s="568" t="s">
        <v>2527</v>
      </c>
      <c r="F134" s="585">
        <v>2</v>
      </c>
      <c r="G134" s="585">
        <v>616</v>
      </c>
      <c r="H134" s="585"/>
      <c r="I134" s="585">
        <v>308</v>
      </c>
      <c r="J134" s="585"/>
      <c r="K134" s="585"/>
      <c r="L134" s="585"/>
      <c r="M134" s="585"/>
      <c r="N134" s="585"/>
      <c r="O134" s="585"/>
      <c r="P134" s="573"/>
      <c r="Q134" s="586"/>
    </row>
    <row r="135" spans="1:17" ht="14.45" customHeight="1" x14ac:dyDescent="0.2">
      <c r="A135" s="567" t="s">
        <v>2653</v>
      </c>
      <c r="B135" s="568" t="s">
        <v>2397</v>
      </c>
      <c r="C135" s="568" t="s">
        <v>2414</v>
      </c>
      <c r="D135" s="568" t="s">
        <v>2532</v>
      </c>
      <c r="E135" s="568" t="s">
        <v>2533</v>
      </c>
      <c r="F135" s="585">
        <v>1</v>
      </c>
      <c r="G135" s="585">
        <v>841</v>
      </c>
      <c r="H135" s="585"/>
      <c r="I135" s="585">
        <v>841</v>
      </c>
      <c r="J135" s="585"/>
      <c r="K135" s="585"/>
      <c r="L135" s="585"/>
      <c r="M135" s="585"/>
      <c r="N135" s="585"/>
      <c r="O135" s="585"/>
      <c r="P135" s="573"/>
      <c r="Q135" s="586"/>
    </row>
    <row r="136" spans="1:17" ht="14.45" customHeight="1" x14ac:dyDescent="0.2">
      <c r="A136" s="567" t="s">
        <v>2653</v>
      </c>
      <c r="B136" s="568" t="s">
        <v>2397</v>
      </c>
      <c r="C136" s="568" t="s">
        <v>2414</v>
      </c>
      <c r="D136" s="568" t="s">
        <v>2538</v>
      </c>
      <c r="E136" s="568" t="s">
        <v>2539</v>
      </c>
      <c r="F136" s="585"/>
      <c r="G136" s="585"/>
      <c r="H136" s="585"/>
      <c r="I136" s="585"/>
      <c r="J136" s="585"/>
      <c r="K136" s="585"/>
      <c r="L136" s="585"/>
      <c r="M136" s="585"/>
      <c r="N136" s="585">
        <v>3</v>
      </c>
      <c r="O136" s="585">
        <v>4761</v>
      </c>
      <c r="P136" s="573"/>
      <c r="Q136" s="586">
        <v>1587</v>
      </c>
    </row>
    <row r="137" spans="1:17" ht="14.45" customHeight="1" x14ac:dyDescent="0.2">
      <c r="A137" s="567" t="s">
        <v>2654</v>
      </c>
      <c r="B137" s="568" t="s">
        <v>2397</v>
      </c>
      <c r="C137" s="568" t="s">
        <v>2414</v>
      </c>
      <c r="D137" s="568" t="s">
        <v>2435</v>
      </c>
      <c r="E137" s="568" t="s">
        <v>2436</v>
      </c>
      <c r="F137" s="585">
        <v>2</v>
      </c>
      <c r="G137" s="585">
        <v>504</v>
      </c>
      <c r="H137" s="585">
        <v>1.984251968503937</v>
      </c>
      <c r="I137" s="585">
        <v>252</v>
      </c>
      <c r="J137" s="585">
        <v>1</v>
      </c>
      <c r="K137" s="585">
        <v>254</v>
      </c>
      <c r="L137" s="585">
        <v>1</v>
      </c>
      <c r="M137" s="585">
        <v>254</v>
      </c>
      <c r="N137" s="585">
        <v>1</v>
      </c>
      <c r="O137" s="585">
        <v>255</v>
      </c>
      <c r="P137" s="573">
        <v>1.0039370078740157</v>
      </c>
      <c r="Q137" s="586">
        <v>255</v>
      </c>
    </row>
    <row r="138" spans="1:17" ht="14.45" customHeight="1" x14ac:dyDescent="0.2">
      <c r="A138" s="567" t="s">
        <v>2654</v>
      </c>
      <c r="B138" s="568" t="s">
        <v>2397</v>
      </c>
      <c r="C138" s="568" t="s">
        <v>2414</v>
      </c>
      <c r="D138" s="568" t="s">
        <v>2437</v>
      </c>
      <c r="E138" s="568" t="s">
        <v>2438</v>
      </c>
      <c r="F138" s="585">
        <v>1</v>
      </c>
      <c r="G138" s="585">
        <v>127</v>
      </c>
      <c r="H138" s="585"/>
      <c r="I138" s="585">
        <v>127</v>
      </c>
      <c r="J138" s="585"/>
      <c r="K138" s="585"/>
      <c r="L138" s="585"/>
      <c r="M138" s="585"/>
      <c r="N138" s="585"/>
      <c r="O138" s="585"/>
      <c r="P138" s="573"/>
      <c r="Q138" s="586"/>
    </row>
    <row r="139" spans="1:17" ht="14.45" customHeight="1" x14ac:dyDescent="0.2">
      <c r="A139" s="567" t="s">
        <v>2654</v>
      </c>
      <c r="B139" s="568" t="s">
        <v>2397</v>
      </c>
      <c r="C139" s="568" t="s">
        <v>2414</v>
      </c>
      <c r="D139" s="568" t="s">
        <v>2439</v>
      </c>
      <c r="E139" s="568" t="s">
        <v>2440</v>
      </c>
      <c r="F139" s="585"/>
      <c r="G139" s="585"/>
      <c r="H139" s="585"/>
      <c r="I139" s="585"/>
      <c r="J139" s="585"/>
      <c r="K139" s="585"/>
      <c r="L139" s="585"/>
      <c r="M139" s="585"/>
      <c r="N139" s="585">
        <v>1</v>
      </c>
      <c r="O139" s="585">
        <v>547</v>
      </c>
      <c r="P139" s="573"/>
      <c r="Q139" s="586">
        <v>547</v>
      </c>
    </row>
    <row r="140" spans="1:17" ht="14.45" customHeight="1" x14ac:dyDescent="0.2">
      <c r="A140" s="567" t="s">
        <v>2654</v>
      </c>
      <c r="B140" s="568" t="s">
        <v>2397</v>
      </c>
      <c r="C140" s="568" t="s">
        <v>2414</v>
      </c>
      <c r="D140" s="568" t="s">
        <v>2498</v>
      </c>
      <c r="E140" s="568" t="s">
        <v>2499</v>
      </c>
      <c r="F140" s="585"/>
      <c r="G140" s="585"/>
      <c r="H140" s="585"/>
      <c r="I140" s="585"/>
      <c r="J140" s="585"/>
      <c r="K140" s="585"/>
      <c r="L140" s="585"/>
      <c r="M140" s="585"/>
      <c r="N140" s="585">
        <v>1</v>
      </c>
      <c r="O140" s="585">
        <v>725</v>
      </c>
      <c r="P140" s="573"/>
      <c r="Q140" s="586">
        <v>725</v>
      </c>
    </row>
    <row r="141" spans="1:17" ht="14.45" customHeight="1" x14ac:dyDescent="0.2">
      <c r="A141" s="567" t="s">
        <v>2654</v>
      </c>
      <c r="B141" s="568" t="s">
        <v>2397</v>
      </c>
      <c r="C141" s="568" t="s">
        <v>2414</v>
      </c>
      <c r="D141" s="568" t="s">
        <v>2508</v>
      </c>
      <c r="E141" s="568" t="s">
        <v>2509</v>
      </c>
      <c r="F141" s="585"/>
      <c r="G141" s="585"/>
      <c r="H141" s="585"/>
      <c r="I141" s="585"/>
      <c r="J141" s="585"/>
      <c r="K141" s="585"/>
      <c r="L141" s="585"/>
      <c r="M141" s="585"/>
      <c r="N141" s="585">
        <v>1</v>
      </c>
      <c r="O141" s="585">
        <v>396</v>
      </c>
      <c r="P141" s="573"/>
      <c r="Q141" s="586">
        <v>396</v>
      </c>
    </row>
    <row r="142" spans="1:17" ht="14.45" customHeight="1" x14ac:dyDescent="0.2">
      <c r="A142" s="567" t="s">
        <v>2655</v>
      </c>
      <c r="B142" s="568" t="s">
        <v>2397</v>
      </c>
      <c r="C142" s="568" t="s">
        <v>2414</v>
      </c>
      <c r="D142" s="568" t="s">
        <v>2435</v>
      </c>
      <c r="E142" s="568" t="s">
        <v>2436</v>
      </c>
      <c r="F142" s="585">
        <v>5</v>
      </c>
      <c r="G142" s="585">
        <v>1260</v>
      </c>
      <c r="H142" s="585">
        <v>1.2401574803149606</v>
      </c>
      <c r="I142" s="585">
        <v>252</v>
      </c>
      <c r="J142" s="585">
        <v>4</v>
      </c>
      <c r="K142" s="585">
        <v>1016</v>
      </c>
      <c r="L142" s="585">
        <v>1</v>
      </c>
      <c r="M142" s="585">
        <v>254</v>
      </c>
      <c r="N142" s="585">
        <v>2</v>
      </c>
      <c r="O142" s="585">
        <v>510</v>
      </c>
      <c r="P142" s="573">
        <v>0.50196850393700787</v>
      </c>
      <c r="Q142" s="586">
        <v>255</v>
      </c>
    </row>
    <row r="143" spans="1:17" ht="14.45" customHeight="1" x14ac:dyDescent="0.2">
      <c r="A143" s="567" t="s">
        <v>2655</v>
      </c>
      <c r="B143" s="568" t="s">
        <v>2397</v>
      </c>
      <c r="C143" s="568" t="s">
        <v>2414</v>
      </c>
      <c r="D143" s="568" t="s">
        <v>2437</v>
      </c>
      <c r="E143" s="568" t="s">
        <v>2438</v>
      </c>
      <c r="F143" s="585">
        <v>11</v>
      </c>
      <c r="G143" s="585">
        <v>1391</v>
      </c>
      <c r="H143" s="585">
        <v>11.03968253968254</v>
      </c>
      <c r="I143" s="585">
        <v>126.45454545454545</v>
      </c>
      <c r="J143" s="585">
        <v>1</v>
      </c>
      <c r="K143" s="585">
        <v>126</v>
      </c>
      <c r="L143" s="585">
        <v>1</v>
      </c>
      <c r="M143" s="585">
        <v>126</v>
      </c>
      <c r="N143" s="585">
        <v>10</v>
      </c>
      <c r="O143" s="585">
        <v>1270</v>
      </c>
      <c r="P143" s="573">
        <v>10.079365079365079</v>
      </c>
      <c r="Q143" s="586">
        <v>127</v>
      </c>
    </row>
    <row r="144" spans="1:17" ht="14.45" customHeight="1" x14ac:dyDescent="0.2">
      <c r="A144" s="567" t="s">
        <v>2655</v>
      </c>
      <c r="B144" s="568" t="s">
        <v>2397</v>
      </c>
      <c r="C144" s="568" t="s">
        <v>2414</v>
      </c>
      <c r="D144" s="568" t="s">
        <v>2467</v>
      </c>
      <c r="E144" s="568" t="s">
        <v>2468</v>
      </c>
      <c r="F144" s="585">
        <v>2</v>
      </c>
      <c r="G144" s="585">
        <v>66.66</v>
      </c>
      <c r="H144" s="585"/>
      <c r="I144" s="585">
        <v>33.33</v>
      </c>
      <c r="J144" s="585"/>
      <c r="K144" s="585"/>
      <c r="L144" s="585"/>
      <c r="M144" s="585"/>
      <c r="N144" s="585"/>
      <c r="O144" s="585"/>
      <c r="P144" s="573"/>
      <c r="Q144" s="586"/>
    </row>
    <row r="145" spans="1:17" ht="14.45" customHeight="1" x14ac:dyDescent="0.2">
      <c r="A145" s="567" t="s">
        <v>2655</v>
      </c>
      <c r="B145" s="568" t="s">
        <v>2397</v>
      </c>
      <c r="C145" s="568" t="s">
        <v>2414</v>
      </c>
      <c r="D145" s="568" t="s">
        <v>2473</v>
      </c>
      <c r="E145" s="568" t="s">
        <v>2474</v>
      </c>
      <c r="F145" s="585"/>
      <c r="G145" s="585"/>
      <c r="H145" s="585"/>
      <c r="I145" s="585"/>
      <c r="J145" s="585">
        <v>5</v>
      </c>
      <c r="K145" s="585">
        <v>435</v>
      </c>
      <c r="L145" s="585">
        <v>1</v>
      </c>
      <c r="M145" s="585">
        <v>87</v>
      </c>
      <c r="N145" s="585">
        <v>5</v>
      </c>
      <c r="O145" s="585">
        <v>440</v>
      </c>
      <c r="P145" s="573">
        <v>1.0114942528735633</v>
      </c>
      <c r="Q145" s="586">
        <v>88</v>
      </c>
    </row>
    <row r="146" spans="1:17" ht="14.45" customHeight="1" x14ac:dyDescent="0.2">
      <c r="A146" s="567" t="s">
        <v>2655</v>
      </c>
      <c r="B146" s="568" t="s">
        <v>2397</v>
      </c>
      <c r="C146" s="568" t="s">
        <v>2414</v>
      </c>
      <c r="D146" s="568" t="s">
        <v>2477</v>
      </c>
      <c r="E146" s="568" t="s">
        <v>2478</v>
      </c>
      <c r="F146" s="585"/>
      <c r="G146" s="585"/>
      <c r="H146" s="585"/>
      <c r="I146" s="585"/>
      <c r="J146" s="585"/>
      <c r="K146" s="585"/>
      <c r="L146" s="585"/>
      <c r="M146" s="585"/>
      <c r="N146" s="585">
        <v>1</v>
      </c>
      <c r="O146" s="585">
        <v>1537</v>
      </c>
      <c r="P146" s="573"/>
      <c r="Q146" s="586">
        <v>1537</v>
      </c>
    </row>
    <row r="147" spans="1:17" ht="14.45" customHeight="1" x14ac:dyDescent="0.2">
      <c r="A147" s="567" t="s">
        <v>2655</v>
      </c>
      <c r="B147" s="568" t="s">
        <v>2397</v>
      </c>
      <c r="C147" s="568" t="s">
        <v>2414</v>
      </c>
      <c r="D147" s="568" t="s">
        <v>2488</v>
      </c>
      <c r="E147" s="568" t="s">
        <v>2489</v>
      </c>
      <c r="F147" s="585"/>
      <c r="G147" s="585"/>
      <c r="H147" s="585"/>
      <c r="I147" s="585"/>
      <c r="J147" s="585"/>
      <c r="K147" s="585"/>
      <c r="L147" s="585"/>
      <c r="M147" s="585"/>
      <c r="N147" s="585">
        <v>1</v>
      </c>
      <c r="O147" s="585">
        <v>451</v>
      </c>
      <c r="P147" s="573"/>
      <c r="Q147" s="586">
        <v>451</v>
      </c>
    </row>
    <row r="148" spans="1:17" ht="14.45" customHeight="1" x14ac:dyDescent="0.2">
      <c r="A148" s="567" t="s">
        <v>2655</v>
      </c>
      <c r="B148" s="568" t="s">
        <v>2397</v>
      </c>
      <c r="C148" s="568" t="s">
        <v>2414</v>
      </c>
      <c r="D148" s="568" t="s">
        <v>2498</v>
      </c>
      <c r="E148" s="568" t="s">
        <v>2499</v>
      </c>
      <c r="F148" s="585">
        <v>1</v>
      </c>
      <c r="G148" s="585">
        <v>717</v>
      </c>
      <c r="H148" s="585"/>
      <c r="I148" s="585">
        <v>717</v>
      </c>
      <c r="J148" s="585"/>
      <c r="K148" s="585"/>
      <c r="L148" s="585"/>
      <c r="M148" s="585"/>
      <c r="N148" s="585"/>
      <c r="O148" s="585"/>
      <c r="P148" s="573"/>
      <c r="Q148" s="586"/>
    </row>
    <row r="149" spans="1:17" ht="14.45" customHeight="1" x14ac:dyDescent="0.2">
      <c r="A149" s="567" t="s">
        <v>2655</v>
      </c>
      <c r="B149" s="568" t="s">
        <v>2397</v>
      </c>
      <c r="C149" s="568" t="s">
        <v>2414</v>
      </c>
      <c r="D149" s="568" t="s">
        <v>2508</v>
      </c>
      <c r="E149" s="568" t="s">
        <v>2509</v>
      </c>
      <c r="F149" s="585"/>
      <c r="G149" s="585"/>
      <c r="H149" s="585"/>
      <c r="I149" s="585"/>
      <c r="J149" s="585">
        <v>1</v>
      </c>
      <c r="K149" s="585">
        <v>393</v>
      </c>
      <c r="L149" s="585">
        <v>1</v>
      </c>
      <c r="M149" s="585">
        <v>393</v>
      </c>
      <c r="N149" s="585"/>
      <c r="O149" s="585"/>
      <c r="P149" s="573"/>
      <c r="Q149" s="586"/>
    </row>
    <row r="150" spans="1:17" ht="14.45" customHeight="1" x14ac:dyDescent="0.2">
      <c r="A150" s="567" t="s">
        <v>2655</v>
      </c>
      <c r="B150" s="568" t="s">
        <v>2397</v>
      </c>
      <c r="C150" s="568" t="s">
        <v>2414</v>
      </c>
      <c r="D150" s="568" t="s">
        <v>2510</v>
      </c>
      <c r="E150" s="568" t="s">
        <v>2511</v>
      </c>
      <c r="F150" s="585">
        <v>1</v>
      </c>
      <c r="G150" s="585">
        <v>506</v>
      </c>
      <c r="H150" s="585">
        <v>0.49803149606299213</v>
      </c>
      <c r="I150" s="585">
        <v>506</v>
      </c>
      <c r="J150" s="585">
        <v>2</v>
      </c>
      <c r="K150" s="585">
        <v>1016</v>
      </c>
      <c r="L150" s="585">
        <v>1</v>
      </c>
      <c r="M150" s="585">
        <v>508</v>
      </c>
      <c r="N150" s="585">
        <v>1</v>
      </c>
      <c r="O150" s="585">
        <v>511</v>
      </c>
      <c r="P150" s="573">
        <v>0.50295275590551181</v>
      </c>
      <c r="Q150" s="586">
        <v>511</v>
      </c>
    </row>
    <row r="151" spans="1:17" ht="14.45" customHeight="1" x14ac:dyDescent="0.2">
      <c r="A151" s="567" t="s">
        <v>2655</v>
      </c>
      <c r="B151" s="568" t="s">
        <v>2397</v>
      </c>
      <c r="C151" s="568" t="s">
        <v>2414</v>
      </c>
      <c r="D151" s="568" t="s">
        <v>2520</v>
      </c>
      <c r="E151" s="568" t="s">
        <v>2521</v>
      </c>
      <c r="F151" s="585">
        <v>1</v>
      </c>
      <c r="G151" s="585">
        <v>311</v>
      </c>
      <c r="H151" s="585">
        <v>0.99679487179487181</v>
      </c>
      <c r="I151" s="585">
        <v>311</v>
      </c>
      <c r="J151" s="585">
        <v>1</v>
      </c>
      <c r="K151" s="585">
        <v>312</v>
      </c>
      <c r="L151" s="585">
        <v>1</v>
      </c>
      <c r="M151" s="585">
        <v>312</v>
      </c>
      <c r="N151" s="585">
        <v>1</v>
      </c>
      <c r="O151" s="585">
        <v>313</v>
      </c>
      <c r="P151" s="573">
        <v>1.0032051282051282</v>
      </c>
      <c r="Q151" s="586">
        <v>313</v>
      </c>
    </row>
    <row r="152" spans="1:17" ht="14.45" customHeight="1" x14ac:dyDescent="0.2">
      <c r="A152" s="567" t="s">
        <v>2655</v>
      </c>
      <c r="B152" s="568" t="s">
        <v>2397</v>
      </c>
      <c r="C152" s="568" t="s">
        <v>2414</v>
      </c>
      <c r="D152" s="568" t="s">
        <v>2593</v>
      </c>
      <c r="E152" s="568" t="s">
        <v>2594</v>
      </c>
      <c r="F152" s="585"/>
      <c r="G152" s="585"/>
      <c r="H152" s="585"/>
      <c r="I152" s="585"/>
      <c r="J152" s="585">
        <v>11</v>
      </c>
      <c r="K152" s="585">
        <v>19206</v>
      </c>
      <c r="L152" s="585">
        <v>1</v>
      </c>
      <c r="M152" s="585">
        <v>1746</v>
      </c>
      <c r="N152" s="585">
        <v>5</v>
      </c>
      <c r="O152" s="585">
        <v>8765</v>
      </c>
      <c r="P152" s="573">
        <v>0.45636780172862645</v>
      </c>
      <c r="Q152" s="586">
        <v>1753</v>
      </c>
    </row>
    <row r="153" spans="1:17" ht="14.45" customHeight="1" x14ac:dyDescent="0.2">
      <c r="A153" s="567" t="s">
        <v>2655</v>
      </c>
      <c r="B153" s="568" t="s">
        <v>2397</v>
      </c>
      <c r="C153" s="568" t="s">
        <v>2414</v>
      </c>
      <c r="D153" s="568" t="s">
        <v>2538</v>
      </c>
      <c r="E153" s="568" t="s">
        <v>2539</v>
      </c>
      <c r="F153" s="585"/>
      <c r="G153" s="585"/>
      <c r="H153" s="585"/>
      <c r="I153" s="585"/>
      <c r="J153" s="585"/>
      <c r="K153" s="585"/>
      <c r="L153" s="585"/>
      <c r="M153" s="585"/>
      <c r="N153" s="585">
        <v>1</v>
      </c>
      <c r="O153" s="585">
        <v>1587</v>
      </c>
      <c r="P153" s="573"/>
      <c r="Q153" s="586">
        <v>1587</v>
      </c>
    </row>
    <row r="154" spans="1:17" ht="14.45" customHeight="1" x14ac:dyDescent="0.2">
      <c r="A154" s="567" t="s">
        <v>2656</v>
      </c>
      <c r="B154" s="568" t="s">
        <v>2397</v>
      </c>
      <c r="C154" s="568" t="s">
        <v>2414</v>
      </c>
      <c r="D154" s="568" t="s">
        <v>2435</v>
      </c>
      <c r="E154" s="568" t="s">
        <v>2436</v>
      </c>
      <c r="F154" s="585">
        <v>2</v>
      </c>
      <c r="G154" s="585">
        <v>504</v>
      </c>
      <c r="H154" s="585"/>
      <c r="I154" s="585">
        <v>252</v>
      </c>
      <c r="J154" s="585"/>
      <c r="K154" s="585"/>
      <c r="L154" s="585"/>
      <c r="M154" s="585"/>
      <c r="N154" s="585">
        <v>1</v>
      </c>
      <c r="O154" s="585">
        <v>255</v>
      </c>
      <c r="P154" s="573"/>
      <c r="Q154" s="586">
        <v>255</v>
      </c>
    </row>
    <row r="155" spans="1:17" ht="14.45" customHeight="1" x14ac:dyDescent="0.2">
      <c r="A155" s="567" t="s">
        <v>2656</v>
      </c>
      <c r="B155" s="568" t="s">
        <v>2397</v>
      </c>
      <c r="C155" s="568" t="s">
        <v>2414</v>
      </c>
      <c r="D155" s="568" t="s">
        <v>2437</v>
      </c>
      <c r="E155" s="568" t="s">
        <v>2438</v>
      </c>
      <c r="F155" s="585">
        <v>1</v>
      </c>
      <c r="G155" s="585">
        <v>127</v>
      </c>
      <c r="H155" s="585"/>
      <c r="I155" s="585">
        <v>127</v>
      </c>
      <c r="J155" s="585"/>
      <c r="K155" s="585"/>
      <c r="L155" s="585"/>
      <c r="M155" s="585"/>
      <c r="N155" s="585"/>
      <c r="O155" s="585"/>
      <c r="P155" s="573"/>
      <c r="Q155" s="586"/>
    </row>
    <row r="156" spans="1:17" ht="14.45" customHeight="1" x14ac:dyDescent="0.2">
      <c r="A156" s="567" t="s">
        <v>2656</v>
      </c>
      <c r="B156" s="568" t="s">
        <v>2397</v>
      </c>
      <c r="C156" s="568" t="s">
        <v>2414</v>
      </c>
      <c r="D156" s="568" t="s">
        <v>2445</v>
      </c>
      <c r="E156" s="568" t="s">
        <v>2446</v>
      </c>
      <c r="F156" s="585">
        <v>1</v>
      </c>
      <c r="G156" s="585">
        <v>680</v>
      </c>
      <c r="H156" s="585"/>
      <c r="I156" s="585">
        <v>680</v>
      </c>
      <c r="J156" s="585"/>
      <c r="K156" s="585"/>
      <c r="L156" s="585"/>
      <c r="M156" s="585"/>
      <c r="N156" s="585"/>
      <c r="O156" s="585"/>
      <c r="P156" s="573"/>
      <c r="Q156" s="586"/>
    </row>
    <row r="157" spans="1:17" ht="14.45" customHeight="1" x14ac:dyDescent="0.2">
      <c r="A157" s="567" t="s">
        <v>2656</v>
      </c>
      <c r="B157" s="568" t="s">
        <v>2397</v>
      </c>
      <c r="C157" s="568" t="s">
        <v>2414</v>
      </c>
      <c r="D157" s="568" t="s">
        <v>2473</v>
      </c>
      <c r="E157" s="568" t="s">
        <v>2474</v>
      </c>
      <c r="F157" s="585">
        <v>1</v>
      </c>
      <c r="G157" s="585">
        <v>86</v>
      </c>
      <c r="H157" s="585"/>
      <c r="I157" s="585">
        <v>86</v>
      </c>
      <c r="J157" s="585"/>
      <c r="K157" s="585"/>
      <c r="L157" s="585"/>
      <c r="M157" s="585"/>
      <c r="N157" s="585"/>
      <c r="O157" s="585"/>
      <c r="P157" s="573"/>
      <c r="Q157" s="586"/>
    </row>
    <row r="158" spans="1:17" ht="14.45" customHeight="1" x14ac:dyDescent="0.2">
      <c r="A158" s="567" t="s">
        <v>2657</v>
      </c>
      <c r="B158" s="568" t="s">
        <v>2397</v>
      </c>
      <c r="C158" s="568" t="s">
        <v>2414</v>
      </c>
      <c r="D158" s="568" t="s">
        <v>2427</v>
      </c>
      <c r="E158" s="568" t="s">
        <v>2428</v>
      </c>
      <c r="F158" s="585"/>
      <c r="G158" s="585"/>
      <c r="H158" s="585"/>
      <c r="I158" s="585"/>
      <c r="J158" s="585"/>
      <c r="K158" s="585"/>
      <c r="L158" s="585"/>
      <c r="M158" s="585"/>
      <c r="N158" s="585">
        <v>1</v>
      </c>
      <c r="O158" s="585">
        <v>38</v>
      </c>
      <c r="P158" s="573"/>
      <c r="Q158" s="586">
        <v>38</v>
      </c>
    </row>
    <row r="159" spans="1:17" ht="14.45" customHeight="1" x14ac:dyDescent="0.2">
      <c r="A159" s="567" t="s">
        <v>2657</v>
      </c>
      <c r="B159" s="568" t="s">
        <v>2397</v>
      </c>
      <c r="C159" s="568" t="s">
        <v>2414</v>
      </c>
      <c r="D159" s="568" t="s">
        <v>2435</v>
      </c>
      <c r="E159" s="568" t="s">
        <v>2436</v>
      </c>
      <c r="F159" s="585">
        <v>3</v>
      </c>
      <c r="G159" s="585">
        <v>756</v>
      </c>
      <c r="H159" s="585">
        <v>0.74409448818897639</v>
      </c>
      <c r="I159" s="585">
        <v>252</v>
      </c>
      <c r="J159" s="585">
        <v>4</v>
      </c>
      <c r="K159" s="585">
        <v>1016</v>
      </c>
      <c r="L159" s="585">
        <v>1</v>
      </c>
      <c r="M159" s="585">
        <v>254</v>
      </c>
      <c r="N159" s="585">
        <v>1</v>
      </c>
      <c r="O159" s="585">
        <v>255</v>
      </c>
      <c r="P159" s="573">
        <v>0.25098425196850394</v>
      </c>
      <c r="Q159" s="586">
        <v>255</v>
      </c>
    </row>
    <row r="160" spans="1:17" ht="14.45" customHeight="1" x14ac:dyDescent="0.2">
      <c r="A160" s="567" t="s">
        <v>2657</v>
      </c>
      <c r="B160" s="568" t="s">
        <v>2397</v>
      </c>
      <c r="C160" s="568" t="s">
        <v>2414</v>
      </c>
      <c r="D160" s="568" t="s">
        <v>2437</v>
      </c>
      <c r="E160" s="568" t="s">
        <v>2438</v>
      </c>
      <c r="F160" s="585">
        <v>2</v>
      </c>
      <c r="G160" s="585">
        <v>253</v>
      </c>
      <c r="H160" s="585">
        <v>1.003968253968254</v>
      </c>
      <c r="I160" s="585">
        <v>126.5</v>
      </c>
      <c r="J160" s="585">
        <v>2</v>
      </c>
      <c r="K160" s="585">
        <v>252</v>
      </c>
      <c r="L160" s="585">
        <v>1</v>
      </c>
      <c r="M160" s="585">
        <v>126</v>
      </c>
      <c r="N160" s="585"/>
      <c r="O160" s="585"/>
      <c r="P160" s="573"/>
      <c r="Q160" s="586"/>
    </row>
    <row r="161" spans="1:17" ht="14.45" customHeight="1" x14ac:dyDescent="0.2">
      <c r="A161" s="567" t="s">
        <v>2657</v>
      </c>
      <c r="B161" s="568" t="s">
        <v>2397</v>
      </c>
      <c r="C161" s="568" t="s">
        <v>2414</v>
      </c>
      <c r="D161" s="568" t="s">
        <v>2439</v>
      </c>
      <c r="E161" s="568" t="s">
        <v>2440</v>
      </c>
      <c r="F161" s="585"/>
      <c r="G161" s="585"/>
      <c r="H161" s="585"/>
      <c r="I161" s="585"/>
      <c r="J161" s="585"/>
      <c r="K161" s="585"/>
      <c r="L161" s="585"/>
      <c r="M161" s="585"/>
      <c r="N161" s="585">
        <v>1</v>
      </c>
      <c r="O161" s="585">
        <v>547</v>
      </c>
      <c r="P161" s="573"/>
      <c r="Q161" s="586">
        <v>547</v>
      </c>
    </row>
    <row r="162" spans="1:17" ht="14.45" customHeight="1" x14ac:dyDescent="0.2">
      <c r="A162" s="567" t="s">
        <v>2657</v>
      </c>
      <c r="B162" s="568" t="s">
        <v>2397</v>
      </c>
      <c r="C162" s="568" t="s">
        <v>2414</v>
      </c>
      <c r="D162" s="568" t="s">
        <v>2473</v>
      </c>
      <c r="E162" s="568" t="s">
        <v>2474</v>
      </c>
      <c r="F162" s="585"/>
      <c r="G162" s="585"/>
      <c r="H162" s="585"/>
      <c r="I162" s="585"/>
      <c r="J162" s="585">
        <v>2</v>
      </c>
      <c r="K162" s="585">
        <v>174</v>
      </c>
      <c r="L162" s="585">
        <v>1</v>
      </c>
      <c r="M162" s="585">
        <v>87</v>
      </c>
      <c r="N162" s="585">
        <v>1</v>
      </c>
      <c r="O162" s="585">
        <v>88</v>
      </c>
      <c r="P162" s="573">
        <v>0.50574712643678166</v>
      </c>
      <c r="Q162" s="586">
        <v>88</v>
      </c>
    </row>
    <row r="163" spans="1:17" ht="14.45" customHeight="1" x14ac:dyDescent="0.2">
      <c r="A163" s="567" t="s">
        <v>2657</v>
      </c>
      <c r="B163" s="568" t="s">
        <v>2397</v>
      </c>
      <c r="C163" s="568" t="s">
        <v>2414</v>
      </c>
      <c r="D163" s="568" t="s">
        <v>2587</v>
      </c>
      <c r="E163" s="568" t="s">
        <v>2588</v>
      </c>
      <c r="F163" s="585"/>
      <c r="G163" s="585"/>
      <c r="H163" s="585"/>
      <c r="I163" s="585"/>
      <c r="J163" s="585"/>
      <c r="K163" s="585"/>
      <c r="L163" s="585"/>
      <c r="M163" s="585"/>
      <c r="N163" s="585">
        <v>1</v>
      </c>
      <c r="O163" s="585">
        <v>842</v>
      </c>
      <c r="P163" s="573"/>
      <c r="Q163" s="586">
        <v>842</v>
      </c>
    </row>
    <row r="164" spans="1:17" ht="14.45" customHeight="1" x14ac:dyDescent="0.2">
      <c r="A164" s="567" t="s">
        <v>2657</v>
      </c>
      <c r="B164" s="568" t="s">
        <v>2397</v>
      </c>
      <c r="C164" s="568" t="s">
        <v>2414</v>
      </c>
      <c r="D164" s="568" t="s">
        <v>2498</v>
      </c>
      <c r="E164" s="568" t="s">
        <v>2499</v>
      </c>
      <c r="F164" s="585"/>
      <c r="G164" s="585"/>
      <c r="H164" s="585"/>
      <c r="I164" s="585"/>
      <c r="J164" s="585">
        <v>2</v>
      </c>
      <c r="K164" s="585">
        <v>1444</v>
      </c>
      <c r="L164" s="585">
        <v>1</v>
      </c>
      <c r="M164" s="585">
        <v>722</v>
      </c>
      <c r="N164" s="585">
        <v>2</v>
      </c>
      <c r="O164" s="585">
        <v>1450</v>
      </c>
      <c r="P164" s="573">
        <v>1.0041551246537397</v>
      </c>
      <c r="Q164" s="586">
        <v>725</v>
      </c>
    </row>
    <row r="165" spans="1:17" ht="14.45" customHeight="1" x14ac:dyDescent="0.2">
      <c r="A165" s="567" t="s">
        <v>2657</v>
      </c>
      <c r="B165" s="568" t="s">
        <v>2397</v>
      </c>
      <c r="C165" s="568" t="s">
        <v>2414</v>
      </c>
      <c r="D165" s="568" t="s">
        <v>2520</v>
      </c>
      <c r="E165" s="568" t="s">
        <v>2521</v>
      </c>
      <c r="F165" s="585"/>
      <c r="G165" s="585"/>
      <c r="H165" s="585"/>
      <c r="I165" s="585"/>
      <c r="J165" s="585"/>
      <c r="K165" s="585"/>
      <c r="L165" s="585"/>
      <c r="M165" s="585"/>
      <c r="N165" s="585">
        <v>1</v>
      </c>
      <c r="O165" s="585">
        <v>313</v>
      </c>
      <c r="P165" s="573"/>
      <c r="Q165" s="586">
        <v>313</v>
      </c>
    </row>
    <row r="166" spans="1:17" ht="14.45" customHeight="1" x14ac:dyDescent="0.2">
      <c r="A166" s="567" t="s">
        <v>2657</v>
      </c>
      <c r="B166" s="568" t="s">
        <v>2397</v>
      </c>
      <c r="C166" s="568" t="s">
        <v>2414</v>
      </c>
      <c r="D166" s="568" t="s">
        <v>2538</v>
      </c>
      <c r="E166" s="568" t="s">
        <v>2539</v>
      </c>
      <c r="F166" s="585"/>
      <c r="G166" s="585"/>
      <c r="H166" s="585"/>
      <c r="I166" s="585"/>
      <c r="J166" s="585"/>
      <c r="K166" s="585"/>
      <c r="L166" s="585"/>
      <c r="M166" s="585"/>
      <c r="N166" s="585">
        <v>1</v>
      </c>
      <c r="O166" s="585">
        <v>1587</v>
      </c>
      <c r="P166" s="573"/>
      <c r="Q166" s="586">
        <v>1587</v>
      </c>
    </row>
    <row r="167" spans="1:17" ht="14.45" customHeight="1" x14ac:dyDescent="0.2">
      <c r="A167" s="567" t="s">
        <v>2658</v>
      </c>
      <c r="B167" s="568" t="s">
        <v>2397</v>
      </c>
      <c r="C167" s="568" t="s">
        <v>2414</v>
      </c>
      <c r="D167" s="568" t="s">
        <v>2435</v>
      </c>
      <c r="E167" s="568" t="s">
        <v>2436</v>
      </c>
      <c r="F167" s="585">
        <v>1</v>
      </c>
      <c r="G167" s="585">
        <v>252</v>
      </c>
      <c r="H167" s="585"/>
      <c r="I167" s="585">
        <v>252</v>
      </c>
      <c r="J167" s="585"/>
      <c r="K167" s="585"/>
      <c r="L167" s="585"/>
      <c r="M167" s="585"/>
      <c r="N167" s="585"/>
      <c r="O167" s="585"/>
      <c r="P167" s="573"/>
      <c r="Q167" s="586"/>
    </row>
    <row r="168" spans="1:17" ht="14.45" customHeight="1" x14ac:dyDescent="0.2">
      <c r="A168" s="567" t="s">
        <v>2658</v>
      </c>
      <c r="B168" s="568" t="s">
        <v>2397</v>
      </c>
      <c r="C168" s="568" t="s">
        <v>2414</v>
      </c>
      <c r="D168" s="568" t="s">
        <v>2437</v>
      </c>
      <c r="E168" s="568" t="s">
        <v>2438</v>
      </c>
      <c r="F168" s="585">
        <v>1</v>
      </c>
      <c r="G168" s="585">
        <v>126</v>
      </c>
      <c r="H168" s="585"/>
      <c r="I168" s="585">
        <v>126</v>
      </c>
      <c r="J168" s="585"/>
      <c r="K168" s="585"/>
      <c r="L168" s="585"/>
      <c r="M168" s="585"/>
      <c r="N168" s="585">
        <v>3</v>
      </c>
      <c r="O168" s="585">
        <v>381</v>
      </c>
      <c r="P168" s="573"/>
      <c r="Q168" s="586">
        <v>127</v>
      </c>
    </row>
    <row r="169" spans="1:17" ht="14.45" customHeight="1" x14ac:dyDescent="0.2">
      <c r="A169" s="567" t="s">
        <v>2658</v>
      </c>
      <c r="B169" s="568" t="s">
        <v>2397</v>
      </c>
      <c r="C169" s="568" t="s">
        <v>2414</v>
      </c>
      <c r="D169" s="568" t="s">
        <v>2443</v>
      </c>
      <c r="E169" s="568" t="s">
        <v>2444</v>
      </c>
      <c r="F169" s="585"/>
      <c r="G169" s="585"/>
      <c r="H169" s="585"/>
      <c r="I169" s="585"/>
      <c r="J169" s="585"/>
      <c r="K169" s="585"/>
      <c r="L169" s="585"/>
      <c r="M169" s="585"/>
      <c r="N169" s="585">
        <v>2</v>
      </c>
      <c r="O169" s="585">
        <v>1014</v>
      </c>
      <c r="P169" s="573"/>
      <c r="Q169" s="586">
        <v>507</v>
      </c>
    </row>
    <row r="170" spans="1:17" ht="14.45" customHeight="1" x14ac:dyDescent="0.2">
      <c r="A170" s="567" t="s">
        <v>2658</v>
      </c>
      <c r="B170" s="568" t="s">
        <v>2397</v>
      </c>
      <c r="C170" s="568" t="s">
        <v>2414</v>
      </c>
      <c r="D170" s="568" t="s">
        <v>2498</v>
      </c>
      <c r="E170" s="568" t="s">
        <v>2499</v>
      </c>
      <c r="F170" s="585"/>
      <c r="G170" s="585"/>
      <c r="H170" s="585"/>
      <c r="I170" s="585"/>
      <c r="J170" s="585"/>
      <c r="K170" s="585"/>
      <c r="L170" s="585"/>
      <c r="M170" s="585"/>
      <c r="N170" s="585">
        <v>1</v>
      </c>
      <c r="O170" s="585">
        <v>725</v>
      </c>
      <c r="P170" s="573"/>
      <c r="Q170" s="586">
        <v>725</v>
      </c>
    </row>
    <row r="171" spans="1:17" ht="14.45" customHeight="1" x14ac:dyDescent="0.2">
      <c r="A171" s="567" t="s">
        <v>2658</v>
      </c>
      <c r="B171" s="568" t="s">
        <v>2397</v>
      </c>
      <c r="C171" s="568" t="s">
        <v>2414</v>
      </c>
      <c r="D171" s="568" t="s">
        <v>2510</v>
      </c>
      <c r="E171" s="568" t="s">
        <v>2511</v>
      </c>
      <c r="F171" s="585"/>
      <c r="G171" s="585"/>
      <c r="H171" s="585"/>
      <c r="I171" s="585"/>
      <c r="J171" s="585"/>
      <c r="K171" s="585"/>
      <c r="L171" s="585"/>
      <c r="M171" s="585"/>
      <c r="N171" s="585">
        <v>1</v>
      </c>
      <c r="O171" s="585">
        <v>511</v>
      </c>
      <c r="P171" s="573"/>
      <c r="Q171" s="586">
        <v>511</v>
      </c>
    </row>
    <row r="172" spans="1:17" ht="14.45" customHeight="1" x14ac:dyDescent="0.2">
      <c r="A172" s="567" t="s">
        <v>2658</v>
      </c>
      <c r="B172" s="568" t="s">
        <v>2397</v>
      </c>
      <c r="C172" s="568" t="s">
        <v>2414</v>
      </c>
      <c r="D172" s="568" t="s">
        <v>2520</v>
      </c>
      <c r="E172" s="568" t="s">
        <v>2521</v>
      </c>
      <c r="F172" s="585"/>
      <c r="G172" s="585"/>
      <c r="H172" s="585"/>
      <c r="I172" s="585"/>
      <c r="J172" s="585"/>
      <c r="K172" s="585"/>
      <c r="L172" s="585"/>
      <c r="M172" s="585"/>
      <c r="N172" s="585">
        <v>1</v>
      </c>
      <c r="O172" s="585">
        <v>313</v>
      </c>
      <c r="P172" s="573"/>
      <c r="Q172" s="586">
        <v>313</v>
      </c>
    </row>
    <row r="173" spans="1:17" ht="14.45" customHeight="1" x14ac:dyDescent="0.2">
      <c r="A173" s="567" t="s">
        <v>2659</v>
      </c>
      <c r="B173" s="568" t="s">
        <v>2397</v>
      </c>
      <c r="C173" s="568" t="s">
        <v>2414</v>
      </c>
      <c r="D173" s="568" t="s">
        <v>2435</v>
      </c>
      <c r="E173" s="568" t="s">
        <v>2436</v>
      </c>
      <c r="F173" s="585">
        <v>1</v>
      </c>
      <c r="G173" s="585">
        <v>252</v>
      </c>
      <c r="H173" s="585"/>
      <c r="I173" s="585">
        <v>252</v>
      </c>
      <c r="J173" s="585"/>
      <c r="K173" s="585"/>
      <c r="L173" s="585"/>
      <c r="M173" s="585"/>
      <c r="N173" s="585"/>
      <c r="O173" s="585"/>
      <c r="P173" s="573"/>
      <c r="Q173" s="586"/>
    </row>
    <row r="174" spans="1:17" ht="14.45" customHeight="1" x14ac:dyDescent="0.2">
      <c r="A174" s="567" t="s">
        <v>2659</v>
      </c>
      <c r="B174" s="568" t="s">
        <v>2397</v>
      </c>
      <c r="C174" s="568" t="s">
        <v>2414</v>
      </c>
      <c r="D174" s="568" t="s">
        <v>2437</v>
      </c>
      <c r="E174" s="568" t="s">
        <v>2438</v>
      </c>
      <c r="F174" s="585">
        <v>3</v>
      </c>
      <c r="G174" s="585">
        <v>381</v>
      </c>
      <c r="H174" s="585"/>
      <c r="I174" s="585">
        <v>127</v>
      </c>
      <c r="J174" s="585"/>
      <c r="K174" s="585"/>
      <c r="L174" s="585"/>
      <c r="M174" s="585"/>
      <c r="N174" s="585"/>
      <c r="O174" s="585"/>
      <c r="P174" s="573"/>
      <c r="Q174" s="586"/>
    </row>
    <row r="175" spans="1:17" ht="14.45" customHeight="1" x14ac:dyDescent="0.2">
      <c r="A175" s="567" t="s">
        <v>2659</v>
      </c>
      <c r="B175" s="568" t="s">
        <v>2397</v>
      </c>
      <c r="C175" s="568" t="s">
        <v>2414</v>
      </c>
      <c r="D175" s="568" t="s">
        <v>2477</v>
      </c>
      <c r="E175" s="568" t="s">
        <v>2478</v>
      </c>
      <c r="F175" s="585">
        <v>1</v>
      </c>
      <c r="G175" s="585">
        <v>1529</v>
      </c>
      <c r="H175" s="585"/>
      <c r="I175" s="585">
        <v>1529</v>
      </c>
      <c r="J175" s="585"/>
      <c r="K175" s="585"/>
      <c r="L175" s="585"/>
      <c r="M175" s="585"/>
      <c r="N175" s="585"/>
      <c r="O175" s="585"/>
      <c r="P175" s="573"/>
      <c r="Q175" s="586"/>
    </row>
    <row r="176" spans="1:17" ht="14.45" customHeight="1" x14ac:dyDescent="0.2">
      <c r="A176" s="567" t="s">
        <v>2659</v>
      </c>
      <c r="B176" s="568" t="s">
        <v>2397</v>
      </c>
      <c r="C176" s="568" t="s">
        <v>2414</v>
      </c>
      <c r="D176" s="568" t="s">
        <v>2534</v>
      </c>
      <c r="E176" s="568" t="s">
        <v>2535</v>
      </c>
      <c r="F176" s="585">
        <v>1</v>
      </c>
      <c r="G176" s="585">
        <v>1424</v>
      </c>
      <c r="H176" s="585"/>
      <c r="I176" s="585">
        <v>1424</v>
      </c>
      <c r="J176" s="585"/>
      <c r="K176" s="585"/>
      <c r="L176" s="585"/>
      <c r="M176" s="585"/>
      <c r="N176" s="585"/>
      <c r="O176" s="585"/>
      <c r="P176" s="573"/>
      <c r="Q176" s="586"/>
    </row>
    <row r="177" spans="1:17" ht="14.45" customHeight="1" x14ac:dyDescent="0.2">
      <c r="A177" s="567" t="s">
        <v>2660</v>
      </c>
      <c r="B177" s="568" t="s">
        <v>2397</v>
      </c>
      <c r="C177" s="568" t="s">
        <v>2414</v>
      </c>
      <c r="D177" s="568" t="s">
        <v>2435</v>
      </c>
      <c r="E177" s="568" t="s">
        <v>2436</v>
      </c>
      <c r="F177" s="585">
        <v>4</v>
      </c>
      <c r="G177" s="585">
        <v>1008</v>
      </c>
      <c r="H177" s="585">
        <v>1.3228346456692914</v>
      </c>
      <c r="I177" s="585">
        <v>252</v>
      </c>
      <c r="J177" s="585">
        <v>3</v>
      </c>
      <c r="K177" s="585">
        <v>762</v>
      </c>
      <c r="L177" s="585">
        <v>1</v>
      </c>
      <c r="M177" s="585">
        <v>254</v>
      </c>
      <c r="N177" s="585">
        <v>1</v>
      </c>
      <c r="O177" s="585">
        <v>255</v>
      </c>
      <c r="P177" s="573">
        <v>0.3346456692913386</v>
      </c>
      <c r="Q177" s="586">
        <v>255</v>
      </c>
    </row>
    <row r="178" spans="1:17" ht="14.45" customHeight="1" x14ac:dyDescent="0.2">
      <c r="A178" s="567" t="s">
        <v>2660</v>
      </c>
      <c r="B178" s="568" t="s">
        <v>2397</v>
      </c>
      <c r="C178" s="568" t="s">
        <v>2414</v>
      </c>
      <c r="D178" s="568" t="s">
        <v>2437</v>
      </c>
      <c r="E178" s="568" t="s">
        <v>2438</v>
      </c>
      <c r="F178" s="585">
        <v>26</v>
      </c>
      <c r="G178" s="585">
        <v>3301</v>
      </c>
      <c r="H178" s="585">
        <v>26.198412698412699</v>
      </c>
      <c r="I178" s="585">
        <v>126.96153846153847</v>
      </c>
      <c r="J178" s="585">
        <v>1</v>
      </c>
      <c r="K178" s="585">
        <v>126</v>
      </c>
      <c r="L178" s="585">
        <v>1</v>
      </c>
      <c r="M178" s="585">
        <v>126</v>
      </c>
      <c r="N178" s="585">
        <v>5</v>
      </c>
      <c r="O178" s="585">
        <v>635</v>
      </c>
      <c r="P178" s="573">
        <v>5.0396825396825395</v>
      </c>
      <c r="Q178" s="586">
        <v>127</v>
      </c>
    </row>
    <row r="179" spans="1:17" ht="14.45" customHeight="1" x14ac:dyDescent="0.2">
      <c r="A179" s="567" t="s">
        <v>2660</v>
      </c>
      <c r="B179" s="568" t="s">
        <v>2397</v>
      </c>
      <c r="C179" s="568" t="s">
        <v>2414</v>
      </c>
      <c r="D179" s="568" t="s">
        <v>2445</v>
      </c>
      <c r="E179" s="568" t="s">
        <v>2446</v>
      </c>
      <c r="F179" s="585">
        <v>1</v>
      </c>
      <c r="G179" s="585">
        <v>680</v>
      </c>
      <c r="H179" s="585"/>
      <c r="I179" s="585">
        <v>680</v>
      </c>
      <c r="J179" s="585"/>
      <c r="K179" s="585"/>
      <c r="L179" s="585"/>
      <c r="M179" s="585"/>
      <c r="N179" s="585"/>
      <c r="O179" s="585"/>
      <c r="P179" s="573"/>
      <c r="Q179" s="586"/>
    </row>
    <row r="180" spans="1:17" ht="14.45" customHeight="1" x14ac:dyDescent="0.2">
      <c r="A180" s="567" t="s">
        <v>2660</v>
      </c>
      <c r="B180" s="568" t="s">
        <v>2397</v>
      </c>
      <c r="C180" s="568" t="s">
        <v>2414</v>
      </c>
      <c r="D180" s="568" t="s">
        <v>2449</v>
      </c>
      <c r="E180" s="568" t="s">
        <v>2450</v>
      </c>
      <c r="F180" s="585"/>
      <c r="G180" s="585"/>
      <c r="H180" s="585"/>
      <c r="I180" s="585"/>
      <c r="J180" s="585">
        <v>1</v>
      </c>
      <c r="K180" s="585">
        <v>2112</v>
      </c>
      <c r="L180" s="585">
        <v>1</v>
      </c>
      <c r="M180" s="585">
        <v>2112</v>
      </c>
      <c r="N180" s="585"/>
      <c r="O180" s="585"/>
      <c r="P180" s="573"/>
      <c r="Q180" s="586"/>
    </row>
    <row r="181" spans="1:17" ht="14.45" customHeight="1" x14ac:dyDescent="0.2">
      <c r="A181" s="567" t="s">
        <v>2660</v>
      </c>
      <c r="B181" s="568" t="s">
        <v>2397</v>
      </c>
      <c r="C181" s="568" t="s">
        <v>2414</v>
      </c>
      <c r="D181" s="568" t="s">
        <v>2467</v>
      </c>
      <c r="E181" s="568" t="s">
        <v>2468</v>
      </c>
      <c r="F181" s="585">
        <v>3</v>
      </c>
      <c r="G181" s="585">
        <v>99.99</v>
      </c>
      <c r="H181" s="585"/>
      <c r="I181" s="585">
        <v>33.33</v>
      </c>
      <c r="J181" s="585"/>
      <c r="K181" s="585"/>
      <c r="L181" s="585"/>
      <c r="M181" s="585"/>
      <c r="N181" s="585"/>
      <c r="O181" s="585"/>
      <c r="P181" s="573"/>
      <c r="Q181" s="586"/>
    </row>
    <row r="182" spans="1:17" ht="14.45" customHeight="1" x14ac:dyDescent="0.2">
      <c r="A182" s="567" t="s">
        <v>2660</v>
      </c>
      <c r="B182" s="568" t="s">
        <v>2397</v>
      </c>
      <c r="C182" s="568" t="s">
        <v>2414</v>
      </c>
      <c r="D182" s="568" t="s">
        <v>2473</v>
      </c>
      <c r="E182" s="568" t="s">
        <v>2474</v>
      </c>
      <c r="F182" s="585">
        <v>11</v>
      </c>
      <c r="G182" s="585">
        <v>946</v>
      </c>
      <c r="H182" s="585">
        <v>3.6245210727969348</v>
      </c>
      <c r="I182" s="585">
        <v>86</v>
      </c>
      <c r="J182" s="585">
        <v>3</v>
      </c>
      <c r="K182" s="585">
        <v>261</v>
      </c>
      <c r="L182" s="585">
        <v>1</v>
      </c>
      <c r="M182" s="585">
        <v>87</v>
      </c>
      <c r="N182" s="585">
        <v>1</v>
      </c>
      <c r="O182" s="585">
        <v>88</v>
      </c>
      <c r="P182" s="573">
        <v>0.33716475095785442</v>
      </c>
      <c r="Q182" s="586">
        <v>88</v>
      </c>
    </row>
    <row r="183" spans="1:17" ht="14.45" customHeight="1" x14ac:dyDescent="0.2">
      <c r="A183" s="567" t="s">
        <v>2660</v>
      </c>
      <c r="B183" s="568" t="s">
        <v>2397</v>
      </c>
      <c r="C183" s="568" t="s">
        <v>2414</v>
      </c>
      <c r="D183" s="568" t="s">
        <v>2477</v>
      </c>
      <c r="E183" s="568" t="s">
        <v>2478</v>
      </c>
      <c r="F183" s="585"/>
      <c r="G183" s="585"/>
      <c r="H183" s="585"/>
      <c r="I183" s="585"/>
      <c r="J183" s="585"/>
      <c r="K183" s="585"/>
      <c r="L183" s="585"/>
      <c r="M183" s="585"/>
      <c r="N183" s="585">
        <v>1</v>
      </c>
      <c r="O183" s="585">
        <v>1537</v>
      </c>
      <c r="P183" s="573"/>
      <c r="Q183" s="586">
        <v>1537</v>
      </c>
    </row>
    <row r="184" spans="1:17" ht="14.45" customHeight="1" x14ac:dyDescent="0.2">
      <c r="A184" s="567" t="s">
        <v>2660</v>
      </c>
      <c r="B184" s="568" t="s">
        <v>2397</v>
      </c>
      <c r="C184" s="568" t="s">
        <v>2414</v>
      </c>
      <c r="D184" s="568" t="s">
        <v>2492</v>
      </c>
      <c r="E184" s="568" t="s">
        <v>2493</v>
      </c>
      <c r="F184" s="585">
        <v>2</v>
      </c>
      <c r="G184" s="585">
        <v>2128</v>
      </c>
      <c r="H184" s="585"/>
      <c r="I184" s="585">
        <v>1064</v>
      </c>
      <c r="J184" s="585"/>
      <c r="K184" s="585"/>
      <c r="L184" s="585"/>
      <c r="M184" s="585"/>
      <c r="N184" s="585"/>
      <c r="O184" s="585"/>
      <c r="P184" s="573"/>
      <c r="Q184" s="586"/>
    </row>
    <row r="185" spans="1:17" ht="14.45" customHeight="1" x14ac:dyDescent="0.2">
      <c r="A185" s="567" t="s">
        <v>2660</v>
      </c>
      <c r="B185" s="568" t="s">
        <v>2397</v>
      </c>
      <c r="C185" s="568" t="s">
        <v>2414</v>
      </c>
      <c r="D185" s="568" t="s">
        <v>2498</v>
      </c>
      <c r="E185" s="568" t="s">
        <v>2499</v>
      </c>
      <c r="F185" s="585"/>
      <c r="G185" s="585"/>
      <c r="H185" s="585"/>
      <c r="I185" s="585"/>
      <c r="J185" s="585">
        <v>4</v>
      </c>
      <c r="K185" s="585">
        <v>2888</v>
      </c>
      <c r="L185" s="585">
        <v>1</v>
      </c>
      <c r="M185" s="585">
        <v>722</v>
      </c>
      <c r="N185" s="585"/>
      <c r="O185" s="585"/>
      <c r="P185" s="573"/>
      <c r="Q185" s="586"/>
    </row>
    <row r="186" spans="1:17" ht="14.45" customHeight="1" x14ac:dyDescent="0.2">
      <c r="A186" s="567" t="s">
        <v>2660</v>
      </c>
      <c r="B186" s="568" t="s">
        <v>2397</v>
      </c>
      <c r="C186" s="568" t="s">
        <v>2414</v>
      </c>
      <c r="D186" s="568" t="s">
        <v>2508</v>
      </c>
      <c r="E186" s="568" t="s">
        <v>2509</v>
      </c>
      <c r="F186" s="585">
        <v>3</v>
      </c>
      <c r="G186" s="585">
        <v>1173</v>
      </c>
      <c r="H186" s="585"/>
      <c r="I186" s="585">
        <v>391</v>
      </c>
      <c r="J186" s="585"/>
      <c r="K186" s="585"/>
      <c r="L186" s="585"/>
      <c r="M186" s="585"/>
      <c r="N186" s="585">
        <v>1</v>
      </c>
      <c r="O186" s="585">
        <v>396</v>
      </c>
      <c r="P186" s="573"/>
      <c r="Q186" s="586">
        <v>396</v>
      </c>
    </row>
    <row r="187" spans="1:17" ht="14.45" customHeight="1" x14ac:dyDescent="0.2">
      <c r="A187" s="567" t="s">
        <v>2660</v>
      </c>
      <c r="B187" s="568" t="s">
        <v>2397</v>
      </c>
      <c r="C187" s="568" t="s">
        <v>2414</v>
      </c>
      <c r="D187" s="568" t="s">
        <v>2520</v>
      </c>
      <c r="E187" s="568" t="s">
        <v>2521</v>
      </c>
      <c r="F187" s="585">
        <v>1</v>
      </c>
      <c r="G187" s="585">
        <v>311</v>
      </c>
      <c r="H187" s="585"/>
      <c r="I187" s="585">
        <v>311</v>
      </c>
      <c r="J187" s="585"/>
      <c r="K187" s="585"/>
      <c r="L187" s="585"/>
      <c r="M187" s="585"/>
      <c r="N187" s="585">
        <v>1</v>
      </c>
      <c r="O187" s="585">
        <v>313</v>
      </c>
      <c r="P187" s="573"/>
      <c r="Q187" s="586">
        <v>313</v>
      </c>
    </row>
    <row r="188" spans="1:17" ht="14.45" customHeight="1" x14ac:dyDescent="0.2">
      <c r="A188" s="567" t="s">
        <v>2660</v>
      </c>
      <c r="B188" s="568" t="s">
        <v>2397</v>
      </c>
      <c r="C188" s="568" t="s">
        <v>2414</v>
      </c>
      <c r="D188" s="568" t="s">
        <v>2532</v>
      </c>
      <c r="E188" s="568" t="s">
        <v>2533</v>
      </c>
      <c r="F188" s="585">
        <v>7</v>
      </c>
      <c r="G188" s="585">
        <v>5887</v>
      </c>
      <c r="H188" s="585"/>
      <c r="I188" s="585">
        <v>841</v>
      </c>
      <c r="J188" s="585"/>
      <c r="K188" s="585"/>
      <c r="L188" s="585"/>
      <c r="M188" s="585"/>
      <c r="N188" s="585"/>
      <c r="O188" s="585"/>
      <c r="P188" s="573"/>
      <c r="Q188" s="586"/>
    </row>
    <row r="189" spans="1:17" ht="14.45" customHeight="1" x14ac:dyDescent="0.2">
      <c r="A189" s="567" t="s">
        <v>2660</v>
      </c>
      <c r="B189" s="568" t="s">
        <v>2397</v>
      </c>
      <c r="C189" s="568" t="s">
        <v>2414</v>
      </c>
      <c r="D189" s="568" t="s">
        <v>2536</v>
      </c>
      <c r="E189" s="568" t="s">
        <v>2537</v>
      </c>
      <c r="F189" s="585">
        <v>15</v>
      </c>
      <c r="G189" s="585">
        <v>18045</v>
      </c>
      <c r="H189" s="585"/>
      <c r="I189" s="585">
        <v>1203</v>
      </c>
      <c r="J189" s="585"/>
      <c r="K189" s="585"/>
      <c r="L189" s="585"/>
      <c r="M189" s="585"/>
      <c r="N189" s="585">
        <v>1</v>
      </c>
      <c r="O189" s="585">
        <v>1214</v>
      </c>
      <c r="P189" s="573"/>
      <c r="Q189" s="586">
        <v>1214</v>
      </c>
    </row>
    <row r="190" spans="1:17" ht="14.45" customHeight="1" x14ac:dyDescent="0.2">
      <c r="A190" s="567" t="s">
        <v>2660</v>
      </c>
      <c r="B190" s="568" t="s">
        <v>2397</v>
      </c>
      <c r="C190" s="568" t="s">
        <v>2414</v>
      </c>
      <c r="D190" s="568" t="s">
        <v>2538</v>
      </c>
      <c r="E190" s="568" t="s">
        <v>2539</v>
      </c>
      <c r="F190" s="585"/>
      <c r="G190" s="585"/>
      <c r="H190" s="585"/>
      <c r="I190" s="585"/>
      <c r="J190" s="585">
        <v>1</v>
      </c>
      <c r="K190" s="585">
        <v>1584</v>
      </c>
      <c r="L190" s="585">
        <v>1</v>
      </c>
      <c r="M190" s="585">
        <v>1584</v>
      </c>
      <c r="N190" s="585">
        <v>1</v>
      </c>
      <c r="O190" s="585">
        <v>1587</v>
      </c>
      <c r="P190" s="573">
        <v>1.0018939393939394</v>
      </c>
      <c r="Q190" s="586">
        <v>1587</v>
      </c>
    </row>
    <row r="191" spans="1:17" ht="14.45" customHeight="1" x14ac:dyDescent="0.2">
      <c r="A191" s="567" t="s">
        <v>2661</v>
      </c>
      <c r="B191" s="568" t="s">
        <v>2397</v>
      </c>
      <c r="C191" s="568" t="s">
        <v>2414</v>
      </c>
      <c r="D191" s="568" t="s">
        <v>2435</v>
      </c>
      <c r="E191" s="568" t="s">
        <v>2436</v>
      </c>
      <c r="F191" s="585">
        <v>1</v>
      </c>
      <c r="G191" s="585">
        <v>252</v>
      </c>
      <c r="H191" s="585"/>
      <c r="I191" s="585">
        <v>252</v>
      </c>
      <c r="J191" s="585"/>
      <c r="K191" s="585"/>
      <c r="L191" s="585"/>
      <c r="M191" s="585"/>
      <c r="N191" s="585"/>
      <c r="O191" s="585"/>
      <c r="P191" s="573"/>
      <c r="Q191" s="586"/>
    </row>
    <row r="192" spans="1:17" ht="14.45" customHeight="1" x14ac:dyDescent="0.2">
      <c r="A192" s="567" t="s">
        <v>2662</v>
      </c>
      <c r="B192" s="568" t="s">
        <v>2397</v>
      </c>
      <c r="C192" s="568" t="s">
        <v>2414</v>
      </c>
      <c r="D192" s="568" t="s">
        <v>2435</v>
      </c>
      <c r="E192" s="568" t="s">
        <v>2436</v>
      </c>
      <c r="F192" s="585">
        <v>1</v>
      </c>
      <c r="G192" s="585">
        <v>252</v>
      </c>
      <c r="H192" s="585"/>
      <c r="I192" s="585">
        <v>252</v>
      </c>
      <c r="J192" s="585"/>
      <c r="K192" s="585"/>
      <c r="L192" s="585"/>
      <c r="M192" s="585"/>
      <c r="N192" s="585"/>
      <c r="O192" s="585"/>
      <c r="P192" s="573"/>
      <c r="Q192" s="586"/>
    </row>
    <row r="193" spans="1:17" ht="14.45" customHeight="1" x14ac:dyDescent="0.2">
      <c r="A193" s="567" t="s">
        <v>2662</v>
      </c>
      <c r="B193" s="568" t="s">
        <v>2397</v>
      </c>
      <c r="C193" s="568" t="s">
        <v>2414</v>
      </c>
      <c r="D193" s="568" t="s">
        <v>2437</v>
      </c>
      <c r="E193" s="568" t="s">
        <v>2438</v>
      </c>
      <c r="F193" s="585">
        <v>1</v>
      </c>
      <c r="G193" s="585">
        <v>126</v>
      </c>
      <c r="H193" s="585"/>
      <c r="I193" s="585">
        <v>126</v>
      </c>
      <c r="J193" s="585"/>
      <c r="K193" s="585"/>
      <c r="L193" s="585"/>
      <c r="M193" s="585"/>
      <c r="N193" s="585"/>
      <c r="O193" s="585"/>
      <c r="P193" s="573"/>
      <c r="Q193" s="586"/>
    </row>
    <row r="194" spans="1:17" ht="14.45" customHeight="1" x14ac:dyDescent="0.2">
      <c r="A194" s="567" t="s">
        <v>2662</v>
      </c>
      <c r="B194" s="568" t="s">
        <v>2397</v>
      </c>
      <c r="C194" s="568" t="s">
        <v>2414</v>
      </c>
      <c r="D194" s="568" t="s">
        <v>2457</v>
      </c>
      <c r="E194" s="568" t="s">
        <v>2458</v>
      </c>
      <c r="F194" s="585"/>
      <c r="G194" s="585"/>
      <c r="H194" s="585"/>
      <c r="I194" s="585"/>
      <c r="J194" s="585"/>
      <c r="K194" s="585"/>
      <c r="L194" s="585"/>
      <c r="M194" s="585"/>
      <c r="N194" s="585">
        <v>0</v>
      </c>
      <c r="O194" s="585">
        <v>0</v>
      </c>
      <c r="P194" s="573"/>
      <c r="Q194" s="586"/>
    </row>
    <row r="195" spans="1:17" ht="14.45" customHeight="1" x14ac:dyDescent="0.2">
      <c r="A195" s="567" t="s">
        <v>2663</v>
      </c>
      <c r="B195" s="568" t="s">
        <v>2397</v>
      </c>
      <c r="C195" s="568" t="s">
        <v>2414</v>
      </c>
      <c r="D195" s="568" t="s">
        <v>2427</v>
      </c>
      <c r="E195" s="568" t="s">
        <v>2428</v>
      </c>
      <c r="F195" s="585"/>
      <c r="G195" s="585"/>
      <c r="H195" s="585"/>
      <c r="I195" s="585"/>
      <c r="J195" s="585">
        <v>1</v>
      </c>
      <c r="K195" s="585">
        <v>38</v>
      </c>
      <c r="L195" s="585">
        <v>1</v>
      </c>
      <c r="M195" s="585">
        <v>38</v>
      </c>
      <c r="N195" s="585"/>
      <c r="O195" s="585"/>
      <c r="P195" s="573"/>
      <c r="Q195" s="586"/>
    </row>
    <row r="196" spans="1:17" ht="14.45" customHeight="1" x14ac:dyDescent="0.2">
      <c r="A196" s="567" t="s">
        <v>2663</v>
      </c>
      <c r="B196" s="568" t="s">
        <v>2397</v>
      </c>
      <c r="C196" s="568" t="s">
        <v>2414</v>
      </c>
      <c r="D196" s="568" t="s">
        <v>2435</v>
      </c>
      <c r="E196" s="568" t="s">
        <v>2436</v>
      </c>
      <c r="F196" s="585"/>
      <c r="G196" s="585"/>
      <c r="H196" s="585"/>
      <c r="I196" s="585"/>
      <c r="J196" s="585">
        <v>1</v>
      </c>
      <c r="K196" s="585">
        <v>254</v>
      </c>
      <c r="L196" s="585">
        <v>1</v>
      </c>
      <c r="M196" s="585">
        <v>254</v>
      </c>
      <c r="N196" s="585">
        <v>1</v>
      </c>
      <c r="O196" s="585">
        <v>255</v>
      </c>
      <c r="P196" s="573">
        <v>1.0039370078740157</v>
      </c>
      <c r="Q196" s="586">
        <v>255</v>
      </c>
    </row>
    <row r="197" spans="1:17" ht="14.45" customHeight="1" x14ac:dyDescent="0.2">
      <c r="A197" s="567" t="s">
        <v>2663</v>
      </c>
      <c r="B197" s="568" t="s">
        <v>2397</v>
      </c>
      <c r="C197" s="568" t="s">
        <v>2414</v>
      </c>
      <c r="D197" s="568" t="s">
        <v>2437</v>
      </c>
      <c r="E197" s="568" t="s">
        <v>2438</v>
      </c>
      <c r="F197" s="585">
        <v>10</v>
      </c>
      <c r="G197" s="585">
        <v>1269</v>
      </c>
      <c r="H197" s="585">
        <v>5.0357142857142856</v>
      </c>
      <c r="I197" s="585">
        <v>126.9</v>
      </c>
      <c r="J197" s="585">
        <v>2</v>
      </c>
      <c r="K197" s="585">
        <v>252</v>
      </c>
      <c r="L197" s="585">
        <v>1</v>
      </c>
      <c r="M197" s="585">
        <v>126</v>
      </c>
      <c r="N197" s="585">
        <v>3</v>
      </c>
      <c r="O197" s="585">
        <v>381</v>
      </c>
      <c r="P197" s="573">
        <v>1.5119047619047619</v>
      </c>
      <c r="Q197" s="586">
        <v>127</v>
      </c>
    </row>
    <row r="198" spans="1:17" ht="14.45" customHeight="1" x14ac:dyDescent="0.2">
      <c r="A198" s="567" t="s">
        <v>2663</v>
      </c>
      <c r="B198" s="568" t="s">
        <v>2397</v>
      </c>
      <c r="C198" s="568" t="s">
        <v>2414</v>
      </c>
      <c r="D198" s="568" t="s">
        <v>2473</v>
      </c>
      <c r="E198" s="568" t="s">
        <v>2474</v>
      </c>
      <c r="F198" s="585"/>
      <c r="G198" s="585"/>
      <c r="H198" s="585"/>
      <c r="I198" s="585"/>
      <c r="J198" s="585">
        <v>1</v>
      </c>
      <c r="K198" s="585">
        <v>87</v>
      </c>
      <c r="L198" s="585">
        <v>1</v>
      </c>
      <c r="M198" s="585">
        <v>87</v>
      </c>
      <c r="N198" s="585"/>
      <c r="O198" s="585"/>
      <c r="P198" s="573"/>
      <c r="Q198" s="586"/>
    </row>
    <row r="199" spans="1:17" ht="14.45" customHeight="1" x14ac:dyDescent="0.2">
      <c r="A199" s="567" t="s">
        <v>2663</v>
      </c>
      <c r="B199" s="568" t="s">
        <v>2397</v>
      </c>
      <c r="C199" s="568" t="s">
        <v>2414</v>
      </c>
      <c r="D199" s="568" t="s">
        <v>2520</v>
      </c>
      <c r="E199" s="568" t="s">
        <v>2521</v>
      </c>
      <c r="F199" s="585"/>
      <c r="G199" s="585"/>
      <c r="H199" s="585"/>
      <c r="I199" s="585"/>
      <c r="J199" s="585">
        <v>1</v>
      </c>
      <c r="K199" s="585">
        <v>312</v>
      </c>
      <c r="L199" s="585">
        <v>1</v>
      </c>
      <c r="M199" s="585">
        <v>312</v>
      </c>
      <c r="N199" s="585"/>
      <c r="O199" s="585"/>
      <c r="P199" s="573"/>
      <c r="Q199" s="586"/>
    </row>
    <row r="200" spans="1:17" ht="14.45" customHeight="1" x14ac:dyDescent="0.2">
      <c r="A200" s="567" t="s">
        <v>2664</v>
      </c>
      <c r="B200" s="568" t="s">
        <v>2397</v>
      </c>
      <c r="C200" s="568" t="s">
        <v>2414</v>
      </c>
      <c r="D200" s="568" t="s">
        <v>2435</v>
      </c>
      <c r="E200" s="568" t="s">
        <v>2436</v>
      </c>
      <c r="F200" s="585">
        <v>6</v>
      </c>
      <c r="G200" s="585">
        <v>1512</v>
      </c>
      <c r="H200" s="585">
        <v>1.984251968503937</v>
      </c>
      <c r="I200" s="585">
        <v>252</v>
      </c>
      <c r="J200" s="585">
        <v>3</v>
      </c>
      <c r="K200" s="585">
        <v>762</v>
      </c>
      <c r="L200" s="585">
        <v>1</v>
      </c>
      <c r="M200" s="585">
        <v>254</v>
      </c>
      <c r="N200" s="585">
        <v>1</v>
      </c>
      <c r="O200" s="585">
        <v>255</v>
      </c>
      <c r="P200" s="573">
        <v>0.3346456692913386</v>
      </c>
      <c r="Q200" s="586">
        <v>255</v>
      </c>
    </row>
    <row r="201" spans="1:17" ht="14.45" customHeight="1" x14ac:dyDescent="0.2">
      <c r="A201" s="567" t="s">
        <v>2664</v>
      </c>
      <c r="B201" s="568" t="s">
        <v>2397</v>
      </c>
      <c r="C201" s="568" t="s">
        <v>2414</v>
      </c>
      <c r="D201" s="568" t="s">
        <v>2437</v>
      </c>
      <c r="E201" s="568" t="s">
        <v>2438</v>
      </c>
      <c r="F201" s="585">
        <v>3</v>
      </c>
      <c r="G201" s="585">
        <v>379</v>
      </c>
      <c r="H201" s="585">
        <v>1.0026455026455026</v>
      </c>
      <c r="I201" s="585">
        <v>126.33333333333333</v>
      </c>
      <c r="J201" s="585">
        <v>3</v>
      </c>
      <c r="K201" s="585">
        <v>378</v>
      </c>
      <c r="L201" s="585">
        <v>1</v>
      </c>
      <c r="M201" s="585">
        <v>126</v>
      </c>
      <c r="N201" s="585"/>
      <c r="O201" s="585"/>
      <c r="P201" s="573"/>
      <c r="Q201" s="586"/>
    </row>
    <row r="202" spans="1:17" ht="14.45" customHeight="1" x14ac:dyDescent="0.2">
      <c r="A202" s="567" t="s">
        <v>2664</v>
      </c>
      <c r="B202" s="568" t="s">
        <v>2397</v>
      </c>
      <c r="C202" s="568" t="s">
        <v>2414</v>
      </c>
      <c r="D202" s="568" t="s">
        <v>2447</v>
      </c>
      <c r="E202" s="568" t="s">
        <v>2448</v>
      </c>
      <c r="F202" s="585">
        <v>1</v>
      </c>
      <c r="G202" s="585">
        <v>1034</v>
      </c>
      <c r="H202" s="585"/>
      <c r="I202" s="585">
        <v>1034</v>
      </c>
      <c r="J202" s="585"/>
      <c r="K202" s="585"/>
      <c r="L202" s="585"/>
      <c r="M202" s="585"/>
      <c r="N202" s="585"/>
      <c r="O202" s="585"/>
      <c r="P202" s="573"/>
      <c r="Q202" s="586"/>
    </row>
    <row r="203" spans="1:17" ht="14.45" customHeight="1" x14ac:dyDescent="0.2">
      <c r="A203" s="567" t="s">
        <v>2664</v>
      </c>
      <c r="B203" s="568" t="s">
        <v>2397</v>
      </c>
      <c r="C203" s="568" t="s">
        <v>2414</v>
      </c>
      <c r="D203" s="568" t="s">
        <v>2473</v>
      </c>
      <c r="E203" s="568" t="s">
        <v>2474</v>
      </c>
      <c r="F203" s="585">
        <v>1</v>
      </c>
      <c r="G203" s="585">
        <v>86</v>
      </c>
      <c r="H203" s="585"/>
      <c r="I203" s="585">
        <v>86</v>
      </c>
      <c r="J203" s="585"/>
      <c r="K203" s="585"/>
      <c r="L203" s="585"/>
      <c r="M203" s="585"/>
      <c r="N203" s="585"/>
      <c r="O203" s="585"/>
      <c r="P203" s="573"/>
      <c r="Q203" s="586"/>
    </row>
    <row r="204" spans="1:17" ht="14.45" customHeight="1" x14ac:dyDescent="0.2">
      <c r="A204" s="567" t="s">
        <v>2665</v>
      </c>
      <c r="B204" s="568" t="s">
        <v>2397</v>
      </c>
      <c r="C204" s="568" t="s">
        <v>2414</v>
      </c>
      <c r="D204" s="568" t="s">
        <v>2427</v>
      </c>
      <c r="E204" s="568" t="s">
        <v>2428</v>
      </c>
      <c r="F204" s="585"/>
      <c r="G204" s="585"/>
      <c r="H204" s="585"/>
      <c r="I204" s="585"/>
      <c r="J204" s="585">
        <v>4</v>
      </c>
      <c r="K204" s="585">
        <v>152</v>
      </c>
      <c r="L204" s="585">
        <v>1</v>
      </c>
      <c r="M204" s="585">
        <v>38</v>
      </c>
      <c r="N204" s="585">
        <v>1</v>
      </c>
      <c r="O204" s="585">
        <v>38</v>
      </c>
      <c r="P204" s="573">
        <v>0.25</v>
      </c>
      <c r="Q204" s="586">
        <v>38</v>
      </c>
    </row>
    <row r="205" spans="1:17" ht="14.45" customHeight="1" x14ac:dyDescent="0.2">
      <c r="A205" s="567" t="s">
        <v>2665</v>
      </c>
      <c r="B205" s="568" t="s">
        <v>2397</v>
      </c>
      <c r="C205" s="568" t="s">
        <v>2414</v>
      </c>
      <c r="D205" s="568" t="s">
        <v>2435</v>
      </c>
      <c r="E205" s="568" t="s">
        <v>2436</v>
      </c>
      <c r="F205" s="585">
        <v>5</v>
      </c>
      <c r="G205" s="585">
        <v>1260</v>
      </c>
      <c r="H205" s="585">
        <v>1.6535433070866141</v>
      </c>
      <c r="I205" s="585">
        <v>252</v>
      </c>
      <c r="J205" s="585">
        <v>3</v>
      </c>
      <c r="K205" s="585">
        <v>762</v>
      </c>
      <c r="L205" s="585">
        <v>1</v>
      </c>
      <c r="M205" s="585">
        <v>254</v>
      </c>
      <c r="N205" s="585">
        <v>5</v>
      </c>
      <c r="O205" s="585">
        <v>1275</v>
      </c>
      <c r="P205" s="573">
        <v>1.6732283464566928</v>
      </c>
      <c r="Q205" s="586">
        <v>255</v>
      </c>
    </row>
    <row r="206" spans="1:17" ht="14.45" customHeight="1" x14ac:dyDescent="0.2">
      <c r="A206" s="567" t="s">
        <v>2665</v>
      </c>
      <c r="B206" s="568" t="s">
        <v>2397</v>
      </c>
      <c r="C206" s="568" t="s">
        <v>2414</v>
      </c>
      <c r="D206" s="568" t="s">
        <v>2437</v>
      </c>
      <c r="E206" s="568" t="s">
        <v>2438</v>
      </c>
      <c r="F206" s="585">
        <v>1</v>
      </c>
      <c r="G206" s="585">
        <v>127</v>
      </c>
      <c r="H206" s="585"/>
      <c r="I206" s="585">
        <v>127</v>
      </c>
      <c r="J206" s="585"/>
      <c r="K206" s="585"/>
      <c r="L206" s="585"/>
      <c r="M206" s="585"/>
      <c r="N206" s="585">
        <v>2</v>
      </c>
      <c r="O206" s="585">
        <v>254</v>
      </c>
      <c r="P206" s="573"/>
      <c r="Q206" s="586">
        <v>127</v>
      </c>
    </row>
    <row r="207" spans="1:17" ht="14.45" customHeight="1" x14ac:dyDescent="0.2">
      <c r="A207" s="567" t="s">
        <v>2665</v>
      </c>
      <c r="B207" s="568" t="s">
        <v>2397</v>
      </c>
      <c r="C207" s="568" t="s">
        <v>2414</v>
      </c>
      <c r="D207" s="568" t="s">
        <v>2439</v>
      </c>
      <c r="E207" s="568" t="s">
        <v>2440</v>
      </c>
      <c r="F207" s="585"/>
      <c r="G207" s="585"/>
      <c r="H207" s="585"/>
      <c r="I207" s="585"/>
      <c r="J207" s="585">
        <v>1</v>
      </c>
      <c r="K207" s="585">
        <v>544</v>
      </c>
      <c r="L207" s="585">
        <v>1</v>
      </c>
      <c r="M207" s="585">
        <v>544</v>
      </c>
      <c r="N207" s="585">
        <v>3</v>
      </c>
      <c r="O207" s="585">
        <v>1641</v>
      </c>
      <c r="P207" s="573">
        <v>3.0165441176470589</v>
      </c>
      <c r="Q207" s="586">
        <v>547</v>
      </c>
    </row>
    <row r="208" spans="1:17" ht="14.45" customHeight="1" x14ac:dyDescent="0.2">
      <c r="A208" s="567" t="s">
        <v>2665</v>
      </c>
      <c r="B208" s="568" t="s">
        <v>2397</v>
      </c>
      <c r="C208" s="568" t="s">
        <v>2414</v>
      </c>
      <c r="D208" s="568" t="s">
        <v>2441</v>
      </c>
      <c r="E208" s="568" t="s">
        <v>2442</v>
      </c>
      <c r="F208" s="585">
        <v>2</v>
      </c>
      <c r="G208" s="585">
        <v>3092</v>
      </c>
      <c r="H208" s="585"/>
      <c r="I208" s="585">
        <v>1546</v>
      </c>
      <c r="J208" s="585"/>
      <c r="K208" s="585"/>
      <c r="L208" s="585"/>
      <c r="M208" s="585"/>
      <c r="N208" s="585"/>
      <c r="O208" s="585"/>
      <c r="P208" s="573"/>
      <c r="Q208" s="586"/>
    </row>
    <row r="209" spans="1:17" ht="14.45" customHeight="1" x14ac:dyDescent="0.2">
      <c r="A209" s="567" t="s">
        <v>2665</v>
      </c>
      <c r="B209" s="568" t="s">
        <v>2397</v>
      </c>
      <c r="C209" s="568" t="s">
        <v>2414</v>
      </c>
      <c r="D209" s="568" t="s">
        <v>2447</v>
      </c>
      <c r="E209" s="568" t="s">
        <v>2448</v>
      </c>
      <c r="F209" s="585"/>
      <c r="G209" s="585"/>
      <c r="H209" s="585"/>
      <c r="I209" s="585"/>
      <c r="J209" s="585"/>
      <c r="K209" s="585"/>
      <c r="L209" s="585"/>
      <c r="M209" s="585"/>
      <c r="N209" s="585">
        <v>1</v>
      </c>
      <c r="O209" s="585">
        <v>1045</v>
      </c>
      <c r="P209" s="573"/>
      <c r="Q209" s="586">
        <v>1045</v>
      </c>
    </row>
    <row r="210" spans="1:17" ht="14.45" customHeight="1" x14ac:dyDescent="0.2">
      <c r="A210" s="567" t="s">
        <v>2665</v>
      </c>
      <c r="B210" s="568" t="s">
        <v>2397</v>
      </c>
      <c r="C210" s="568" t="s">
        <v>2414</v>
      </c>
      <c r="D210" s="568" t="s">
        <v>2473</v>
      </c>
      <c r="E210" s="568" t="s">
        <v>2474</v>
      </c>
      <c r="F210" s="585">
        <v>2</v>
      </c>
      <c r="G210" s="585">
        <v>172</v>
      </c>
      <c r="H210" s="585"/>
      <c r="I210" s="585">
        <v>86</v>
      </c>
      <c r="J210" s="585"/>
      <c r="K210" s="585"/>
      <c r="L210" s="585"/>
      <c r="M210" s="585"/>
      <c r="N210" s="585">
        <v>6</v>
      </c>
      <c r="O210" s="585">
        <v>528</v>
      </c>
      <c r="P210" s="573"/>
      <c r="Q210" s="586">
        <v>88</v>
      </c>
    </row>
    <row r="211" spans="1:17" ht="14.45" customHeight="1" x14ac:dyDescent="0.2">
      <c r="A211" s="567" t="s">
        <v>2665</v>
      </c>
      <c r="B211" s="568" t="s">
        <v>2397</v>
      </c>
      <c r="C211" s="568" t="s">
        <v>2414</v>
      </c>
      <c r="D211" s="568" t="s">
        <v>2481</v>
      </c>
      <c r="E211" s="568" t="s">
        <v>2440</v>
      </c>
      <c r="F211" s="585"/>
      <c r="G211" s="585"/>
      <c r="H211" s="585"/>
      <c r="I211" s="585"/>
      <c r="J211" s="585"/>
      <c r="K211" s="585"/>
      <c r="L211" s="585"/>
      <c r="M211" s="585"/>
      <c r="N211" s="585">
        <v>3</v>
      </c>
      <c r="O211" s="585">
        <v>2091</v>
      </c>
      <c r="P211" s="573"/>
      <c r="Q211" s="586">
        <v>697</v>
      </c>
    </row>
    <row r="212" spans="1:17" ht="14.45" customHeight="1" x14ac:dyDescent="0.2">
      <c r="A212" s="567" t="s">
        <v>2665</v>
      </c>
      <c r="B212" s="568" t="s">
        <v>2397</v>
      </c>
      <c r="C212" s="568" t="s">
        <v>2414</v>
      </c>
      <c r="D212" s="568" t="s">
        <v>2508</v>
      </c>
      <c r="E212" s="568" t="s">
        <v>2509</v>
      </c>
      <c r="F212" s="585"/>
      <c r="G212" s="585"/>
      <c r="H212" s="585"/>
      <c r="I212" s="585"/>
      <c r="J212" s="585"/>
      <c r="K212" s="585"/>
      <c r="L212" s="585"/>
      <c r="M212" s="585"/>
      <c r="N212" s="585">
        <v>2</v>
      </c>
      <c r="O212" s="585">
        <v>792</v>
      </c>
      <c r="P212" s="573"/>
      <c r="Q212" s="586">
        <v>396</v>
      </c>
    </row>
    <row r="213" spans="1:17" ht="14.45" customHeight="1" x14ac:dyDescent="0.2">
      <c r="A213" s="567" t="s">
        <v>2665</v>
      </c>
      <c r="B213" s="568" t="s">
        <v>2397</v>
      </c>
      <c r="C213" s="568" t="s">
        <v>2414</v>
      </c>
      <c r="D213" s="568" t="s">
        <v>2510</v>
      </c>
      <c r="E213" s="568" t="s">
        <v>2511</v>
      </c>
      <c r="F213" s="585"/>
      <c r="G213" s="585"/>
      <c r="H213" s="585"/>
      <c r="I213" s="585"/>
      <c r="J213" s="585"/>
      <c r="K213" s="585"/>
      <c r="L213" s="585"/>
      <c r="M213" s="585"/>
      <c r="N213" s="585">
        <v>1</v>
      </c>
      <c r="O213" s="585">
        <v>511</v>
      </c>
      <c r="P213" s="573"/>
      <c r="Q213" s="586">
        <v>511</v>
      </c>
    </row>
    <row r="214" spans="1:17" ht="14.45" customHeight="1" x14ac:dyDescent="0.2">
      <c r="A214" s="567" t="s">
        <v>2665</v>
      </c>
      <c r="B214" s="568" t="s">
        <v>2397</v>
      </c>
      <c r="C214" s="568" t="s">
        <v>2414</v>
      </c>
      <c r="D214" s="568" t="s">
        <v>2514</v>
      </c>
      <c r="E214" s="568" t="s">
        <v>2515</v>
      </c>
      <c r="F214" s="585"/>
      <c r="G214" s="585"/>
      <c r="H214" s="585"/>
      <c r="I214" s="585"/>
      <c r="J214" s="585"/>
      <c r="K214" s="585"/>
      <c r="L214" s="585"/>
      <c r="M214" s="585"/>
      <c r="N214" s="585">
        <v>3</v>
      </c>
      <c r="O214" s="585">
        <v>5091</v>
      </c>
      <c r="P214" s="573"/>
      <c r="Q214" s="586">
        <v>1697</v>
      </c>
    </row>
    <row r="215" spans="1:17" ht="14.45" customHeight="1" x14ac:dyDescent="0.2">
      <c r="A215" s="567" t="s">
        <v>2665</v>
      </c>
      <c r="B215" s="568" t="s">
        <v>2397</v>
      </c>
      <c r="C215" s="568" t="s">
        <v>2414</v>
      </c>
      <c r="D215" s="568" t="s">
        <v>2520</v>
      </c>
      <c r="E215" s="568" t="s">
        <v>2521</v>
      </c>
      <c r="F215" s="585"/>
      <c r="G215" s="585"/>
      <c r="H215" s="585"/>
      <c r="I215" s="585"/>
      <c r="J215" s="585"/>
      <c r="K215" s="585"/>
      <c r="L215" s="585"/>
      <c r="M215" s="585"/>
      <c r="N215" s="585">
        <v>2</v>
      </c>
      <c r="O215" s="585">
        <v>626</v>
      </c>
      <c r="P215" s="573"/>
      <c r="Q215" s="586">
        <v>313</v>
      </c>
    </row>
    <row r="216" spans="1:17" ht="14.45" customHeight="1" x14ac:dyDescent="0.2">
      <c r="A216" s="567" t="s">
        <v>2665</v>
      </c>
      <c r="B216" s="568" t="s">
        <v>2397</v>
      </c>
      <c r="C216" s="568" t="s">
        <v>2414</v>
      </c>
      <c r="D216" s="568" t="s">
        <v>2593</v>
      </c>
      <c r="E216" s="568" t="s">
        <v>2594</v>
      </c>
      <c r="F216" s="585"/>
      <c r="G216" s="585"/>
      <c r="H216" s="585"/>
      <c r="I216" s="585"/>
      <c r="J216" s="585"/>
      <c r="K216" s="585"/>
      <c r="L216" s="585"/>
      <c r="M216" s="585"/>
      <c r="N216" s="585">
        <v>5</v>
      </c>
      <c r="O216" s="585">
        <v>8765</v>
      </c>
      <c r="P216" s="573"/>
      <c r="Q216" s="586">
        <v>1753</v>
      </c>
    </row>
    <row r="217" spans="1:17" ht="14.45" customHeight="1" x14ac:dyDescent="0.2">
      <c r="A217" s="567" t="s">
        <v>2665</v>
      </c>
      <c r="B217" s="568" t="s">
        <v>2397</v>
      </c>
      <c r="C217" s="568" t="s">
        <v>2414</v>
      </c>
      <c r="D217" s="568" t="s">
        <v>2522</v>
      </c>
      <c r="E217" s="568" t="s">
        <v>2523</v>
      </c>
      <c r="F217" s="585"/>
      <c r="G217" s="585"/>
      <c r="H217" s="585"/>
      <c r="I217" s="585"/>
      <c r="J217" s="585"/>
      <c r="K217" s="585"/>
      <c r="L217" s="585"/>
      <c r="M217" s="585"/>
      <c r="N217" s="585">
        <v>2</v>
      </c>
      <c r="O217" s="585">
        <v>982</v>
      </c>
      <c r="P217" s="573"/>
      <c r="Q217" s="586">
        <v>491</v>
      </c>
    </row>
    <row r="218" spans="1:17" ht="14.45" customHeight="1" x14ac:dyDescent="0.2">
      <c r="A218" s="567" t="s">
        <v>2665</v>
      </c>
      <c r="B218" s="568" t="s">
        <v>2397</v>
      </c>
      <c r="C218" s="568" t="s">
        <v>2414</v>
      </c>
      <c r="D218" s="568" t="s">
        <v>2595</v>
      </c>
      <c r="E218" s="568" t="s">
        <v>2596</v>
      </c>
      <c r="F218" s="585">
        <v>2</v>
      </c>
      <c r="G218" s="585">
        <v>2010</v>
      </c>
      <c r="H218" s="585">
        <v>1.5927099841521395</v>
      </c>
      <c r="I218" s="585">
        <v>1005</v>
      </c>
      <c r="J218" s="585">
        <v>1</v>
      </c>
      <c r="K218" s="585">
        <v>1262</v>
      </c>
      <c r="L218" s="585">
        <v>1</v>
      </c>
      <c r="M218" s="585">
        <v>1262</v>
      </c>
      <c r="N218" s="585"/>
      <c r="O218" s="585"/>
      <c r="P218" s="573"/>
      <c r="Q218" s="586"/>
    </row>
    <row r="219" spans="1:17" ht="14.45" customHeight="1" x14ac:dyDescent="0.2">
      <c r="A219" s="567" t="s">
        <v>2665</v>
      </c>
      <c r="B219" s="568" t="s">
        <v>2397</v>
      </c>
      <c r="C219" s="568" t="s">
        <v>2414</v>
      </c>
      <c r="D219" s="568" t="s">
        <v>1487</v>
      </c>
      <c r="E219" s="568" t="s">
        <v>2652</v>
      </c>
      <c r="F219" s="585"/>
      <c r="G219" s="585"/>
      <c r="H219" s="585"/>
      <c r="I219" s="585"/>
      <c r="J219" s="585">
        <v>1</v>
      </c>
      <c r="K219" s="585">
        <v>1640</v>
      </c>
      <c r="L219" s="585">
        <v>1</v>
      </c>
      <c r="M219" s="585">
        <v>1640</v>
      </c>
      <c r="N219" s="585"/>
      <c r="O219" s="585"/>
      <c r="P219" s="573"/>
      <c r="Q219" s="586"/>
    </row>
    <row r="220" spans="1:17" ht="14.45" customHeight="1" x14ac:dyDescent="0.2">
      <c r="A220" s="567" t="s">
        <v>2665</v>
      </c>
      <c r="B220" s="568" t="s">
        <v>2397</v>
      </c>
      <c r="C220" s="568" t="s">
        <v>2414</v>
      </c>
      <c r="D220" s="568" t="s">
        <v>2532</v>
      </c>
      <c r="E220" s="568" t="s">
        <v>2533</v>
      </c>
      <c r="F220" s="585"/>
      <c r="G220" s="585"/>
      <c r="H220" s="585"/>
      <c r="I220" s="585"/>
      <c r="J220" s="585"/>
      <c r="K220" s="585"/>
      <c r="L220" s="585"/>
      <c r="M220" s="585"/>
      <c r="N220" s="585">
        <v>3</v>
      </c>
      <c r="O220" s="585">
        <v>2547</v>
      </c>
      <c r="P220" s="573"/>
      <c r="Q220" s="586">
        <v>849</v>
      </c>
    </row>
    <row r="221" spans="1:17" ht="14.45" customHeight="1" x14ac:dyDescent="0.2">
      <c r="A221" s="567" t="s">
        <v>2666</v>
      </c>
      <c r="B221" s="568" t="s">
        <v>2397</v>
      </c>
      <c r="C221" s="568" t="s">
        <v>2414</v>
      </c>
      <c r="D221" s="568" t="s">
        <v>2427</v>
      </c>
      <c r="E221" s="568" t="s">
        <v>2428</v>
      </c>
      <c r="F221" s="585">
        <v>1</v>
      </c>
      <c r="G221" s="585">
        <v>37</v>
      </c>
      <c r="H221" s="585"/>
      <c r="I221" s="585">
        <v>37</v>
      </c>
      <c r="J221" s="585"/>
      <c r="K221" s="585"/>
      <c r="L221" s="585"/>
      <c r="M221" s="585"/>
      <c r="N221" s="585"/>
      <c r="O221" s="585"/>
      <c r="P221" s="573"/>
      <c r="Q221" s="586"/>
    </row>
    <row r="222" spans="1:17" ht="14.45" customHeight="1" x14ac:dyDescent="0.2">
      <c r="A222" s="567" t="s">
        <v>2666</v>
      </c>
      <c r="B222" s="568" t="s">
        <v>2397</v>
      </c>
      <c r="C222" s="568" t="s">
        <v>2414</v>
      </c>
      <c r="D222" s="568" t="s">
        <v>2435</v>
      </c>
      <c r="E222" s="568" t="s">
        <v>2436</v>
      </c>
      <c r="F222" s="585">
        <v>1</v>
      </c>
      <c r="G222" s="585">
        <v>252</v>
      </c>
      <c r="H222" s="585">
        <v>0.99212598425196852</v>
      </c>
      <c r="I222" s="585">
        <v>252</v>
      </c>
      <c r="J222" s="585">
        <v>1</v>
      </c>
      <c r="K222" s="585">
        <v>254</v>
      </c>
      <c r="L222" s="585">
        <v>1</v>
      </c>
      <c r="M222" s="585">
        <v>254</v>
      </c>
      <c r="N222" s="585"/>
      <c r="O222" s="585"/>
      <c r="P222" s="573"/>
      <c r="Q222" s="586"/>
    </row>
    <row r="223" spans="1:17" ht="14.45" customHeight="1" x14ac:dyDescent="0.2">
      <c r="A223" s="567" t="s">
        <v>2666</v>
      </c>
      <c r="B223" s="568" t="s">
        <v>2397</v>
      </c>
      <c r="C223" s="568" t="s">
        <v>2414</v>
      </c>
      <c r="D223" s="568" t="s">
        <v>2437</v>
      </c>
      <c r="E223" s="568" t="s">
        <v>2438</v>
      </c>
      <c r="F223" s="585">
        <v>1</v>
      </c>
      <c r="G223" s="585">
        <v>127</v>
      </c>
      <c r="H223" s="585"/>
      <c r="I223" s="585">
        <v>127</v>
      </c>
      <c r="J223" s="585"/>
      <c r="K223" s="585"/>
      <c r="L223" s="585"/>
      <c r="M223" s="585"/>
      <c r="N223" s="585"/>
      <c r="O223" s="585"/>
      <c r="P223" s="573"/>
      <c r="Q223" s="586"/>
    </row>
    <row r="224" spans="1:17" ht="14.45" customHeight="1" x14ac:dyDescent="0.2">
      <c r="A224" s="567" t="s">
        <v>2666</v>
      </c>
      <c r="B224" s="568" t="s">
        <v>2397</v>
      </c>
      <c r="C224" s="568" t="s">
        <v>2414</v>
      </c>
      <c r="D224" s="568" t="s">
        <v>2445</v>
      </c>
      <c r="E224" s="568" t="s">
        <v>2446</v>
      </c>
      <c r="F224" s="585">
        <v>3</v>
      </c>
      <c r="G224" s="585">
        <v>2040</v>
      </c>
      <c r="H224" s="585"/>
      <c r="I224" s="585">
        <v>680</v>
      </c>
      <c r="J224" s="585"/>
      <c r="K224" s="585"/>
      <c r="L224" s="585"/>
      <c r="M224" s="585"/>
      <c r="N224" s="585"/>
      <c r="O224" s="585"/>
      <c r="P224" s="573"/>
      <c r="Q224" s="586"/>
    </row>
    <row r="225" spans="1:17" ht="14.45" customHeight="1" x14ac:dyDescent="0.2">
      <c r="A225" s="567" t="s">
        <v>2666</v>
      </c>
      <c r="B225" s="568" t="s">
        <v>2397</v>
      </c>
      <c r="C225" s="568" t="s">
        <v>2414</v>
      </c>
      <c r="D225" s="568" t="s">
        <v>2473</v>
      </c>
      <c r="E225" s="568" t="s">
        <v>2474</v>
      </c>
      <c r="F225" s="585">
        <v>2</v>
      </c>
      <c r="G225" s="585">
        <v>172</v>
      </c>
      <c r="H225" s="585"/>
      <c r="I225" s="585">
        <v>86</v>
      </c>
      <c r="J225" s="585"/>
      <c r="K225" s="585"/>
      <c r="L225" s="585"/>
      <c r="M225" s="585"/>
      <c r="N225" s="585"/>
      <c r="O225" s="585"/>
      <c r="P225" s="573"/>
      <c r="Q225" s="586"/>
    </row>
    <row r="226" spans="1:17" ht="14.45" customHeight="1" x14ac:dyDescent="0.2">
      <c r="A226" s="567" t="s">
        <v>2667</v>
      </c>
      <c r="B226" s="568" t="s">
        <v>2397</v>
      </c>
      <c r="C226" s="568" t="s">
        <v>2414</v>
      </c>
      <c r="D226" s="568" t="s">
        <v>2427</v>
      </c>
      <c r="E226" s="568" t="s">
        <v>2428</v>
      </c>
      <c r="F226" s="585"/>
      <c r="G226" s="585"/>
      <c r="H226" s="585"/>
      <c r="I226" s="585"/>
      <c r="J226" s="585"/>
      <c r="K226" s="585"/>
      <c r="L226" s="585"/>
      <c r="M226" s="585"/>
      <c r="N226" s="585">
        <v>1</v>
      </c>
      <c r="O226" s="585">
        <v>38</v>
      </c>
      <c r="P226" s="573"/>
      <c r="Q226" s="586">
        <v>38</v>
      </c>
    </row>
    <row r="227" spans="1:17" ht="14.45" customHeight="1" x14ac:dyDescent="0.2">
      <c r="A227" s="567" t="s">
        <v>2667</v>
      </c>
      <c r="B227" s="568" t="s">
        <v>2397</v>
      </c>
      <c r="C227" s="568" t="s">
        <v>2414</v>
      </c>
      <c r="D227" s="568" t="s">
        <v>2435</v>
      </c>
      <c r="E227" s="568" t="s">
        <v>2436</v>
      </c>
      <c r="F227" s="585">
        <v>1</v>
      </c>
      <c r="G227" s="585">
        <v>252</v>
      </c>
      <c r="H227" s="585"/>
      <c r="I227" s="585">
        <v>252</v>
      </c>
      <c r="J227" s="585"/>
      <c r="K227" s="585"/>
      <c r="L227" s="585"/>
      <c r="M227" s="585"/>
      <c r="N227" s="585">
        <v>1</v>
      </c>
      <c r="O227" s="585">
        <v>255</v>
      </c>
      <c r="P227" s="573"/>
      <c r="Q227" s="586">
        <v>255</v>
      </c>
    </row>
    <row r="228" spans="1:17" ht="14.45" customHeight="1" x14ac:dyDescent="0.2">
      <c r="A228" s="567" t="s">
        <v>2667</v>
      </c>
      <c r="B228" s="568" t="s">
        <v>2397</v>
      </c>
      <c r="C228" s="568" t="s">
        <v>2414</v>
      </c>
      <c r="D228" s="568" t="s">
        <v>2437</v>
      </c>
      <c r="E228" s="568" t="s">
        <v>2438</v>
      </c>
      <c r="F228" s="585">
        <v>7</v>
      </c>
      <c r="G228" s="585">
        <v>884</v>
      </c>
      <c r="H228" s="585">
        <v>3.5079365079365079</v>
      </c>
      <c r="I228" s="585">
        <v>126.28571428571429</v>
      </c>
      <c r="J228" s="585">
        <v>2</v>
      </c>
      <c r="K228" s="585">
        <v>252</v>
      </c>
      <c r="L228" s="585">
        <v>1</v>
      </c>
      <c r="M228" s="585">
        <v>126</v>
      </c>
      <c r="N228" s="585">
        <v>2</v>
      </c>
      <c r="O228" s="585">
        <v>254</v>
      </c>
      <c r="P228" s="573">
        <v>1.0079365079365079</v>
      </c>
      <c r="Q228" s="586">
        <v>127</v>
      </c>
    </row>
    <row r="229" spans="1:17" ht="14.45" customHeight="1" x14ac:dyDescent="0.2">
      <c r="A229" s="567" t="s">
        <v>2667</v>
      </c>
      <c r="B229" s="568" t="s">
        <v>2397</v>
      </c>
      <c r="C229" s="568" t="s">
        <v>2414</v>
      </c>
      <c r="D229" s="568" t="s">
        <v>2473</v>
      </c>
      <c r="E229" s="568" t="s">
        <v>2474</v>
      </c>
      <c r="F229" s="585"/>
      <c r="G229" s="585"/>
      <c r="H229" s="585"/>
      <c r="I229" s="585"/>
      <c r="J229" s="585"/>
      <c r="K229" s="585"/>
      <c r="L229" s="585"/>
      <c r="M229" s="585"/>
      <c r="N229" s="585">
        <v>1</v>
      </c>
      <c r="O229" s="585">
        <v>88</v>
      </c>
      <c r="P229" s="573"/>
      <c r="Q229" s="586">
        <v>88</v>
      </c>
    </row>
    <row r="230" spans="1:17" ht="14.45" customHeight="1" x14ac:dyDescent="0.2">
      <c r="A230" s="567" t="s">
        <v>2667</v>
      </c>
      <c r="B230" s="568" t="s">
        <v>2397</v>
      </c>
      <c r="C230" s="568" t="s">
        <v>2414</v>
      </c>
      <c r="D230" s="568" t="s">
        <v>2508</v>
      </c>
      <c r="E230" s="568" t="s">
        <v>2509</v>
      </c>
      <c r="F230" s="585"/>
      <c r="G230" s="585"/>
      <c r="H230" s="585"/>
      <c r="I230" s="585"/>
      <c r="J230" s="585"/>
      <c r="K230" s="585"/>
      <c r="L230" s="585"/>
      <c r="M230" s="585"/>
      <c r="N230" s="585">
        <v>2</v>
      </c>
      <c r="O230" s="585">
        <v>792</v>
      </c>
      <c r="P230" s="573"/>
      <c r="Q230" s="586">
        <v>396</v>
      </c>
    </row>
    <row r="231" spans="1:17" ht="14.45" customHeight="1" x14ac:dyDescent="0.2">
      <c r="A231" s="567" t="s">
        <v>2667</v>
      </c>
      <c r="B231" s="568" t="s">
        <v>2397</v>
      </c>
      <c r="C231" s="568" t="s">
        <v>2414</v>
      </c>
      <c r="D231" s="568" t="s">
        <v>2520</v>
      </c>
      <c r="E231" s="568" t="s">
        <v>2521</v>
      </c>
      <c r="F231" s="585"/>
      <c r="G231" s="585"/>
      <c r="H231" s="585"/>
      <c r="I231" s="585"/>
      <c r="J231" s="585"/>
      <c r="K231" s="585"/>
      <c r="L231" s="585"/>
      <c r="M231" s="585"/>
      <c r="N231" s="585">
        <v>1</v>
      </c>
      <c r="O231" s="585">
        <v>313</v>
      </c>
      <c r="P231" s="573"/>
      <c r="Q231" s="586">
        <v>313</v>
      </c>
    </row>
    <row r="232" spans="1:17" ht="14.45" customHeight="1" x14ac:dyDescent="0.2">
      <c r="A232" s="567" t="s">
        <v>2667</v>
      </c>
      <c r="B232" s="568" t="s">
        <v>2397</v>
      </c>
      <c r="C232" s="568" t="s">
        <v>2414</v>
      </c>
      <c r="D232" s="568" t="s">
        <v>2538</v>
      </c>
      <c r="E232" s="568" t="s">
        <v>2539</v>
      </c>
      <c r="F232" s="585"/>
      <c r="G232" s="585"/>
      <c r="H232" s="585"/>
      <c r="I232" s="585"/>
      <c r="J232" s="585"/>
      <c r="K232" s="585"/>
      <c r="L232" s="585"/>
      <c r="M232" s="585"/>
      <c r="N232" s="585">
        <v>1</v>
      </c>
      <c r="O232" s="585">
        <v>1587</v>
      </c>
      <c r="P232" s="573"/>
      <c r="Q232" s="586">
        <v>1587</v>
      </c>
    </row>
    <row r="233" spans="1:17" ht="14.45" customHeight="1" x14ac:dyDescent="0.2">
      <c r="A233" s="567" t="s">
        <v>2668</v>
      </c>
      <c r="B233" s="568" t="s">
        <v>2397</v>
      </c>
      <c r="C233" s="568" t="s">
        <v>2414</v>
      </c>
      <c r="D233" s="568" t="s">
        <v>2427</v>
      </c>
      <c r="E233" s="568" t="s">
        <v>2428</v>
      </c>
      <c r="F233" s="585"/>
      <c r="G233" s="585"/>
      <c r="H233" s="585"/>
      <c r="I233" s="585"/>
      <c r="J233" s="585">
        <v>1</v>
      </c>
      <c r="K233" s="585">
        <v>38</v>
      </c>
      <c r="L233" s="585">
        <v>1</v>
      </c>
      <c r="M233" s="585">
        <v>38</v>
      </c>
      <c r="N233" s="585"/>
      <c r="O233" s="585"/>
      <c r="P233" s="573"/>
      <c r="Q233" s="586"/>
    </row>
    <row r="234" spans="1:17" ht="14.45" customHeight="1" x14ac:dyDescent="0.2">
      <c r="A234" s="567" t="s">
        <v>2668</v>
      </c>
      <c r="B234" s="568" t="s">
        <v>2397</v>
      </c>
      <c r="C234" s="568" t="s">
        <v>2414</v>
      </c>
      <c r="D234" s="568" t="s">
        <v>2435</v>
      </c>
      <c r="E234" s="568" t="s">
        <v>2436</v>
      </c>
      <c r="F234" s="585">
        <v>1</v>
      </c>
      <c r="G234" s="585">
        <v>252</v>
      </c>
      <c r="H234" s="585">
        <v>0.49606299212598426</v>
      </c>
      <c r="I234" s="585">
        <v>252</v>
      </c>
      <c r="J234" s="585">
        <v>2</v>
      </c>
      <c r="K234" s="585">
        <v>508</v>
      </c>
      <c r="L234" s="585">
        <v>1</v>
      </c>
      <c r="M234" s="585">
        <v>254</v>
      </c>
      <c r="N234" s="585">
        <v>2</v>
      </c>
      <c r="O234" s="585">
        <v>510</v>
      </c>
      <c r="P234" s="573">
        <v>1.0039370078740157</v>
      </c>
      <c r="Q234" s="586">
        <v>255</v>
      </c>
    </row>
    <row r="235" spans="1:17" ht="14.45" customHeight="1" x14ac:dyDescent="0.2">
      <c r="A235" s="567" t="s">
        <v>2668</v>
      </c>
      <c r="B235" s="568" t="s">
        <v>2397</v>
      </c>
      <c r="C235" s="568" t="s">
        <v>2414</v>
      </c>
      <c r="D235" s="568" t="s">
        <v>2437</v>
      </c>
      <c r="E235" s="568" t="s">
        <v>2438</v>
      </c>
      <c r="F235" s="585"/>
      <c r="G235" s="585"/>
      <c r="H235" s="585"/>
      <c r="I235" s="585"/>
      <c r="J235" s="585">
        <v>2</v>
      </c>
      <c r="K235" s="585">
        <v>252</v>
      </c>
      <c r="L235" s="585">
        <v>1</v>
      </c>
      <c r="M235" s="585">
        <v>126</v>
      </c>
      <c r="N235" s="585"/>
      <c r="O235" s="585"/>
      <c r="P235" s="573"/>
      <c r="Q235" s="586"/>
    </row>
    <row r="236" spans="1:17" ht="14.45" customHeight="1" x14ac:dyDescent="0.2">
      <c r="A236" s="567" t="s">
        <v>2668</v>
      </c>
      <c r="B236" s="568" t="s">
        <v>2397</v>
      </c>
      <c r="C236" s="568" t="s">
        <v>2414</v>
      </c>
      <c r="D236" s="568" t="s">
        <v>2447</v>
      </c>
      <c r="E236" s="568" t="s">
        <v>2448</v>
      </c>
      <c r="F236" s="585">
        <v>1</v>
      </c>
      <c r="G236" s="585">
        <v>1034</v>
      </c>
      <c r="H236" s="585"/>
      <c r="I236" s="585">
        <v>1034</v>
      </c>
      <c r="J236" s="585"/>
      <c r="K236" s="585"/>
      <c r="L236" s="585"/>
      <c r="M236" s="585"/>
      <c r="N236" s="585"/>
      <c r="O236" s="585"/>
      <c r="P236" s="573"/>
      <c r="Q236" s="586"/>
    </row>
    <row r="237" spans="1:17" ht="14.45" customHeight="1" x14ac:dyDescent="0.2">
      <c r="A237" s="567" t="s">
        <v>2668</v>
      </c>
      <c r="B237" s="568" t="s">
        <v>2397</v>
      </c>
      <c r="C237" s="568" t="s">
        <v>2414</v>
      </c>
      <c r="D237" s="568" t="s">
        <v>2467</v>
      </c>
      <c r="E237" s="568" t="s">
        <v>2468</v>
      </c>
      <c r="F237" s="585">
        <v>1</v>
      </c>
      <c r="G237" s="585">
        <v>33.33</v>
      </c>
      <c r="H237" s="585"/>
      <c r="I237" s="585">
        <v>33.33</v>
      </c>
      <c r="J237" s="585"/>
      <c r="K237" s="585"/>
      <c r="L237" s="585"/>
      <c r="M237" s="585"/>
      <c r="N237" s="585"/>
      <c r="O237" s="585"/>
      <c r="P237" s="573"/>
      <c r="Q237" s="586"/>
    </row>
    <row r="238" spans="1:17" ht="14.45" customHeight="1" x14ac:dyDescent="0.2">
      <c r="A238" s="567" t="s">
        <v>2668</v>
      </c>
      <c r="B238" s="568" t="s">
        <v>2397</v>
      </c>
      <c r="C238" s="568" t="s">
        <v>2414</v>
      </c>
      <c r="D238" s="568" t="s">
        <v>2473</v>
      </c>
      <c r="E238" s="568" t="s">
        <v>2474</v>
      </c>
      <c r="F238" s="585"/>
      <c r="G238" s="585"/>
      <c r="H238" s="585"/>
      <c r="I238" s="585"/>
      <c r="J238" s="585">
        <v>10</v>
      </c>
      <c r="K238" s="585">
        <v>870</v>
      </c>
      <c r="L238" s="585">
        <v>1</v>
      </c>
      <c r="M238" s="585">
        <v>87</v>
      </c>
      <c r="N238" s="585"/>
      <c r="O238" s="585"/>
      <c r="P238" s="573"/>
      <c r="Q238" s="586"/>
    </row>
    <row r="239" spans="1:17" ht="14.45" customHeight="1" x14ac:dyDescent="0.2">
      <c r="A239" s="567" t="s">
        <v>2668</v>
      </c>
      <c r="B239" s="568" t="s">
        <v>2397</v>
      </c>
      <c r="C239" s="568" t="s">
        <v>2414</v>
      </c>
      <c r="D239" s="568" t="s">
        <v>2481</v>
      </c>
      <c r="E239" s="568" t="s">
        <v>2440</v>
      </c>
      <c r="F239" s="585">
        <v>2</v>
      </c>
      <c r="G239" s="585">
        <v>1378</v>
      </c>
      <c r="H239" s="585">
        <v>0.22062119756644252</v>
      </c>
      <c r="I239" s="585">
        <v>689</v>
      </c>
      <c r="J239" s="585">
        <v>9</v>
      </c>
      <c r="K239" s="585">
        <v>6246</v>
      </c>
      <c r="L239" s="585">
        <v>1</v>
      </c>
      <c r="M239" s="585">
        <v>694</v>
      </c>
      <c r="N239" s="585">
        <v>1</v>
      </c>
      <c r="O239" s="585">
        <v>697</v>
      </c>
      <c r="P239" s="573">
        <v>0.11159141850784503</v>
      </c>
      <c r="Q239" s="586">
        <v>697</v>
      </c>
    </row>
    <row r="240" spans="1:17" ht="14.45" customHeight="1" x14ac:dyDescent="0.2">
      <c r="A240" s="567" t="s">
        <v>2668</v>
      </c>
      <c r="B240" s="568" t="s">
        <v>2397</v>
      </c>
      <c r="C240" s="568" t="s">
        <v>2414</v>
      </c>
      <c r="D240" s="568" t="s">
        <v>2498</v>
      </c>
      <c r="E240" s="568" t="s">
        <v>2499</v>
      </c>
      <c r="F240" s="585"/>
      <c r="G240" s="585"/>
      <c r="H240" s="585"/>
      <c r="I240" s="585"/>
      <c r="J240" s="585">
        <v>1</v>
      </c>
      <c r="K240" s="585">
        <v>722</v>
      </c>
      <c r="L240" s="585">
        <v>1</v>
      </c>
      <c r="M240" s="585">
        <v>722</v>
      </c>
      <c r="N240" s="585"/>
      <c r="O240" s="585"/>
      <c r="P240" s="573"/>
      <c r="Q240" s="586"/>
    </row>
    <row r="241" spans="1:17" ht="14.45" customHeight="1" x14ac:dyDescent="0.2">
      <c r="A241" s="567" t="s">
        <v>2668</v>
      </c>
      <c r="B241" s="568" t="s">
        <v>2397</v>
      </c>
      <c r="C241" s="568" t="s">
        <v>2414</v>
      </c>
      <c r="D241" s="568" t="s">
        <v>2510</v>
      </c>
      <c r="E241" s="568" t="s">
        <v>2511</v>
      </c>
      <c r="F241" s="585"/>
      <c r="G241" s="585"/>
      <c r="H241" s="585"/>
      <c r="I241" s="585"/>
      <c r="J241" s="585">
        <v>1</v>
      </c>
      <c r="K241" s="585">
        <v>508</v>
      </c>
      <c r="L241" s="585">
        <v>1</v>
      </c>
      <c r="M241" s="585">
        <v>508</v>
      </c>
      <c r="N241" s="585"/>
      <c r="O241" s="585"/>
      <c r="P241" s="573"/>
      <c r="Q241" s="586"/>
    </row>
    <row r="242" spans="1:17" ht="14.45" customHeight="1" x14ac:dyDescent="0.2">
      <c r="A242" s="567" t="s">
        <v>2668</v>
      </c>
      <c r="B242" s="568" t="s">
        <v>2397</v>
      </c>
      <c r="C242" s="568" t="s">
        <v>2414</v>
      </c>
      <c r="D242" s="568" t="s">
        <v>2520</v>
      </c>
      <c r="E242" s="568" t="s">
        <v>2521</v>
      </c>
      <c r="F242" s="585"/>
      <c r="G242" s="585"/>
      <c r="H242" s="585"/>
      <c r="I242" s="585"/>
      <c r="J242" s="585">
        <v>1</v>
      </c>
      <c r="K242" s="585">
        <v>312</v>
      </c>
      <c r="L242" s="585">
        <v>1</v>
      </c>
      <c r="M242" s="585">
        <v>312</v>
      </c>
      <c r="N242" s="585"/>
      <c r="O242" s="585"/>
      <c r="P242" s="573"/>
      <c r="Q242" s="586"/>
    </row>
    <row r="243" spans="1:17" ht="14.45" customHeight="1" x14ac:dyDescent="0.2">
      <c r="A243" s="567" t="s">
        <v>2668</v>
      </c>
      <c r="B243" s="568" t="s">
        <v>2397</v>
      </c>
      <c r="C243" s="568" t="s">
        <v>2414</v>
      </c>
      <c r="D243" s="568" t="s">
        <v>2593</v>
      </c>
      <c r="E243" s="568" t="s">
        <v>2594</v>
      </c>
      <c r="F243" s="585">
        <v>2</v>
      </c>
      <c r="G243" s="585">
        <v>3476</v>
      </c>
      <c r="H243" s="585">
        <v>0.39816723940435278</v>
      </c>
      <c r="I243" s="585">
        <v>1738</v>
      </c>
      <c r="J243" s="585">
        <v>5</v>
      </c>
      <c r="K243" s="585">
        <v>8730</v>
      </c>
      <c r="L243" s="585">
        <v>1</v>
      </c>
      <c r="M243" s="585">
        <v>1746</v>
      </c>
      <c r="N243" s="585"/>
      <c r="O243" s="585"/>
      <c r="P243" s="573"/>
      <c r="Q243" s="586"/>
    </row>
    <row r="244" spans="1:17" ht="14.45" customHeight="1" thickBot="1" x14ac:dyDescent="0.25">
      <c r="A244" s="575" t="s">
        <v>2668</v>
      </c>
      <c r="B244" s="576" t="s">
        <v>2397</v>
      </c>
      <c r="C244" s="576" t="s">
        <v>2414</v>
      </c>
      <c r="D244" s="576" t="s">
        <v>2532</v>
      </c>
      <c r="E244" s="576" t="s">
        <v>2533</v>
      </c>
      <c r="F244" s="587"/>
      <c r="G244" s="587"/>
      <c r="H244" s="587"/>
      <c r="I244" s="587"/>
      <c r="J244" s="587"/>
      <c r="K244" s="587"/>
      <c r="L244" s="587"/>
      <c r="M244" s="587"/>
      <c r="N244" s="587">
        <v>11</v>
      </c>
      <c r="O244" s="587">
        <v>9339</v>
      </c>
      <c r="P244" s="581"/>
      <c r="Q244" s="588">
        <v>849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8EA9BBEA-3E12-4AAC-AC61-C258A380C07D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267</v>
      </c>
      <c r="J4" s="269" t="s">
        <v>268</v>
      </c>
    </row>
    <row r="5" spans="1:10" ht="14.45" customHeight="1" x14ac:dyDescent="0.2">
      <c r="A5" s="112" t="str">
        <f>HYPERLINK("#'Léky Žádanky'!A1","Léky (Kč)")</f>
        <v>Léky (Kč)</v>
      </c>
      <c r="B5" s="27">
        <v>179.83967999999999</v>
      </c>
      <c r="C5" s="29">
        <v>368.71644000000003</v>
      </c>
      <c r="D5" s="8"/>
      <c r="E5" s="117">
        <v>210.33365999999995</v>
      </c>
      <c r="F5" s="28">
        <v>0</v>
      </c>
      <c r="G5" s="116">
        <f>E5-F5</f>
        <v>210.33365999999995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2792.7208300000002</v>
      </c>
      <c r="C6" s="31">
        <v>2833.9572200000002</v>
      </c>
      <c r="D6" s="8"/>
      <c r="E6" s="118">
        <v>2714.8835399999998</v>
      </c>
      <c r="F6" s="30">
        <v>0</v>
      </c>
      <c r="G6" s="119">
        <f>E6-F6</f>
        <v>2714.8835399999998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13346.577020000001</v>
      </c>
      <c r="C7" s="31">
        <v>16254.671070000002</v>
      </c>
      <c r="D7" s="8"/>
      <c r="E7" s="118">
        <v>18702.909429999996</v>
      </c>
      <c r="F7" s="30">
        <v>0</v>
      </c>
      <c r="G7" s="119">
        <f>E7-F7</f>
        <v>18702.909429999996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1740.3440299999957</v>
      </c>
      <c r="C8" s="33">
        <v>1850.999560000002</v>
      </c>
      <c r="D8" s="8"/>
      <c r="E8" s="120">
        <v>2498.9991900000014</v>
      </c>
      <c r="F8" s="32">
        <v>0</v>
      </c>
      <c r="G8" s="121">
        <f>E8-F8</f>
        <v>2498.9991900000014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18059.481559999997</v>
      </c>
      <c r="C9" s="35">
        <v>21308.344290000008</v>
      </c>
      <c r="D9" s="8"/>
      <c r="E9" s="3">
        <v>24127.125819999997</v>
      </c>
      <c r="F9" s="34">
        <v>0</v>
      </c>
      <c r="G9" s="34">
        <f>E9-F9</f>
        <v>24127.125819999997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4393.8466199999993</v>
      </c>
      <c r="C11" s="29">
        <f>IF(ISERROR(VLOOKUP("Celkem:",'ZV Vykáz.-A'!A:H,5,0)),0,VLOOKUP("Celkem:",'ZV Vykáz.-A'!A:H,5,0)/1000)</f>
        <v>4966.6879900000004</v>
      </c>
      <c r="D11" s="8"/>
      <c r="E11" s="117">
        <f>IF(ISERROR(VLOOKUP("Celkem:",'ZV Vykáz.-A'!A:H,8,0)),0,VLOOKUP("Celkem:",'ZV Vykáz.-A'!A:H,8,0)/1000)</f>
        <v>4751.1473499999975</v>
      </c>
      <c r="F11" s="28">
        <f>C11</f>
        <v>4966.6879900000004</v>
      </c>
      <c r="G11" s="116">
        <f>E11-F11</f>
        <v>-215.5406400000029</v>
      </c>
      <c r="H11" s="122">
        <f>IF(F11&lt;0.00000001,"",E11/F11)</f>
        <v>0.95660274202164997</v>
      </c>
      <c r="I11" s="116">
        <f>E11-B11</f>
        <v>357.30072999999811</v>
      </c>
      <c r="J11" s="122">
        <f>IF(B11&lt;0.00000001,"",E11/B11)</f>
        <v>1.0813184348251097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4393.8466199999993</v>
      </c>
      <c r="C13" s="37">
        <f>SUM(C11:C12)</f>
        <v>4966.6879900000004</v>
      </c>
      <c r="D13" s="8"/>
      <c r="E13" s="5">
        <f>SUM(E11:E12)</f>
        <v>4751.1473499999975</v>
      </c>
      <c r="F13" s="36">
        <f>SUM(F11:F12)</f>
        <v>4966.6879900000004</v>
      </c>
      <c r="G13" s="36">
        <f>E13-F13</f>
        <v>-215.5406400000029</v>
      </c>
      <c r="H13" s="126">
        <f>IF(F13&lt;0.00000001,"",E13/F13)</f>
        <v>0.95660274202164997</v>
      </c>
      <c r="I13" s="36">
        <f>SUM(I11:I12)</f>
        <v>357.30072999999811</v>
      </c>
      <c r="J13" s="126">
        <f>IF(B13&lt;0.00000001,"",E13/B13)</f>
        <v>1.0813184348251097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0.24329860219974112</v>
      </c>
      <c r="C15" s="39">
        <f>IF(C9=0,"",C13/C9)</f>
        <v>0.23308652809457672</v>
      </c>
      <c r="D15" s="8"/>
      <c r="E15" s="6">
        <f>IF(E9=0,"",E13/E9)</f>
        <v>0.1969213981576525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96186A14-C237-4027-A6EB-484236502DA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0.30624159660884365</v>
      </c>
      <c r="C4" s="201">
        <f t="shared" ref="C4:M4" si="0">(C10+C8)/C6</f>
        <v>0.28608858880094279</v>
      </c>
      <c r="D4" s="201">
        <f t="shared" si="0"/>
        <v>0.25307274430028004</v>
      </c>
      <c r="E4" s="201">
        <f t="shared" si="0"/>
        <v>0.22193846542308093</v>
      </c>
      <c r="F4" s="201">
        <f t="shared" si="0"/>
        <v>0.22091616531502772</v>
      </c>
      <c r="G4" s="201">
        <f t="shared" si="0"/>
        <v>0.23158861482330292</v>
      </c>
      <c r="H4" s="201">
        <f t="shared" si="0"/>
        <v>0.2194112153309952</v>
      </c>
      <c r="I4" s="201">
        <f t="shared" si="0"/>
        <v>0.22470972079138182</v>
      </c>
      <c r="J4" s="201">
        <f t="shared" si="0"/>
        <v>0.23218865796436783</v>
      </c>
      <c r="K4" s="201">
        <f t="shared" si="0"/>
        <v>0.22191831749599752</v>
      </c>
      <c r="L4" s="201">
        <f t="shared" si="0"/>
        <v>0.21913708170564852</v>
      </c>
      <c r="M4" s="201">
        <f t="shared" si="0"/>
        <v>0.1969214043747213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1658.1624299999999</v>
      </c>
      <c r="C5" s="201">
        <f>IF(ISERROR(VLOOKUP($A5,'Man Tab'!$A:$Q,COLUMN()+2,0)),0,VLOOKUP($A5,'Man Tab'!$A:$Q,COLUMN()+2,0))</f>
        <v>1689.4798999999998</v>
      </c>
      <c r="D5" s="201">
        <f>IF(ISERROR(VLOOKUP($A5,'Man Tab'!$A:$Q,COLUMN()+2,0)),0,VLOOKUP($A5,'Man Tab'!$A:$Q,COLUMN()+2,0))</f>
        <v>1836.87465</v>
      </c>
      <c r="E5" s="201">
        <f>IF(ISERROR(VLOOKUP($A5,'Man Tab'!$A:$Q,COLUMN()+2,0)),0,VLOOKUP($A5,'Man Tab'!$A:$Q,COLUMN()+2,0))</f>
        <v>1706.48579</v>
      </c>
      <c r="F5" s="201">
        <f>IF(ISERROR(VLOOKUP($A5,'Man Tab'!$A:$Q,COLUMN()+2,0)),0,VLOOKUP($A5,'Man Tab'!$A:$Q,COLUMN()+2,0))</f>
        <v>1776.4118000000001</v>
      </c>
      <c r="G5" s="201">
        <f>IF(ISERROR(VLOOKUP($A5,'Man Tab'!$A:$Q,COLUMN()+2,0)),0,VLOOKUP($A5,'Man Tab'!$A:$Q,COLUMN()+2,0))</f>
        <v>1907.09887</v>
      </c>
      <c r="H5" s="201">
        <f>IF(ISERROR(VLOOKUP($A5,'Man Tab'!$A:$Q,COLUMN()+2,0)),0,VLOOKUP($A5,'Man Tab'!$A:$Q,COLUMN()+2,0))</f>
        <v>2366.9869100000001</v>
      </c>
      <c r="I5" s="201">
        <f>IF(ISERROR(VLOOKUP($A5,'Man Tab'!$A:$Q,COLUMN()+2,0)),0,VLOOKUP($A5,'Man Tab'!$A:$Q,COLUMN()+2,0))</f>
        <v>1661.0585800000001</v>
      </c>
      <c r="J5" s="201">
        <f>IF(ISERROR(VLOOKUP($A5,'Man Tab'!$A:$Q,COLUMN()+2,0)),0,VLOOKUP($A5,'Man Tab'!$A:$Q,COLUMN()+2,0))</f>
        <v>1746.92947</v>
      </c>
      <c r="K5" s="201">
        <f>IF(ISERROR(VLOOKUP($A5,'Man Tab'!$A:$Q,COLUMN()+2,0)),0,VLOOKUP($A5,'Man Tab'!$A:$Q,COLUMN()+2,0))</f>
        <v>3062.1361499999998</v>
      </c>
      <c r="L5" s="201">
        <f>IF(ISERROR(VLOOKUP($A5,'Man Tab'!$A:$Q,COLUMN()+2,0)),0,VLOOKUP($A5,'Man Tab'!$A:$Q,COLUMN()+2,0))</f>
        <v>2269.5417000000002</v>
      </c>
      <c r="M5" s="201">
        <f>IF(ISERROR(VLOOKUP($A5,'Man Tab'!$A:$Q,COLUMN()+2,0)),0,VLOOKUP($A5,'Man Tab'!$A:$Q,COLUMN()+2,0))</f>
        <v>2445.95957</v>
      </c>
    </row>
    <row r="6" spans="1:13" ht="14.45" customHeight="1" x14ac:dyDescent="0.2">
      <c r="A6" s="202" t="s">
        <v>76</v>
      </c>
      <c r="B6" s="203">
        <f>B5</f>
        <v>1658.1624299999999</v>
      </c>
      <c r="C6" s="203">
        <f t="shared" ref="C6:M6" si="1">C5+B6</f>
        <v>3347.6423299999997</v>
      </c>
      <c r="D6" s="203">
        <f t="shared" si="1"/>
        <v>5184.5169799999994</v>
      </c>
      <c r="E6" s="203">
        <f t="shared" si="1"/>
        <v>6891.0027699999991</v>
      </c>
      <c r="F6" s="203">
        <f t="shared" si="1"/>
        <v>8667.414569999999</v>
      </c>
      <c r="G6" s="203">
        <f t="shared" si="1"/>
        <v>10574.513439999999</v>
      </c>
      <c r="H6" s="203">
        <f t="shared" si="1"/>
        <v>12941.500349999998</v>
      </c>
      <c r="I6" s="203">
        <f t="shared" si="1"/>
        <v>14602.558929999999</v>
      </c>
      <c r="J6" s="203">
        <f t="shared" si="1"/>
        <v>16349.488399999998</v>
      </c>
      <c r="K6" s="203">
        <f t="shared" si="1"/>
        <v>19411.624549999997</v>
      </c>
      <c r="L6" s="203">
        <f t="shared" si="1"/>
        <v>21681.166249999998</v>
      </c>
      <c r="M6" s="203">
        <f t="shared" si="1"/>
        <v>24127.125819999997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507798.30999999988</v>
      </c>
      <c r="C9" s="202">
        <v>449923.95999999996</v>
      </c>
      <c r="D9" s="202">
        <v>354337.67</v>
      </c>
      <c r="E9" s="202">
        <v>217318.64</v>
      </c>
      <c r="F9" s="202">
        <v>385393.41</v>
      </c>
      <c r="G9" s="202">
        <v>534164.93000000005</v>
      </c>
      <c r="H9" s="202">
        <v>390573.39999999991</v>
      </c>
      <c r="I9" s="202">
        <v>441826.62</v>
      </c>
      <c r="J9" s="202">
        <v>514828.82999999996</v>
      </c>
      <c r="K9" s="202">
        <v>511629.29</v>
      </c>
      <c r="L9" s="202">
        <v>443352.43999999994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507.7983099999999</v>
      </c>
      <c r="C10" s="203">
        <f t="shared" ref="C10:M10" si="3">C9/1000+B10</f>
        <v>957.72226999999987</v>
      </c>
      <c r="D10" s="203">
        <f t="shared" si="3"/>
        <v>1312.0599399999999</v>
      </c>
      <c r="E10" s="203">
        <f t="shared" si="3"/>
        <v>1529.3785799999998</v>
      </c>
      <c r="F10" s="203">
        <f t="shared" si="3"/>
        <v>1914.7719899999997</v>
      </c>
      <c r="G10" s="203">
        <f t="shared" si="3"/>
        <v>2448.9369199999996</v>
      </c>
      <c r="H10" s="203">
        <f t="shared" si="3"/>
        <v>2839.5103199999994</v>
      </c>
      <c r="I10" s="203">
        <f t="shared" si="3"/>
        <v>3281.3369399999992</v>
      </c>
      <c r="J10" s="203">
        <f t="shared" si="3"/>
        <v>3796.1657699999992</v>
      </c>
      <c r="K10" s="203">
        <f t="shared" si="3"/>
        <v>4307.7950599999995</v>
      </c>
      <c r="L10" s="203">
        <f t="shared" si="3"/>
        <v>4751.1474999999991</v>
      </c>
      <c r="M10" s="203">
        <f t="shared" si="3"/>
        <v>4751.1474999999991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B7FFD02E-101A-4EEB-8857-7D2D727995C3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710.00000039999998</v>
      </c>
      <c r="C7" s="52">
        <v>59.1666667</v>
      </c>
      <c r="D7" s="52">
        <v>25.766929999999999</v>
      </c>
      <c r="E7" s="52">
        <v>7.5795399999999997</v>
      </c>
      <c r="F7" s="52">
        <v>19.517299999999999</v>
      </c>
      <c r="G7" s="52">
        <v>6.4141400000000006</v>
      </c>
      <c r="H7" s="52">
        <v>21.42963</v>
      </c>
      <c r="I7" s="52">
        <v>21.506349999999998</v>
      </c>
      <c r="J7" s="52">
        <v>21.157499999999999</v>
      </c>
      <c r="K7" s="52">
        <v>13.956059999999999</v>
      </c>
      <c r="L7" s="52">
        <v>11.42038</v>
      </c>
      <c r="M7" s="52">
        <v>30.21977</v>
      </c>
      <c r="N7" s="52">
        <v>20.389150000000001</v>
      </c>
      <c r="O7" s="52">
        <v>10.97691</v>
      </c>
      <c r="P7" s="53">
        <v>210.33366000000001</v>
      </c>
      <c r="Q7" s="95">
        <v>0.29624459138239745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3144.9999997</v>
      </c>
      <c r="C9" s="52">
        <v>262.08333330833335</v>
      </c>
      <c r="D9" s="52">
        <v>186.62604999999999</v>
      </c>
      <c r="E9" s="52">
        <v>186.07239999999999</v>
      </c>
      <c r="F9" s="52">
        <v>260.02711999999997</v>
      </c>
      <c r="G9" s="52">
        <v>202.77060999999998</v>
      </c>
      <c r="H9" s="52">
        <v>224.64703</v>
      </c>
      <c r="I9" s="52">
        <v>369.83567999999997</v>
      </c>
      <c r="J9" s="52">
        <v>171.48948999999999</v>
      </c>
      <c r="K9" s="52">
        <v>146.78951000000001</v>
      </c>
      <c r="L9" s="52">
        <v>228.36354</v>
      </c>
      <c r="M9" s="52">
        <v>268.35892000000001</v>
      </c>
      <c r="N9" s="52">
        <v>244.35329999999999</v>
      </c>
      <c r="O9" s="52">
        <v>225.54989</v>
      </c>
      <c r="P9" s="53">
        <v>2714.8835399999998</v>
      </c>
      <c r="Q9" s="95">
        <v>0.86323800962129438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96.064172799999994</v>
      </c>
      <c r="C11" s="52">
        <v>8.0053477333333323</v>
      </c>
      <c r="D11" s="52">
        <v>6.2956300000000001</v>
      </c>
      <c r="E11" s="52">
        <v>1.5664400000000001</v>
      </c>
      <c r="F11" s="52">
        <v>9.6162600000000005</v>
      </c>
      <c r="G11" s="52">
        <v>7.6822900000000001</v>
      </c>
      <c r="H11" s="52">
        <v>11.314680000000001</v>
      </c>
      <c r="I11" s="52">
        <v>7.83847</v>
      </c>
      <c r="J11" s="52">
        <v>6.2735300000000001</v>
      </c>
      <c r="K11" s="52">
        <v>14.18206</v>
      </c>
      <c r="L11" s="52">
        <v>3.778</v>
      </c>
      <c r="M11" s="52">
        <v>13.412319999999999</v>
      </c>
      <c r="N11" s="52">
        <v>14.353819999999999</v>
      </c>
      <c r="O11" s="52">
        <v>14.76186</v>
      </c>
      <c r="P11" s="53">
        <v>111.07536</v>
      </c>
      <c r="Q11" s="95">
        <v>1.1562620773433654</v>
      </c>
    </row>
    <row r="12" spans="1:17" ht="14.45" customHeight="1" x14ac:dyDescent="0.2">
      <c r="A12" s="15" t="s">
        <v>40</v>
      </c>
      <c r="B12" s="51">
        <v>2.1969549000000002</v>
      </c>
      <c r="C12" s="52">
        <v>0.18307957500000002</v>
      </c>
      <c r="D12" s="52">
        <v>0.16838</v>
      </c>
      <c r="E12" s="52">
        <v>0</v>
      </c>
      <c r="F12" s="52">
        <v>8.7979099999999999</v>
      </c>
      <c r="G12" s="52">
        <v>0</v>
      </c>
      <c r="H12" s="52">
        <v>5.9499999999999997E-2</v>
      </c>
      <c r="I12" s="52">
        <v>0</v>
      </c>
      <c r="J12" s="52">
        <v>0</v>
      </c>
      <c r="K12" s="52">
        <v>0</v>
      </c>
      <c r="L12" s="52">
        <v>2.2374999999999998</v>
      </c>
      <c r="M12" s="52">
        <v>4.3680600000000007</v>
      </c>
      <c r="N12" s="52">
        <v>8.9150000000000007E-2</v>
      </c>
      <c r="O12" s="52">
        <v>0</v>
      </c>
      <c r="P12" s="53">
        <v>15.720500000000001</v>
      </c>
      <c r="Q12" s="95">
        <v>7.1555861251407578</v>
      </c>
    </row>
    <row r="13" spans="1:17" ht="14.45" customHeight="1" x14ac:dyDescent="0.2">
      <c r="A13" s="15" t="s">
        <v>41</v>
      </c>
      <c r="B13" s="51">
        <v>171</v>
      </c>
      <c r="C13" s="52">
        <v>14.25</v>
      </c>
      <c r="D13" s="52">
        <v>1.4620499999999998</v>
      </c>
      <c r="E13" s="52">
        <v>3.0708800000000003</v>
      </c>
      <c r="F13" s="52">
        <v>28.518409999999999</v>
      </c>
      <c r="G13" s="52">
        <v>61.556530000000002</v>
      </c>
      <c r="H13" s="52">
        <v>29.606570000000001</v>
      </c>
      <c r="I13" s="52">
        <v>11.11717</v>
      </c>
      <c r="J13" s="52">
        <v>18.64095</v>
      </c>
      <c r="K13" s="52">
        <v>15.59596</v>
      </c>
      <c r="L13" s="52">
        <v>14.37393</v>
      </c>
      <c r="M13" s="52">
        <v>29.023979999999998</v>
      </c>
      <c r="N13" s="52">
        <v>21.34695</v>
      </c>
      <c r="O13" s="52">
        <v>22.357710000000001</v>
      </c>
      <c r="P13" s="53">
        <v>256.67108999999999</v>
      </c>
      <c r="Q13" s="95">
        <v>1.5010005263157895</v>
      </c>
    </row>
    <row r="14" spans="1:17" ht="14.45" customHeight="1" x14ac:dyDescent="0.2">
      <c r="A14" s="15" t="s">
        <v>42</v>
      </c>
      <c r="B14" s="51">
        <v>415.7625587</v>
      </c>
      <c r="C14" s="52">
        <v>34.646879891666664</v>
      </c>
      <c r="D14" s="52">
        <v>44.639000000000003</v>
      </c>
      <c r="E14" s="52">
        <v>33.499000000000002</v>
      </c>
      <c r="F14" s="52">
        <v>33.774000000000001</v>
      </c>
      <c r="G14" s="52">
        <v>29.434999999999999</v>
      </c>
      <c r="H14" s="52">
        <v>30.736999999999998</v>
      </c>
      <c r="I14" s="52">
        <v>28.821999999999999</v>
      </c>
      <c r="J14" s="52">
        <v>30.204999999999998</v>
      </c>
      <c r="K14" s="52">
        <v>28.48</v>
      </c>
      <c r="L14" s="52">
        <v>29.335000000000001</v>
      </c>
      <c r="M14" s="52">
        <v>33.390999999999998</v>
      </c>
      <c r="N14" s="52">
        <v>33.976999999999997</v>
      </c>
      <c r="O14" s="52">
        <v>31.614000000000001</v>
      </c>
      <c r="P14" s="53">
        <v>387.90799999999996</v>
      </c>
      <c r="Q14" s="95">
        <v>0.93300368655827204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81.794935500000008</v>
      </c>
      <c r="C17" s="52">
        <v>6.8162446250000004</v>
      </c>
      <c r="D17" s="52">
        <v>0</v>
      </c>
      <c r="E17" s="52">
        <v>6.0823499999999999</v>
      </c>
      <c r="F17" s="52">
        <v>2.3290000000000002</v>
      </c>
      <c r="G17" s="52">
        <v>1.93255</v>
      </c>
      <c r="H17" s="52">
        <v>0.23516000000000001</v>
      </c>
      <c r="I17" s="52">
        <v>0</v>
      </c>
      <c r="J17" s="52">
        <v>0</v>
      </c>
      <c r="K17" s="52">
        <v>37.752000000000002</v>
      </c>
      <c r="L17" s="52">
        <v>1.19987</v>
      </c>
      <c r="M17" s="52">
        <v>0</v>
      </c>
      <c r="N17" s="52">
        <v>4.29115</v>
      </c>
      <c r="O17" s="52">
        <v>145.97226000000001</v>
      </c>
      <c r="P17" s="53">
        <v>199.79434000000001</v>
      </c>
      <c r="Q17" s="95">
        <v>2.4426248248585023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3.9060000000000001</v>
      </c>
      <c r="E18" s="52">
        <v>0.51700000000000002</v>
      </c>
      <c r="F18" s="52">
        <v>0</v>
      </c>
      <c r="G18" s="52">
        <v>0</v>
      </c>
      <c r="H18" s="52">
        <v>0</v>
      </c>
      <c r="I18" s="52">
        <v>8.6999999999999994E-2</v>
      </c>
      <c r="J18" s="52">
        <v>2.7E-2</v>
      </c>
      <c r="K18" s="52">
        <v>0</v>
      </c>
      <c r="L18" s="52">
        <v>4.1029999999999998</v>
      </c>
      <c r="M18" s="52">
        <v>47.078000000000003</v>
      </c>
      <c r="N18" s="52">
        <v>22.327999999999999</v>
      </c>
      <c r="O18" s="52">
        <v>23.513999999999999</v>
      </c>
      <c r="P18" s="53">
        <v>101.56</v>
      </c>
      <c r="Q18" s="95" t="s">
        <v>271</v>
      </c>
    </row>
    <row r="19" spans="1:17" ht="14.45" customHeight="1" x14ac:dyDescent="0.2">
      <c r="A19" s="15" t="s">
        <v>47</v>
      </c>
      <c r="B19" s="51">
        <v>582.04088039999999</v>
      </c>
      <c r="C19" s="52">
        <v>48.503406699999999</v>
      </c>
      <c r="D19" s="52">
        <v>43.38194</v>
      </c>
      <c r="E19" s="52">
        <v>39.526510000000002</v>
      </c>
      <c r="F19" s="52">
        <v>52.951999999999998</v>
      </c>
      <c r="G19" s="52">
        <v>45.814329999999998</v>
      </c>
      <c r="H19" s="52">
        <v>60.631129999999999</v>
      </c>
      <c r="I19" s="52">
        <v>42.668579999999999</v>
      </c>
      <c r="J19" s="52">
        <v>57.99418</v>
      </c>
      <c r="K19" s="52">
        <v>35.422849999999997</v>
      </c>
      <c r="L19" s="52">
        <v>49.721530000000001</v>
      </c>
      <c r="M19" s="52">
        <v>54.196910000000003</v>
      </c>
      <c r="N19" s="52">
        <v>48.892710000000001</v>
      </c>
      <c r="O19" s="52">
        <v>39.637809999999995</v>
      </c>
      <c r="P19" s="53">
        <v>570.84047999999984</v>
      </c>
      <c r="Q19" s="95">
        <v>0.9807566774479779</v>
      </c>
    </row>
    <row r="20" spans="1:17" ht="14.45" customHeight="1" x14ac:dyDescent="0.2">
      <c r="A20" s="15" t="s">
        <v>48</v>
      </c>
      <c r="B20" s="51">
        <v>17884.686239500003</v>
      </c>
      <c r="C20" s="52">
        <v>1490.3905199583335</v>
      </c>
      <c r="D20" s="52">
        <v>1296.7557899999999</v>
      </c>
      <c r="E20" s="52">
        <v>1360.5638100000001</v>
      </c>
      <c r="F20" s="52">
        <v>1354.8953300000001</v>
      </c>
      <c r="G20" s="52">
        <v>1284.7118400000002</v>
      </c>
      <c r="H20" s="52">
        <v>1329.7236499999999</v>
      </c>
      <c r="I20" s="52">
        <v>1356.5913</v>
      </c>
      <c r="J20" s="52">
        <v>1993.1883</v>
      </c>
      <c r="K20" s="52">
        <v>1300.8694699999999</v>
      </c>
      <c r="L20" s="52">
        <v>1286.2933600000001</v>
      </c>
      <c r="M20" s="52">
        <v>2514.0686600000004</v>
      </c>
      <c r="N20" s="52">
        <v>1790.1607099999999</v>
      </c>
      <c r="O20" s="52">
        <v>1835.0872099999999</v>
      </c>
      <c r="P20" s="53">
        <v>18702.90943</v>
      </c>
      <c r="Q20" s="95">
        <v>1.04574993262632</v>
      </c>
    </row>
    <row r="21" spans="1:17" ht="14.45" customHeight="1" x14ac:dyDescent="0.2">
      <c r="A21" s="16" t="s">
        <v>49</v>
      </c>
      <c r="B21" s="51">
        <v>649.327686499999</v>
      </c>
      <c r="C21" s="52">
        <v>54.110640541666584</v>
      </c>
      <c r="D21" s="52">
        <v>48.551660000000005</v>
      </c>
      <c r="E21" s="52">
        <v>51.00197</v>
      </c>
      <c r="F21" s="52">
        <v>66.446970000000007</v>
      </c>
      <c r="G21" s="52">
        <v>66.168499999999995</v>
      </c>
      <c r="H21" s="52">
        <v>68.027450000000002</v>
      </c>
      <c r="I21" s="52">
        <v>68.027320000000003</v>
      </c>
      <c r="J21" s="52">
        <v>68.010960000000011</v>
      </c>
      <c r="K21" s="52">
        <v>68.010960000000011</v>
      </c>
      <c r="L21" s="52">
        <v>68.170699999999997</v>
      </c>
      <c r="M21" s="52">
        <v>68.018280000000004</v>
      </c>
      <c r="N21" s="52">
        <v>68.159170000000003</v>
      </c>
      <c r="O21" s="52">
        <v>68.187669999999997</v>
      </c>
      <c r="P21" s="53">
        <v>776.78161000000011</v>
      </c>
      <c r="Q21" s="95">
        <v>1.1962859834100132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8.8330000000000002</v>
      </c>
      <c r="M22" s="52">
        <v>0</v>
      </c>
      <c r="N22" s="52">
        <v>0</v>
      </c>
      <c r="O22" s="52">
        <v>0</v>
      </c>
      <c r="P22" s="53">
        <v>8.8330000000000002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31.874392799996713</v>
      </c>
      <c r="C24" s="52">
        <v>2.6561993999997262</v>
      </c>
      <c r="D24" s="52">
        <v>0.6089999999999236</v>
      </c>
      <c r="E24" s="52">
        <v>0</v>
      </c>
      <c r="F24" s="52">
        <v>3.5000000002582965E-4</v>
      </c>
      <c r="G24" s="52">
        <v>0</v>
      </c>
      <c r="H24" s="52">
        <v>0</v>
      </c>
      <c r="I24" s="52">
        <v>0.60500000000001819</v>
      </c>
      <c r="J24" s="52">
        <v>0</v>
      </c>
      <c r="K24" s="52">
        <v>-2.8999999972256774E-4</v>
      </c>
      <c r="L24" s="52">
        <v>39.099660000000085</v>
      </c>
      <c r="M24" s="52">
        <v>2.4999999959618435E-4</v>
      </c>
      <c r="N24" s="52">
        <v>1.2005900000003749</v>
      </c>
      <c r="O24" s="52">
        <v>28.300250000000233</v>
      </c>
      <c r="P24" s="53">
        <v>69.814810000000534</v>
      </c>
      <c r="Q24" s="95">
        <v>2.1903102731421362</v>
      </c>
    </row>
    <row r="25" spans="1:17" ht="14.45" customHeight="1" x14ac:dyDescent="0.2">
      <c r="A25" s="17" t="s">
        <v>53</v>
      </c>
      <c r="B25" s="54">
        <v>23769.747821199999</v>
      </c>
      <c r="C25" s="55">
        <v>1980.8123184333333</v>
      </c>
      <c r="D25" s="55">
        <v>1658.1624299999999</v>
      </c>
      <c r="E25" s="55">
        <v>1689.4798999999998</v>
      </c>
      <c r="F25" s="55">
        <v>1836.87465</v>
      </c>
      <c r="G25" s="55">
        <v>1706.48579</v>
      </c>
      <c r="H25" s="55">
        <v>1776.4118000000001</v>
      </c>
      <c r="I25" s="55">
        <v>1907.09887</v>
      </c>
      <c r="J25" s="55">
        <v>2366.9869100000001</v>
      </c>
      <c r="K25" s="55">
        <v>1661.0585800000001</v>
      </c>
      <c r="L25" s="55">
        <v>1746.92947</v>
      </c>
      <c r="M25" s="55">
        <v>3062.1361499999998</v>
      </c>
      <c r="N25" s="55">
        <v>2269.5417000000002</v>
      </c>
      <c r="O25" s="55">
        <v>2445.95957</v>
      </c>
      <c r="P25" s="56">
        <v>24127.125819999997</v>
      </c>
      <c r="Q25" s="96">
        <v>1.0150349932817233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201.91799</v>
      </c>
      <c r="E26" s="52">
        <v>141.97872000000001</v>
      </c>
      <c r="F26" s="52">
        <v>168.99112</v>
      </c>
      <c r="G26" s="52">
        <v>177.87405999999999</v>
      </c>
      <c r="H26" s="52">
        <v>128.31319999999999</v>
      </c>
      <c r="I26" s="52">
        <v>234.36971</v>
      </c>
      <c r="J26" s="52">
        <v>182.46914999999998</v>
      </c>
      <c r="K26" s="52">
        <v>202.99079999999998</v>
      </c>
      <c r="L26" s="52">
        <v>174.98920999999999</v>
      </c>
      <c r="M26" s="52">
        <v>218.58080999999999</v>
      </c>
      <c r="N26" s="52">
        <v>175.10807</v>
      </c>
      <c r="O26" s="52">
        <v>350.51258000000001</v>
      </c>
      <c r="P26" s="53">
        <v>2358.0954199999996</v>
      </c>
      <c r="Q26" s="95" t="s">
        <v>271</v>
      </c>
    </row>
    <row r="27" spans="1:17" ht="14.45" customHeight="1" x14ac:dyDescent="0.2">
      <c r="A27" s="18" t="s">
        <v>55</v>
      </c>
      <c r="B27" s="54">
        <v>23769.747821199999</v>
      </c>
      <c r="C27" s="55">
        <v>1980.8123184333333</v>
      </c>
      <c r="D27" s="55">
        <v>1860.0804199999998</v>
      </c>
      <c r="E27" s="55">
        <v>1831.4586199999999</v>
      </c>
      <c r="F27" s="55">
        <v>2005.8657699999999</v>
      </c>
      <c r="G27" s="55">
        <v>1884.3598499999998</v>
      </c>
      <c r="H27" s="55">
        <v>1904.7250000000001</v>
      </c>
      <c r="I27" s="55">
        <v>2141.4685800000002</v>
      </c>
      <c r="J27" s="55">
        <v>2549.45606</v>
      </c>
      <c r="K27" s="55">
        <v>1864.0493800000002</v>
      </c>
      <c r="L27" s="55">
        <v>1921.91868</v>
      </c>
      <c r="M27" s="55">
        <v>3280.7169599999997</v>
      </c>
      <c r="N27" s="55">
        <v>2444.64977</v>
      </c>
      <c r="O27" s="55">
        <v>2796.4721500000001</v>
      </c>
      <c r="P27" s="56">
        <v>26485.221240000003</v>
      </c>
      <c r="Q27" s="96">
        <v>1.1142407331885154</v>
      </c>
    </row>
    <row r="28" spans="1:17" ht="14.45" customHeight="1" x14ac:dyDescent="0.2">
      <c r="A28" s="16" t="s">
        <v>56</v>
      </c>
      <c r="B28" s="51">
        <v>821.11864289999994</v>
      </c>
      <c r="C28" s="52">
        <v>68.426553575</v>
      </c>
      <c r="D28" s="52">
        <v>83.119780000000006</v>
      </c>
      <c r="E28" s="52">
        <v>38.911180000000002</v>
      </c>
      <c r="F28" s="52">
        <v>8.9533899999999988</v>
      </c>
      <c r="G28" s="52">
        <v>1</v>
      </c>
      <c r="H28" s="52">
        <v>28.948900000000002</v>
      </c>
      <c r="I28" s="52">
        <v>21.281419999999997</v>
      </c>
      <c r="J28" s="52">
        <v>10.99349</v>
      </c>
      <c r="K28" s="52">
        <v>8.4942099999999989</v>
      </c>
      <c r="L28" s="52">
        <v>61.33925</v>
      </c>
      <c r="M28" s="52">
        <v>15.225</v>
      </c>
      <c r="N28" s="52">
        <v>1.25831</v>
      </c>
      <c r="O28" s="52">
        <v>18.274750000000001</v>
      </c>
      <c r="P28" s="53">
        <v>297.79968000000002</v>
      </c>
      <c r="Q28" s="95">
        <v>0.36267557992379867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E65508A4-B4D2-4FA4-8F0E-681E525A48E4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3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-13537.587427999999</v>
      </c>
      <c r="C6" s="461">
        <v>-17488.558120000002</v>
      </c>
      <c r="D6" s="461">
        <v>-3950.9706920000026</v>
      </c>
      <c r="E6" s="462">
        <v>1.2918519058889437</v>
      </c>
      <c r="F6" s="460">
        <v>-22908.151264600001</v>
      </c>
      <c r="G6" s="461">
        <v>-22908.151264600001</v>
      </c>
      <c r="H6" s="461">
        <v>-2156.5465600000002</v>
      </c>
      <c r="I6" s="461">
        <v>-19770.070600000003</v>
      </c>
      <c r="J6" s="461">
        <v>3138.0806645999983</v>
      </c>
      <c r="K6" s="463">
        <v>0.86301466982849551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19691.030065000003</v>
      </c>
      <c r="C7" s="461">
        <v>21308.344290000001</v>
      </c>
      <c r="D7" s="461">
        <v>1617.3142249999983</v>
      </c>
      <c r="E7" s="462">
        <v>1.0821345668388729</v>
      </c>
      <c r="F7" s="460">
        <v>23769.747821199999</v>
      </c>
      <c r="G7" s="461">
        <v>23769.747821199999</v>
      </c>
      <c r="H7" s="461">
        <v>2445.95957</v>
      </c>
      <c r="I7" s="461">
        <v>24127.125820000001</v>
      </c>
      <c r="J7" s="461">
        <v>357.37799880000239</v>
      </c>
      <c r="K7" s="463">
        <v>1.0150349932817235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4421.2755779999998</v>
      </c>
      <c r="C8" s="461">
        <v>3884.6168299999999</v>
      </c>
      <c r="D8" s="461">
        <v>-536.65874799999983</v>
      </c>
      <c r="E8" s="462">
        <v>0.87861902328133956</v>
      </c>
      <c r="F8" s="460">
        <v>4540.0236864999997</v>
      </c>
      <c r="G8" s="461">
        <v>4540.0236864999997</v>
      </c>
      <c r="H8" s="461">
        <v>305.26062000000002</v>
      </c>
      <c r="I8" s="461">
        <v>3697.1209599999997</v>
      </c>
      <c r="J8" s="461">
        <v>-842.90272649999997</v>
      </c>
      <c r="K8" s="463">
        <v>0.81433957514221444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4008.5041379999998</v>
      </c>
      <c r="C9" s="461">
        <v>3474.08583</v>
      </c>
      <c r="D9" s="461">
        <v>-534.4183079999998</v>
      </c>
      <c r="E9" s="462">
        <v>0.86667886832551899</v>
      </c>
      <c r="F9" s="460">
        <v>4124.2611277999995</v>
      </c>
      <c r="G9" s="461">
        <v>4124.2611277999995</v>
      </c>
      <c r="H9" s="461">
        <v>273.64661999999998</v>
      </c>
      <c r="I9" s="461">
        <v>3309.2129599999998</v>
      </c>
      <c r="J9" s="461">
        <v>-815.04816779999965</v>
      </c>
      <c r="K9" s="463">
        <v>0.80237716707458584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2.9199999999999999E-3</v>
      </c>
      <c r="D10" s="461">
        <v>2.9199999999999999E-3</v>
      </c>
      <c r="E10" s="462">
        <v>0</v>
      </c>
      <c r="F10" s="460">
        <v>0</v>
      </c>
      <c r="G10" s="461">
        <v>0</v>
      </c>
      <c r="H10" s="461">
        <v>2.5000000000000001E-4</v>
      </c>
      <c r="I10" s="461">
        <v>8.1000000000000006E-4</v>
      </c>
      <c r="J10" s="461">
        <v>8.1000000000000006E-4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2.9199999999999999E-3</v>
      </c>
      <c r="D11" s="461">
        <v>2.9199999999999999E-3</v>
      </c>
      <c r="E11" s="462">
        <v>0</v>
      </c>
      <c r="F11" s="460">
        <v>0</v>
      </c>
      <c r="G11" s="461">
        <v>0</v>
      </c>
      <c r="H11" s="461">
        <v>2.5000000000000001E-4</v>
      </c>
      <c r="I11" s="461">
        <v>8.1000000000000006E-4</v>
      </c>
      <c r="J11" s="461">
        <v>8.1000000000000006E-4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685.24939899999993</v>
      </c>
      <c r="C12" s="461">
        <v>368.71643999999998</v>
      </c>
      <c r="D12" s="461">
        <v>-316.53295899999995</v>
      </c>
      <c r="E12" s="462">
        <v>0.53807626907528305</v>
      </c>
      <c r="F12" s="460">
        <v>710.00000039999998</v>
      </c>
      <c r="G12" s="461">
        <v>710.00000039999998</v>
      </c>
      <c r="H12" s="461">
        <v>10.97691</v>
      </c>
      <c r="I12" s="461">
        <v>210.33366000000001</v>
      </c>
      <c r="J12" s="461">
        <v>-499.66634039999997</v>
      </c>
      <c r="K12" s="463">
        <v>0.29624459138239745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155.24939799999999</v>
      </c>
      <c r="C13" s="461">
        <v>178.91307</v>
      </c>
      <c r="D13" s="461">
        <v>23.66367200000002</v>
      </c>
      <c r="E13" s="462">
        <v>1.1524235990918303</v>
      </c>
      <c r="F13" s="460">
        <v>180</v>
      </c>
      <c r="G13" s="461">
        <v>180</v>
      </c>
      <c r="H13" s="461">
        <v>10.663590000000001</v>
      </c>
      <c r="I13" s="461">
        <v>188.78454000000002</v>
      </c>
      <c r="J13" s="461">
        <v>8.7845400000000211</v>
      </c>
      <c r="K13" s="463">
        <v>1.0488030000000002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30.000001000000001</v>
      </c>
      <c r="C14" s="461">
        <v>20.77505</v>
      </c>
      <c r="D14" s="461">
        <v>-9.2249510000000008</v>
      </c>
      <c r="E14" s="462">
        <v>0.69250164358327848</v>
      </c>
      <c r="F14" s="460">
        <v>30</v>
      </c>
      <c r="G14" s="461">
        <v>30</v>
      </c>
      <c r="H14" s="461">
        <v>0.31331999999999999</v>
      </c>
      <c r="I14" s="461">
        <v>21.549119999999998</v>
      </c>
      <c r="J14" s="461">
        <v>-8.4508800000000015</v>
      </c>
      <c r="K14" s="463">
        <v>0.71830399999999994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500</v>
      </c>
      <c r="C15" s="461">
        <v>169.02832000000001</v>
      </c>
      <c r="D15" s="461">
        <v>-330.97167999999999</v>
      </c>
      <c r="E15" s="462">
        <v>0.33805664000000002</v>
      </c>
      <c r="F15" s="460">
        <v>500.00000040000003</v>
      </c>
      <c r="G15" s="461">
        <v>500.00000039999998</v>
      </c>
      <c r="H15" s="461">
        <v>0</v>
      </c>
      <c r="I15" s="461">
        <v>0</v>
      </c>
      <c r="J15" s="461">
        <v>-500.00000039999998</v>
      </c>
      <c r="K15" s="463">
        <v>0</v>
      </c>
      <c r="L15" s="150"/>
      <c r="M15" s="459" t="str">
        <f t="shared" si="0"/>
        <v/>
      </c>
    </row>
    <row r="16" spans="1:13" ht="14.45" customHeight="1" x14ac:dyDescent="0.2">
      <c r="A16" s="464" t="s">
        <v>282</v>
      </c>
      <c r="B16" s="460">
        <v>2.9913609999999999</v>
      </c>
      <c r="C16" s="461">
        <v>0</v>
      </c>
      <c r="D16" s="461">
        <v>-2.9913609999999999</v>
      </c>
      <c r="E16" s="462">
        <v>0</v>
      </c>
      <c r="F16" s="460">
        <v>0</v>
      </c>
      <c r="G16" s="461">
        <v>0</v>
      </c>
      <c r="H16" s="461">
        <v>0</v>
      </c>
      <c r="I16" s="461">
        <v>0</v>
      </c>
      <c r="J16" s="461">
        <v>0</v>
      </c>
      <c r="K16" s="463">
        <v>0</v>
      </c>
      <c r="L16" s="150"/>
      <c r="M16" s="459" t="str">
        <f t="shared" si="0"/>
        <v>X</v>
      </c>
    </row>
    <row r="17" spans="1:13" ht="14.45" customHeight="1" x14ac:dyDescent="0.2">
      <c r="A17" s="464" t="s">
        <v>283</v>
      </c>
      <c r="B17" s="460">
        <v>2.1845680000000001</v>
      </c>
      <c r="C17" s="461">
        <v>0</v>
      </c>
      <c r="D17" s="461">
        <v>-2.1845680000000001</v>
      </c>
      <c r="E17" s="462">
        <v>0</v>
      </c>
      <c r="F17" s="460">
        <v>0</v>
      </c>
      <c r="G17" s="461">
        <v>0</v>
      </c>
      <c r="H17" s="461">
        <v>0</v>
      </c>
      <c r="I17" s="461">
        <v>0</v>
      </c>
      <c r="J17" s="461">
        <v>0</v>
      </c>
      <c r="K17" s="463">
        <v>0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0.80679299999999998</v>
      </c>
      <c r="C18" s="461">
        <v>0</v>
      </c>
      <c r="D18" s="461">
        <v>-0.80679299999999998</v>
      </c>
      <c r="E18" s="462">
        <v>0</v>
      </c>
      <c r="F18" s="460">
        <v>0</v>
      </c>
      <c r="G18" s="461">
        <v>0</v>
      </c>
      <c r="H18" s="461">
        <v>0</v>
      </c>
      <c r="I18" s="461">
        <v>0</v>
      </c>
      <c r="J18" s="461">
        <v>0</v>
      </c>
      <c r="K18" s="463">
        <v>0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3048.5068730000003</v>
      </c>
      <c r="C19" s="461">
        <v>2833.9572200000002</v>
      </c>
      <c r="D19" s="461">
        <v>-214.54965300000003</v>
      </c>
      <c r="E19" s="462">
        <v>0.92962139764216301</v>
      </c>
      <c r="F19" s="460">
        <v>3144.9999997</v>
      </c>
      <c r="G19" s="461">
        <v>3144.9999997000004</v>
      </c>
      <c r="H19" s="461">
        <v>225.54989</v>
      </c>
      <c r="I19" s="461">
        <v>2714.8835399999998</v>
      </c>
      <c r="J19" s="461">
        <v>-430.11645970000063</v>
      </c>
      <c r="K19" s="463">
        <v>0.86323800962129449</v>
      </c>
      <c r="L19" s="150"/>
      <c r="M19" s="459" t="str">
        <f t="shared" si="0"/>
        <v>X</v>
      </c>
    </row>
    <row r="20" spans="1:13" ht="14.45" customHeight="1" x14ac:dyDescent="0.2">
      <c r="A20" s="464" t="s">
        <v>286</v>
      </c>
      <c r="B20" s="460">
        <v>50</v>
      </c>
      <c r="C20" s="461">
        <v>45.23507</v>
      </c>
      <c r="D20" s="461">
        <v>-4.7649299999999997</v>
      </c>
      <c r="E20" s="462">
        <v>0.90470139999999999</v>
      </c>
      <c r="F20" s="460">
        <v>50</v>
      </c>
      <c r="G20" s="461">
        <v>50</v>
      </c>
      <c r="H20" s="461">
        <v>23.980840000000001</v>
      </c>
      <c r="I20" s="461">
        <v>53.699489999999997</v>
      </c>
      <c r="J20" s="461">
        <v>3.6994899999999973</v>
      </c>
      <c r="K20" s="463">
        <v>1.0739897999999999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99.999995999999996</v>
      </c>
      <c r="C21" s="461">
        <v>99.435140000000004</v>
      </c>
      <c r="D21" s="461">
        <v>-0.56485599999999181</v>
      </c>
      <c r="E21" s="462">
        <v>0.99435143977405771</v>
      </c>
      <c r="F21" s="460">
        <v>100</v>
      </c>
      <c r="G21" s="461">
        <v>100</v>
      </c>
      <c r="H21" s="461">
        <v>0</v>
      </c>
      <c r="I21" s="461">
        <v>0</v>
      </c>
      <c r="J21" s="461">
        <v>-100</v>
      </c>
      <c r="K21" s="463">
        <v>0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1400.000002</v>
      </c>
      <c r="C22" s="461">
        <v>1303.16129</v>
      </c>
      <c r="D22" s="461">
        <v>-96.838711999999987</v>
      </c>
      <c r="E22" s="462">
        <v>0.93082949152738648</v>
      </c>
      <c r="F22" s="460">
        <v>1399.9999998999999</v>
      </c>
      <c r="G22" s="461">
        <v>1399.9999998999999</v>
      </c>
      <c r="H22" s="461">
        <v>15.738</v>
      </c>
      <c r="I22" s="461">
        <v>1104.6931499999998</v>
      </c>
      <c r="J22" s="461">
        <v>-295.30684990000009</v>
      </c>
      <c r="K22" s="463">
        <v>0.78906653577064756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0</v>
      </c>
      <c r="C23" s="461">
        <v>0</v>
      </c>
      <c r="D23" s="461">
        <v>0</v>
      </c>
      <c r="E23" s="462">
        <v>0</v>
      </c>
      <c r="F23" s="460">
        <v>0</v>
      </c>
      <c r="G23" s="461">
        <v>0</v>
      </c>
      <c r="H23" s="461">
        <v>0</v>
      </c>
      <c r="I23" s="461">
        <v>1.6903699999999999</v>
      </c>
      <c r="J23" s="461">
        <v>1.6903699999999999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450.54055</v>
      </c>
      <c r="C24" s="461">
        <v>521.59859000000006</v>
      </c>
      <c r="D24" s="461">
        <v>71.058040000000062</v>
      </c>
      <c r="E24" s="462">
        <v>1.1577173020275313</v>
      </c>
      <c r="F24" s="460">
        <v>549.99999990000003</v>
      </c>
      <c r="G24" s="461">
        <v>549.99999990000003</v>
      </c>
      <c r="H24" s="461">
        <v>37.703099999999999</v>
      </c>
      <c r="I24" s="461">
        <v>528.30068999999992</v>
      </c>
      <c r="J24" s="461">
        <v>-21.699309900000117</v>
      </c>
      <c r="K24" s="463">
        <v>0.96054670926555374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262.96632599999998</v>
      </c>
      <c r="C25" s="461">
        <v>232.19943000000001</v>
      </c>
      <c r="D25" s="461">
        <v>-30.766895999999974</v>
      </c>
      <c r="E25" s="462">
        <v>0.88300062419398906</v>
      </c>
      <c r="F25" s="460">
        <v>300.00000010000002</v>
      </c>
      <c r="G25" s="461">
        <v>300.00000010000002</v>
      </c>
      <c r="H25" s="461">
        <v>64.258369999999999</v>
      </c>
      <c r="I25" s="461">
        <v>305.62930999999998</v>
      </c>
      <c r="J25" s="461">
        <v>5.6293098999999529</v>
      </c>
      <c r="K25" s="463">
        <v>1.0187643663270785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0</v>
      </c>
      <c r="C26" s="461">
        <v>0</v>
      </c>
      <c r="D26" s="461">
        <v>0</v>
      </c>
      <c r="E26" s="462">
        <v>0</v>
      </c>
      <c r="F26" s="460">
        <v>0</v>
      </c>
      <c r="G26" s="461">
        <v>0</v>
      </c>
      <c r="H26" s="461">
        <v>0</v>
      </c>
      <c r="I26" s="461">
        <v>0.20319999999999999</v>
      </c>
      <c r="J26" s="461">
        <v>0.20319999999999999</v>
      </c>
      <c r="K26" s="463">
        <v>0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600</v>
      </c>
      <c r="C27" s="461">
        <v>483.71978999999999</v>
      </c>
      <c r="D27" s="461">
        <v>-116.28021000000001</v>
      </c>
      <c r="E27" s="462">
        <v>0.80619964999999993</v>
      </c>
      <c r="F27" s="460">
        <v>550.00000009999997</v>
      </c>
      <c r="G27" s="461">
        <v>550.00000009999997</v>
      </c>
      <c r="H27" s="461">
        <v>50.402099999999997</v>
      </c>
      <c r="I27" s="461">
        <v>534.66270999999995</v>
      </c>
      <c r="J27" s="461">
        <v>-15.337290100000018</v>
      </c>
      <c r="K27" s="463">
        <v>0.97211401800507014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4.9999979999999997</v>
      </c>
      <c r="C28" s="461">
        <v>3.1180599999999998</v>
      </c>
      <c r="D28" s="461">
        <v>-1.8819379999999999</v>
      </c>
      <c r="E28" s="462">
        <v>0.62361224944489979</v>
      </c>
      <c r="F28" s="460">
        <v>4.9999998999999997</v>
      </c>
      <c r="G28" s="461">
        <v>4.9999998999999997</v>
      </c>
      <c r="H28" s="461">
        <v>0</v>
      </c>
      <c r="I28" s="461">
        <v>3.4248000000000003</v>
      </c>
      <c r="J28" s="461">
        <v>-1.5751998999999994</v>
      </c>
      <c r="K28" s="463">
        <v>0.68496001369920034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60</v>
      </c>
      <c r="C29" s="461">
        <v>56.395699999999998</v>
      </c>
      <c r="D29" s="461">
        <v>-3.6043000000000021</v>
      </c>
      <c r="E29" s="462">
        <v>0.93992833333333325</v>
      </c>
      <c r="F29" s="460">
        <v>69.999999800000012</v>
      </c>
      <c r="G29" s="461">
        <v>69.999999800000012</v>
      </c>
      <c r="H29" s="461">
        <v>15.537000000000001</v>
      </c>
      <c r="I29" s="461">
        <v>59.276000000000003</v>
      </c>
      <c r="J29" s="461">
        <v>-10.723999800000009</v>
      </c>
      <c r="K29" s="463">
        <v>0.84680000241942843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120.000001</v>
      </c>
      <c r="C30" s="461">
        <v>89.094149999999999</v>
      </c>
      <c r="D30" s="461">
        <v>-30.905850999999998</v>
      </c>
      <c r="E30" s="462">
        <v>0.74245124381290628</v>
      </c>
      <c r="F30" s="460">
        <v>120</v>
      </c>
      <c r="G30" s="461">
        <v>120</v>
      </c>
      <c r="H30" s="461">
        <v>17.930479999999999</v>
      </c>
      <c r="I30" s="461">
        <v>123.30382</v>
      </c>
      <c r="J30" s="461">
        <v>3.3038200000000018</v>
      </c>
      <c r="K30" s="463">
        <v>1.0275318333333334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88.056959000000006</v>
      </c>
      <c r="C31" s="461">
        <v>102.3013</v>
      </c>
      <c r="D31" s="461">
        <v>14.244340999999991</v>
      </c>
      <c r="E31" s="462">
        <v>1.1617628085475902</v>
      </c>
      <c r="F31" s="460">
        <v>96.064172799999994</v>
      </c>
      <c r="G31" s="461">
        <v>96.064172799999994</v>
      </c>
      <c r="H31" s="461">
        <v>14.76186</v>
      </c>
      <c r="I31" s="461">
        <v>111.07536</v>
      </c>
      <c r="J31" s="461">
        <v>15.011187200000009</v>
      </c>
      <c r="K31" s="463">
        <v>1.1562620773433654</v>
      </c>
      <c r="L31" s="150"/>
      <c r="M31" s="459" t="str">
        <f t="shared" si="0"/>
        <v>X</v>
      </c>
    </row>
    <row r="32" spans="1:13" ht="14.45" customHeight="1" x14ac:dyDescent="0.2">
      <c r="A32" s="464" t="s">
        <v>298</v>
      </c>
      <c r="B32" s="460">
        <v>0</v>
      </c>
      <c r="C32" s="461">
        <v>0.98009999999999897</v>
      </c>
      <c r="D32" s="461">
        <v>0.98009999999999897</v>
      </c>
      <c r="E32" s="462">
        <v>0</v>
      </c>
      <c r="F32" s="460">
        <v>0</v>
      </c>
      <c r="G32" s="461">
        <v>0</v>
      </c>
      <c r="H32" s="461">
        <v>0</v>
      </c>
      <c r="I32" s="461">
        <v>2.6911</v>
      </c>
      <c r="J32" s="461">
        <v>2.6911</v>
      </c>
      <c r="K32" s="463">
        <v>0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5.0000010000000001</v>
      </c>
      <c r="C33" s="461">
        <v>5.4177100000000005</v>
      </c>
      <c r="D33" s="461">
        <v>0.41770900000000033</v>
      </c>
      <c r="E33" s="462">
        <v>1.0835417832916434</v>
      </c>
      <c r="F33" s="460">
        <v>5</v>
      </c>
      <c r="G33" s="461">
        <v>5</v>
      </c>
      <c r="H33" s="461">
        <v>0.26374999999999998</v>
      </c>
      <c r="I33" s="461">
        <v>5.5938100000000004</v>
      </c>
      <c r="J33" s="461">
        <v>0.59381000000000039</v>
      </c>
      <c r="K33" s="463">
        <v>1.118762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19.999998999999999</v>
      </c>
      <c r="C34" s="461">
        <v>22.445509999999999</v>
      </c>
      <c r="D34" s="461">
        <v>2.4455109999999998</v>
      </c>
      <c r="E34" s="462">
        <v>1.1222755561137778</v>
      </c>
      <c r="F34" s="460">
        <v>25</v>
      </c>
      <c r="G34" s="461">
        <v>25</v>
      </c>
      <c r="H34" s="461">
        <v>8.18947</v>
      </c>
      <c r="I34" s="461">
        <v>44.637440000000005</v>
      </c>
      <c r="J34" s="461">
        <v>19.637440000000005</v>
      </c>
      <c r="K34" s="463">
        <v>1.7854976000000002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20</v>
      </c>
      <c r="C35" s="461">
        <v>19.49755</v>
      </c>
      <c r="D35" s="461">
        <v>-0.50244999999999962</v>
      </c>
      <c r="E35" s="462">
        <v>0.97487750000000006</v>
      </c>
      <c r="F35" s="460">
        <v>19.999999899999999</v>
      </c>
      <c r="G35" s="461">
        <v>19.999999899999999</v>
      </c>
      <c r="H35" s="461">
        <v>1.0674600000000001</v>
      </c>
      <c r="I35" s="461">
        <v>19.685770000000002</v>
      </c>
      <c r="J35" s="461">
        <v>-0.31422989999999729</v>
      </c>
      <c r="K35" s="463">
        <v>0.98428850492144271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1.3059320000000001</v>
      </c>
      <c r="C36" s="461">
        <v>6.2726699999999997</v>
      </c>
      <c r="D36" s="461">
        <v>4.9667379999999994</v>
      </c>
      <c r="E36" s="462">
        <v>4.8032133372947436</v>
      </c>
      <c r="F36" s="460">
        <v>5.6148031000000005</v>
      </c>
      <c r="G36" s="461">
        <v>5.6148031000000005</v>
      </c>
      <c r="H36" s="461">
        <v>0</v>
      </c>
      <c r="I36" s="461">
        <v>0</v>
      </c>
      <c r="J36" s="461">
        <v>-5.6148031000000005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0</v>
      </c>
      <c r="C37" s="461">
        <v>1.05633</v>
      </c>
      <c r="D37" s="461">
        <v>1.05633</v>
      </c>
      <c r="E37" s="462">
        <v>0</v>
      </c>
      <c r="F37" s="460">
        <v>0</v>
      </c>
      <c r="G37" s="461">
        <v>0</v>
      </c>
      <c r="H37" s="461">
        <v>0.23474</v>
      </c>
      <c r="I37" s="461">
        <v>1.6431800000000001</v>
      </c>
      <c r="J37" s="461">
        <v>1.6431800000000001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0</v>
      </c>
      <c r="C38" s="461">
        <v>0.86248999999999998</v>
      </c>
      <c r="D38" s="461">
        <v>0.86248999999999998</v>
      </c>
      <c r="E38" s="462">
        <v>0</v>
      </c>
      <c r="F38" s="460">
        <v>0</v>
      </c>
      <c r="G38" s="461">
        <v>0</v>
      </c>
      <c r="H38" s="461">
        <v>0</v>
      </c>
      <c r="I38" s="461">
        <v>2.9559099999999998</v>
      </c>
      <c r="J38" s="461">
        <v>2.9559099999999998</v>
      </c>
      <c r="K38" s="463">
        <v>0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16.751026999999997</v>
      </c>
      <c r="C39" s="461">
        <v>21.800879999999999</v>
      </c>
      <c r="D39" s="461">
        <v>5.0498530000000024</v>
      </c>
      <c r="E39" s="462">
        <v>1.3014652773229967</v>
      </c>
      <c r="F39" s="460">
        <v>20.449369600000001</v>
      </c>
      <c r="G39" s="461">
        <v>20.449369600000001</v>
      </c>
      <c r="H39" s="461">
        <v>1.6637500000000001</v>
      </c>
      <c r="I39" s="461">
        <v>10.726049999999999</v>
      </c>
      <c r="J39" s="461">
        <v>-9.7233196000000017</v>
      </c>
      <c r="K39" s="463">
        <v>0.52451739147988208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0</v>
      </c>
      <c r="C40" s="461">
        <v>2.4732399999999997</v>
      </c>
      <c r="D40" s="461">
        <v>2.4732399999999997</v>
      </c>
      <c r="E40" s="462">
        <v>0</v>
      </c>
      <c r="F40" s="460">
        <v>0</v>
      </c>
      <c r="G40" s="461">
        <v>0</v>
      </c>
      <c r="H40" s="461">
        <v>0</v>
      </c>
      <c r="I40" s="461">
        <v>0</v>
      </c>
      <c r="J40" s="461">
        <v>0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0</v>
      </c>
      <c r="C41" s="461">
        <v>5.8079999999999998</v>
      </c>
      <c r="D41" s="461">
        <v>5.8079999999999998</v>
      </c>
      <c r="E41" s="462">
        <v>0</v>
      </c>
      <c r="F41" s="460">
        <v>0</v>
      </c>
      <c r="G41" s="461">
        <v>0</v>
      </c>
      <c r="H41" s="461">
        <v>0</v>
      </c>
      <c r="I41" s="461">
        <v>1.85324</v>
      </c>
      <c r="J41" s="461">
        <v>1.85324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25</v>
      </c>
      <c r="C42" s="461">
        <v>15.686819999999999</v>
      </c>
      <c r="D42" s="461">
        <v>-9.3131800000000009</v>
      </c>
      <c r="E42" s="462">
        <v>0.62747279999999994</v>
      </c>
      <c r="F42" s="460">
        <v>20.000000199999999</v>
      </c>
      <c r="G42" s="461">
        <v>20.000000199999999</v>
      </c>
      <c r="H42" s="461">
        <v>3.3426900000000002</v>
      </c>
      <c r="I42" s="461">
        <v>21.28886</v>
      </c>
      <c r="J42" s="461">
        <v>1.2888598000000009</v>
      </c>
      <c r="K42" s="463">
        <v>1.0644429893555702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13.960129</v>
      </c>
      <c r="C43" s="461">
        <v>3.25441</v>
      </c>
      <c r="D43" s="461">
        <v>-10.705719</v>
      </c>
      <c r="E43" s="462">
        <v>0.23312177129595293</v>
      </c>
      <c r="F43" s="460">
        <v>2.1969549000000002</v>
      </c>
      <c r="G43" s="461">
        <v>2.1969549000000002</v>
      </c>
      <c r="H43" s="461">
        <v>0</v>
      </c>
      <c r="I43" s="461">
        <v>15.720499999999999</v>
      </c>
      <c r="J43" s="461">
        <v>13.5235451</v>
      </c>
      <c r="K43" s="463">
        <v>7.1555861251407569</v>
      </c>
      <c r="L43" s="150"/>
      <c r="M43" s="459" t="str">
        <f t="shared" si="0"/>
        <v>X</v>
      </c>
    </row>
    <row r="44" spans="1:13" ht="14.45" customHeight="1" x14ac:dyDescent="0.2">
      <c r="A44" s="464" t="s">
        <v>310</v>
      </c>
      <c r="B44" s="460">
        <v>0</v>
      </c>
      <c r="C44" s="461">
        <v>0</v>
      </c>
      <c r="D44" s="461">
        <v>0</v>
      </c>
      <c r="E44" s="462">
        <v>0</v>
      </c>
      <c r="F44" s="460">
        <v>0</v>
      </c>
      <c r="G44" s="461">
        <v>0</v>
      </c>
      <c r="H44" s="461">
        <v>0</v>
      </c>
      <c r="I44" s="461">
        <v>4.1352099999999998</v>
      </c>
      <c r="J44" s="461">
        <v>4.1352099999999998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0.62097500000000005</v>
      </c>
      <c r="C45" s="461">
        <v>2.1804200000000002</v>
      </c>
      <c r="D45" s="461">
        <v>1.5594450000000002</v>
      </c>
      <c r="E45" s="462">
        <v>3.5112846732960263</v>
      </c>
      <c r="F45" s="460">
        <v>0.19695500000000002</v>
      </c>
      <c r="G45" s="461">
        <v>0.19695500000000005</v>
      </c>
      <c r="H45" s="461">
        <v>0</v>
      </c>
      <c r="I45" s="461">
        <v>0</v>
      </c>
      <c r="J45" s="461">
        <v>-0.19695500000000005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5.3630209999999998</v>
      </c>
      <c r="C46" s="461">
        <v>0</v>
      </c>
      <c r="D46" s="461">
        <v>-5.3630209999999998</v>
      </c>
      <c r="E46" s="462">
        <v>0</v>
      </c>
      <c r="F46" s="460">
        <v>0</v>
      </c>
      <c r="G46" s="461">
        <v>0</v>
      </c>
      <c r="H46" s="461">
        <v>0</v>
      </c>
      <c r="I46" s="461">
        <v>8.7979099999999999</v>
      </c>
      <c r="J46" s="461">
        <v>8.7979099999999999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0.91703000000000001</v>
      </c>
      <c r="C47" s="461">
        <v>0</v>
      </c>
      <c r="D47" s="461">
        <v>-0.91703000000000001</v>
      </c>
      <c r="E47" s="462">
        <v>0</v>
      </c>
      <c r="F47" s="460">
        <v>0</v>
      </c>
      <c r="G47" s="461">
        <v>0</v>
      </c>
      <c r="H47" s="461">
        <v>0</v>
      </c>
      <c r="I47" s="461">
        <v>2.1779999999999999</v>
      </c>
      <c r="J47" s="461">
        <v>2.1779999999999999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5.6101609999999997</v>
      </c>
      <c r="C48" s="461">
        <v>1.07399</v>
      </c>
      <c r="D48" s="461">
        <v>-4.5361709999999995</v>
      </c>
      <c r="E48" s="462">
        <v>0.19143657374538806</v>
      </c>
      <c r="F48" s="460">
        <v>1.9999998999999999</v>
      </c>
      <c r="G48" s="461">
        <v>1.9999998999999999</v>
      </c>
      <c r="H48" s="461">
        <v>0</v>
      </c>
      <c r="I48" s="461">
        <v>0.60938000000000003</v>
      </c>
      <c r="J48" s="461">
        <v>-1.3906198999999999</v>
      </c>
      <c r="K48" s="463">
        <v>0.30469001523450079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1.448942</v>
      </c>
      <c r="C49" s="461">
        <v>0</v>
      </c>
      <c r="D49" s="461">
        <v>-1.448942</v>
      </c>
      <c r="E49" s="462">
        <v>0</v>
      </c>
      <c r="F49" s="460">
        <v>0</v>
      </c>
      <c r="G49" s="461">
        <v>0</v>
      </c>
      <c r="H49" s="461">
        <v>0</v>
      </c>
      <c r="I49" s="461">
        <v>0</v>
      </c>
      <c r="J49" s="461">
        <v>0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169.73941699999997</v>
      </c>
      <c r="C50" s="461">
        <v>163.15154000000001</v>
      </c>
      <c r="D50" s="461">
        <v>-6.5878769999999633</v>
      </c>
      <c r="E50" s="462">
        <v>0.96118829016597862</v>
      </c>
      <c r="F50" s="460">
        <v>171</v>
      </c>
      <c r="G50" s="461">
        <v>171</v>
      </c>
      <c r="H50" s="461">
        <v>22.357710000000001</v>
      </c>
      <c r="I50" s="461">
        <v>256.67108999999999</v>
      </c>
      <c r="J50" s="461">
        <v>85.671089999999992</v>
      </c>
      <c r="K50" s="463">
        <v>1.5010005263157895</v>
      </c>
      <c r="L50" s="150"/>
      <c r="M50" s="459" t="str">
        <f t="shared" si="0"/>
        <v>X</v>
      </c>
    </row>
    <row r="51" spans="1:13" ht="14.45" customHeight="1" x14ac:dyDescent="0.2">
      <c r="A51" s="464" t="s">
        <v>317</v>
      </c>
      <c r="B51" s="460">
        <v>0</v>
      </c>
      <c r="C51" s="461">
        <v>5.16282</v>
      </c>
      <c r="D51" s="461">
        <v>5.16282</v>
      </c>
      <c r="E51" s="462">
        <v>0</v>
      </c>
      <c r="F51" s="460">
        <v>0</v>
      </c>
      <c r="G51" s="461">
        <v>0</v>
      </c>
      <c r="H51" s="461">
        <v>0.31218000000000001</v>
      </c>
      <c r="I51" s="461">
        <v>9.7134099999999997</v>
      </c>
      <c r="J51" s="461">
        <v>9.7134099999999997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0</v>
      </c>
      <c r="C52" s="461">
        <v>3.98</v>
      </c>
      <c r="D52" s="461">
        <v>3.98</v>
      </c>
      <c r="E52" s="462">
        <v>0</v>
      </c>
      <c r="F52" s="460">
        <v>0</v>
      </c>
      <c r="G52" s="461">
        <v>0</v>
      </c>
      <c r="H52" s="461">
        <v>0</v>
      </c>
      <c r="I52" s="461">
        <v>0</v>
      </c>
      <c r="J52" s="461">
        <v>0</v>
      </c>
      <c r="K52" s="463">
        <v>0</v>
      </c>
      <c r="L52" s="150"/>
      <c r="M52" s="459" t="str">
        <f t="shared" si="0"/>
        <v/>
      </c>
    </row>
    <row r="53" spans="1:13" ht="14.45" customHeight="1" x14ac:dyDescent="0.2">
      <c r="A53" s="464" t="s">
        <v>319</v>
      </c>
      <c r="B53" s="460">
        <v>0</v>
      </c>
      <c r="C53" s="461">
        <v>-0.29987999999999998</v>
      </c>
      <c r="D53" s="461">
        <v>-0.29987999999999998</v>
      </c>
      <c r="E53" s="462">
        <v>0</v>
      </c>
      <c r="F53" s="460">
        <v>0</v>
      </c>
      <c r="G53" s="461">
        <v>0</v>
      </c>
      <c r="H53" s="461">
        <v>0</v>
      </c>
      <c r="I53" s="461">
        <v>0</v>
      </c>
      <c r="J53" s="461">
        <v>0</v>
      </c>
      <c r="K53" s="463">
        <v>0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59.999999000000003</v>
      </c>
      <c r="C54" s="461">
        <v>44.147129999999997</v>
      </c>
      <c r="D54" s="461">
        <v>-15.852869000000005</v>
      </c>
      <c r="E54" s="462">
        <v>0.73578551226309175</v>
      </c>
      <c r="F54" s="460">
        <v>55</v>
      </c>
      <c r="G54" s="461">
        <v>55</v>
      </c>
      <c r="H54" s="461">
        <v>7.3546300000000002</v>
      </c>
      <c r="I54" s="461">
        <v>67.200490000000002</v>
      </c>
      <c r="J54" s="461">
        <v>12.200490000000002</v>
      </c>
      <c r="K54" s="463">
        <v>1.2218270909090909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79.739418000000001</v>
      </c>
      <c r="C55" s="461">
        <v>76.204719999999995</v>
      </c>
      <c r="D55" s="461">
        <v>-3.5346980000000059</v>
      </c>
      <c r="E55" s="462">
        <v>0.95567188614293619</v>
      </c>
      <c r="F55" s="460">
        <v>83</v>
      </c>
      <c r="G55" s="461">
        <v>83</v>
      </c>
      <c r="H55" s="461">
        <v>9.0316299999999998</v>
      </c>
      <c r="I55" s="461">
        <v>83.462240000000008</v>
      </c>
      <c r="J55" s="461">
        <v>0.46224000000000842</v>
      </c>
      <c r="K55" s="463">
        <v>1.0055691566265061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30</v>
      </c>
      <c r="C56" s="461">
        <v>33.95675</v>
      </c>
      <c r="D56" s="461">
        <v>3.9567499999999995</v>
      </c>
      <c r="E56" s="462">
        <v>1.1318916666666667</v>
      </c>
      <c r="F56" s="460">
        <v>33</v>
      </c>
      <c r="G56" s="461">
        <v>33</v>
      </c>
      <c r="H56" s="461">
        <v>5.6592700000000002</v>
      </c>
      <c r="I56" s="461">
        <v>34.965249999999997</v>
      </c>
      <c r="J56" s="461">
        <v>1.9652499999999975</v>
      </c>
      <c r="K56" s="463">
        <v>1.0595530303030303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0</v>
      </c>
      <c r="C57" s="461">
        <v>0</v>
      </c>
      <c r="D57" s="461">
        <v>0</v>
      </c>
      <c r="E57" s="462">
        <v>0</v>
      </c>
      <c r="F57" s="460">
        <v>0</v>
      </c>
      <c r="G57" s="461">
        <v>0</v>
      </c>
      <c r="H57" s="461">
        <v>0</v>
      </c>
      <c r="I57" s="461">
        <v>46.826999999999998</v>
      </c>
      <c r="J57" s="461">
        <v>46.826999999999998</v>
      </c>
      <c r="K57" s="463">
        <v>0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0</v>
      </c>
      <c r="C58" s="461">
        <v>0</v>
      </c>
      <c r="D58" s="461">
        <v>0</v>
      </c>
      <c r="E58" s="462">
        <v>0</v>
      </c>
      <c r="F58" s="460">
        <v>0</v>
      </c>
      <c r="G58" s="461">
        <v>0</v>
      </c>
      <c r="H58" s="461">
        <v>0</v>
      </c>
      <c r="I58" s="461">
        <v>7.3946999999999994</v>
      </c>
      <c r="J58" s="461">
        <v>7.3946999999999994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0</v>
      </c>
      <c r="C59" s="461">
        <v>0</v>
      </c>
      <c r="D59" s="461">
        <v>0</v>
      </c>
      <c r="E59" s="462">
        <v>0</v>
      </c>
      <c r="F59" s="460">
        <v>0</v>
      </c>
      <c r="G59" s="461">
        <v>0</v>
      </c>
      <c r="H59" s="461">
        <v>0</v>
      </c>
      <c r="I59" s="461">
        <v>0.65800000000000003</v>
      </c>
      <c r="J59" s="461">
        <v>0.65800000000000003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0</v>
      </c>
      <c r="C60" s="461">
        <v>0</v>
      </c>
      <c r="D60" s="461">
        <v>0</v>
      </c>
      <c r="E60" s="462">
        <v>0</v>
      </c>
      <c r="F60" s="460">
        <v>0</v>
      </c>
      <c r="G60" s="461">
        <v>0</v>
      </c>
      <c r="H60" s="461">
        <v>0</v>
      </c>
      <c r="I60" s="461">
        <v>6.45</v>
      </c>
      <c r="J60" s="461">
        <v>6.45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0</v>
      </c>
      <c r="C61" s="461">
        <v>0.52800000000000002</v>
      </c>
      <c r="D61" s="461">
        <v>0.52800000000000002</v>
      </c>
      <c r="E61" s="462">
        <v>0</v>
      </c>
      <c r="F61" s="460">
        <v>0</v>
      </c>
      <c r="G61" s="461">
        <v>0</v>
      </c>
      <c r="H61" s="461">
        <v>0</v>
      </c>
      <c r="I61" s="461">
        <v>0.52800000000000002</v>
      </c>
      <c r="J61" s="461">
        <v>0.52800000000000002</v>
      </c>
      <c r="K61" s="463">
        <v>0</v>
      </c>
      <c r="L61" s="150"/>
      <c r="M61" s="459" t="str">
        <f t="shared" si="0"/>
        <v>X</v>
      </c>
    </row>
    <row r="62" spans="1:13" ht="14.45" customHeight="1" x14ac:dyDescent="0.2">
      <c r="A62" s="464" t="s">
        <v>328</v>
      </c>
      <c r="B62" s="460">
        <v>0</v>
      </c>
      <c r="C62" s="461">
        <v>0.52800000000000002</v>
      </c>
      <c r="D62" s="461">
        <v>0.52800000000000002</v>
      </c>
      <c r="E62" s="462">
        <v>0</v>
      </c>
      <c r="F62" s="460">
        <v>0</v>
      </c>
      <c r="G62" s="461">
        <v>0</v>
      </c>
      <c r="H62" s="461">
        <v>0</v>
      </c>
      <c r="I62" s="461">
        <v>0.52800000000000002</v>
      </c>
      <c r="J62" s="461">
        <v>0.52800000000000002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0</v>
      </c>
      <c r="C63" s="461">
        <v>2.1739999999999999</v>
      </c>
      <c r="D63" s="461">
        <v>2.1739999999999999</v>
      </c>
      <c r="E63" s="462">
        <v>0</v>
      </c>
      <c r="F63" s="460">
        <v>0</v>
      </c>
      <c r="G63" s="461">
        <v>0</v>
      </c>
      <c r="H63" s="461">
        <v>0</v>
      </c>
      <c r="I63" s="461">
        <v>0</v>
      </c>
      <c r="J63" s="461">
        <v>0</v>
      </c>
      <c r="K63" s="463">
        <v>0</v>
      </c>
      <c r="L63" s="150"/>
      <c r="M63" s="459" t="str">
        <f t="shared" si="0"/>
        <v>X</v>
      </c>
    </row>
    <row r="64" spans="1:13" ht="14.45" customHeight="1" x14ac:dyDescent="0.2">
      <c r="A64" s="464" t="s">
        <v>330</v>
      </c>
      <c r="B64" s="460">
        <v>0</v>
      </c>
      <c r="C64" s="461">
        <v>2.1739999999999999</v>
      </c>
      <c r="D64" s="461">
        <v>2.1739999999999999</v>
      </c>
      <c r="E64" s="462">
        <v>0</v>
      </c>
      <c r="F64" s="460">
        <v>0</v>
      </c>
      <c r="G64" s="461">
        <v>0</v>
      </c>
      <c r="H64" s="461">
        <v>0</v>
      </c>
      <c r="I64" s="461">
        <v>0</v>
      </c>
      <c r="J64" s="461">
        <v>0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331</v>
      </c>
      <c r="B65" s="460">
        <v>412.77143999999998</v>
      </c>
      <c r="C65" s="461">
        <v>410.53100000000001</v>
      </c>
      <c r="D65" s="461">
        <v>-2.2404399999999782</v>
      </c>
      <c r="E65" s="462">
        <v>0.99457220199149443</v>
      </c>
      <c r="F65" s="460">
        <v>415.7625587</v>
      </c>
      <c r="G65" s="461">
        <v>415.7625587</v>
      </c>
      <c r="H65" s="461">
        <v>31.614000000000001</v>
      </c>
      <c r="I65" s="461">
        <v>387.90800000000002</v>
      </c>
      <c r="J65" s="461">
        <v>-27.854558699999984</v>
      </c>
      <c r="K65" s="463">
        <v>0.93300368655827215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412.77143999999998</v>
      </c>
      <c r="C66" s="461">
        <v>410.53100000000001</v>
      </c>
      <c r="D66" s="461">
        <v>-2.2404399999999782</v>
      </c>
      <c r="E66" s="462">
        <v>0.99457220199149443</v>
      </c>
      <c r="F66" s="460">
        <v>415.7625587</v>
      </c>
      <c r="G66" s="461">
        <v>415.7625587</v>
      </c>
      <c r="H66" s="461">
        <v>31.614000000000001</v>
      </c>
      <c r="I66" s="461">
        <v>387.90800000000002</v>
      </c>
      <c r="J66" s="461">
        <v>-27.854558699999984</v>
      </c>
      <c r="K66" s="463">
        <v>0.93300368655827215</v>
      </c>
      <c r="L66" s="150"/>
      <c r="M66" s="459" t="str">
        <f t="shared" si="0"/>
        <v>X</v>
      </c>
    </row>
    <row r="67" spans="1:13" ht="14.45" customHeight="1" x14ac:dyDescent="0.2">
      <c r="A67" s="464" t="s">
        <v>333</v>
      </c>
      <c r="B67" s="460">
        <v>136.08682199999998</v>
      </c>
      <c r="C67" s="461">
        <v>144.738</v>
      </c>
      <c r="D67" s="461">
        <v>8.6511780000000158</v>
      </c>
      <c r="E67" s="462">
        <v>1.0635710193893719</v>
      </c>
      <c r="F67" s="460">
        <v>131.70787799999999</v>
      </c>
      <c r="G67" s="461">
        <v>131.70787799999999</v>
      </c>
      <c r="H67" s="461">
        <v>10.706</v>
      </c>
      <c r="I67" s="461">
        <v>127.468</v>
      </c>
      <c r="J67" s="461">
        <v>-4.2398779999999903</v>
      </c>
      <c r="K67" s="463">
        <v>0.9678084708038498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198.90597500000001</v>
      </c>
      <c r="C68" s="461">
        <v>190.90799999999999</v>
      </c>
      <c r="D68" s="461">
        <v>-7.9979750000000251</v>
      </c>
      <c r="E68" s="462">
        <v>0.95979017221579177</v>
      </c>
      <c r="F68" s="460">
        <v>207.87785389999999</v>
      </c>
      <c r="G68" s="461">
        <v>207.87785389999999</v>
      </c>
      <c r="H68" s="461">
        <v>10.984</v>
      </c>
      <c r="I68" s="461">
        <v>183.85400000000001</v>
      </c>
      <c r="J68" s="461">
        <v>-24.023853899999978</v>
      </c>
      <c r="K68" s="463">
        <v>0.88443283664282635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77.778643000000002</v>
      </c>
      <c r="C69" s="461">
        <v>74.885000000000005</v>
      </c>
      <c r="D69" s="461">
        <v>-2.8936429999999973</v>
      </c>
      <c r="E69" s="462">
        <v>0.96279643243454383</v>
      </c>
      <c r="F69" s="460">
        <v>76.176826800000001</v>
      </c>
      <c r="G69" s="461">
        <v>76.176826800000001</v>
      </c>
      <c r="H69" s="461">
        <v>9.9239999999999995</v>
      </c>
      <c r="I69" s="461">
        <v>76.585999999999999</v>
      </c>
      <c r="J69" s="461">
        <v>0.40917319999999791</v>
      </c>
      <c r="K69" s="463">
        <v>1.0053713605198371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565.97699100000102</v>
      </c>
      <c r="C70" s="461">
        <v>627.03823999999997</v>
      </c>
      <c r="D70" s="461">
        <v>61.061248999998952</v>
      </c>
      <c r="E70" s="462">
        <v>1.1078864511649358</v>
      </c>
      <c r="F70" s="460">
        <v>663.83581590000006</v>
      </c>
      <c r="G70" s="461">
        <v>663.83581590000006</v>
      </c>
      <c r="H70" s="461">
        <v>209.12407000000002</v>
      </c>
      <c r="I70" s="461">
        <v>872.19481999999994</v>
      </c>
      <c r="J70" s="461">
        <v>208.35900409999988</v>
      </c>
      <c r="K70" s="463">
        <v>1.3138712903242735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53.779125999999998</v>
      </c>
      <c r="C71" s="461">
        <v>87.419169999999994</v>
      </c>
      <c r="D71" s="461">
        <v>33.640043999999996</v>
      </c>
      <c r="E71" s="462">
        <v>1.6255223262646552</v>
      </c>
      <c r="F71" s="460">
        <v>81.794935500000008</v>
      </c>
      <c r="G71" s="461">
        <v>81.794935500000008</v>
      </c>
      <c r="H71" s="461">
        <v>145.97226000000001</v>
      </c>
      <c r="I71" s="461">
        <v>199.79434000000001</v>
      </c>
      <c r="J71" s="461">
        <v>117.9994045</v>
      </c>
      <c r="K71" s="463">
        <v>2.4426248248585023</v>
      </c>
      <c r="L71" s="150"/>
      <c r="M71" s="459" t="str">
        <f t="shared" si="1"/>
        <v/>
      </c>
    </row>
    <row r="72" spans="1:13" ht="14.45" customHeight="1" x14ac:dyDescent="0.2">
      <c r="A72" s="464" t="s">
        <v>338</v>
      </c>
      <c r="B72" s="460">
        <v>53.779125999999998</v>
      </c>
      <c r="C72" s="461">
        <v>87.419169999999994</v>
      </c>
      <c r="D72" s="461">
        <v>33.640043999999996</v>
      </c>
      <c r="E72" s="462">
        <v>1.6255223262646552</v>
      </c>
      <c r="F72" s="460">
        <v>81.794935500000008</v>
      </c>
      <c r="G72" s="461">
        <v>81.794935500000008</v>
      </c>
      <c r="H72" s="461">
        <v>145.97226000000001</v>
      </c>
      <c r="I72" s="461">
        <v>199.79434000000001</v>
      </c>
      <c r="J72" s="461">
        <v>117.9994045</v>
      </c>
      <c r="K72" s="463">
        <v>2.4426248248585023</v>
      </c>
      <c r="L72" s="150"/>
      <c r="M72" s="459" t="str">
        <f t="shared" si="1"/>
        <v>X</v>
      </c>
    </row>
    <row r="73" spans="1:13" ht="14.45" customHeight="1" x14ac:dyDescent="0.2">
      <c r="A73" s="464" t="s">
        <v>339</v>
      </c>
      <c r="B73" s="460">
        <v>10.591141</v>
      </c>
      <c r="C73" s="461">
        <v>37.184820000000002</v>
      </c>
      <c r="D73" s="461">
        <v>26.593679000000002</v>
      </c>
      <c r="E73" s="462">
        <v>3.5109361682560927</v>
      </c>
      <c r="F73" s="460">
        <v>38.068728900000004</v>
      </c>
      <c r="G73" s="461">
        <v>38.068728900000004</v>
      </c>
      <c r="H73" s="461">
        <v>2.8860000000000001</v>
      </c>
      <c r="I73" s="461">
        <v>6.0692599999999999</v>
      </c>
      <c r="J73" s="461">
        <v>-31.999468900000004</v>
      </c>
      <c r="K73" s="463">
        <v>0.15942901629163667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6.9873999999999992E-2</v>
      </c>
      <c r="C74" s="461">
        <v>31.553889999999999</v>
      </c>
      <c r="D74" s="461">
        <v>31.484016</v>
      </c>
      <c r="E74" s="462">
        <v>451.58270601368179</v>
      </c>
      <c r="F74" s="460">
        <v>1.3469964999999999</v>
      </c>
      <c r="G74" s="461">
        <v>1.3469964999999999</v>
      </c>
      <c r="H74" s="461">
        <v>0</v>
      </c>
      <c r="I74" s="461">
        <v>0.17499999999999999</v>
      </c>
      <c r="J74" s="461">
        <v>-1.1719964999999999</v>
      </c>
      <c r="K74" s="463">
        <v>0.12991867462164897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41.120506999999996</v>
      </c>
      <c r="C75" s="461">
        <v>14.03206</v>
      </c>
      <c r="D75" s="461">
        <v>-27.088446999999995</v>
      </c>
      <c r="E75" s="462">
        <v>0.34124238789176409</v>
      </c>
      <c r="F75" s="460">
        <v>2</v>
      </c>
      <c r="G75" s="461">
        <v>2</v>
      </c>
      <c r="H75" s="461">
        <v>0</v>
      </c>
      <c r="I75" s="461">
        <v>2.25786</v>
      </c>
      <c r="J75" s="461">
        <v>0.25785999999999998</v>
      </c>
      <c r="K75" s="463">
        <v>1.12893</v>
      </c>
      <c r="L75" s="150"/>
      <c r="M75" s="459" t="str">
        <f t="shared" si="1"/>
        <v/>
      </c>
    </row>
    <row r="76" spans="1:13" ht="14.45" customHeight="1" x14ac:dyDescent="0.2">
      <c r="A76" s="464" t="s">
        <v>342</v>
      </c>
      <c r="B76" s="460">
        <v>0.51111600000000001</v>
      </c>
      <c r="C76" s="461">
        <v>0.42549999999999999</v>
      </c>
      <c r="D76" s="461">
        <v>-8.5616000000000025E-2</v>
      </c>
      <c r="E76" s="462">
        <v>0.83249203703268926</v>
      </c>
      <c r="F76" s="460">
        <v>0.37921050000000001</v>
      </c>
      <c r="G76" s="461">
        <v>0.37921050000000001</v>
      </c>
      <c r="H76" s="461">
        <v>0</v>
      </c>
      <c r="I76" s="461">
        <v>10.453959999999999</v>
      </c>
      <c r="J76" s="461">
        <v>10.074749499999999</v>
      </c>
      <c r="K76" s="463">
        <v>27.567696569583379</v>
      </c>
      <c r="L76" s="150"/>
      <c r="M76" s="459" t="str">
        <f t="shared" si="1"/>
        <v/>
      </c>
    </row>
    <row r="77" spans="1:13" ht="14.45" customHeight="1" x14ac:dyDescent="0.2">
      <c r="A77" s="464" t="s">
        <v>343</v>
      </c>
      <c r="B77" s="460">
        <v>0.11060299999999999</v>
      </c>
      <c r="C77" s="461">
        <v>0</v>
      </c>
      <c r="D77" s="461">
        <v>-0.11060299999999999</v>
      </c>
      <c r="E77" s="462">
        <v>0</v>
      </c>
      <c r="F77" s="460">
        <v>0</v>
      </c>
      <c r="G77" s="461">
        <v>0</v>
      </c>
      <c r="H77" s="461">
        <v>0</v>
      </c>
      <c r="I77" s="461">
        <v>0</v>
      </c>
      <c r="J77" s="461">
        <v>0</v>
      </c>
      <c r="K77" s="463">
        <v>0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1.038934</v>
      </c>
      <c r="C78" s="461">
        <v>0</v>
      </c>
      <c r="D78" s="461">
        <v>-1.038934</v>
      </c>
      <c r="E78" s="462">
        <v>0</v>
      </c>
      <c r="F78" s="460">
        <v>0</v>
      </c>
      <c r="G78" s="461">
        <v>0</v>
      </c>
      <c r="H78" s="461">
        <v>143.08626000000001</v>
      </c>
      <c r="I78" s="461">
        <v>180.83826000000002</v>
      </c>
      <c r="J78" s="461">
        <v>180.83826000000002</v>
      </c>
      <c r="K78" s="463">
        <v>0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0.336951</v>
      </c>
      <c r="C79" s="461">
        <v>4.2228999999999992</v>
      </c>
      <c r="D79" s="461">
        <v>3.8859489999999992</v>
      </c>
      <c r="E79" s="462">
        <v>12.532682793640616</v>
      </c>
      <c r="F79" s="460">
        <v>39.999999600000002</v>
      </c>
      <c r="G79" s="461">
        <v>39.999999600000002</v>
      </c>
      <c r="H79" s="461">
        <v>0</v>
      </c>
      <c r="I79" s="461">
        <v>0</v>
      </c>
      <c r="J79" s="461">
        <v>-39.999999600000002</v>
      </c>
      <c r="K79" s="463">
        <v>0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0</v>
      </c>
      <c r="C80" s="461">
        <v>20.356999999999999</v>
      </c>
      <c r="D80" s="461">
        <v>20.356999999999999</v>
      </c>
      <c r="E80" s="462">
        <v>0</v>
      </c>
      <c r="F80" s="460">
        <v>0</v>
      </c>
      <c r="G80" s="461">
        <v>0</v>
      </c>
      <c r="H80" s="461">
        <v>23.513999999999999</v>
      </c>
      <c r="I80" s="461">
        <v>101.56</v>
      </c>
      <c r="J80" s="461">
        <v>101.56</v>
      </c>
      <c r="K80" s="463">
        <v>0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0</v>
      </c>
      <c r="C81" s="461">
        <v>20.356999999999999</v>
      </c>
      <c r="D81" s="461">
        <v>20.356999999999999</v>
      </c>
      <c r="E81" s="462">
        <v>0</v>
      </c>
      <c r="F81" s="460">
        <v>0</v>
      </c>
      <c r="G81" s="461">
        <v>0</v>
      </c>
      <c r="H81" s="461">
        <v>23.513999999999999</v>
      </c>
      <c r="I81" s="461">
        <v>101.56</v>
      </c>
      <c r="J81" s="461">
        <v>101.56</v>
      </c>
      <c r="K81" s="463">
        <v>0</v>
      </c>
      <c r="L81" s="150"/>
      <c r="M81" s="459" t="str">
        <f t="shared" si="1"/>
        <v>X</v>
      </c>
    </row>
    <row r="82" spans="1:13" ht="14.45" customHeight="1" x14ac:dyDescent="0.2">
      <c r="A82" s="464" t="s">
        <v>348</v>
      </c>
      <c r="B82" s="460">
        <v>0</v>
      </c>
      <c r="C82" s="461">
        <v>20.356999999999999</v>
      </c>
      <c r="D82" s="461">
        <v>20.356999999999999</v>
      </c>
      <c r="E82" s="462">
        <v>0</v>
      </c>
      <c r="F82" s="460">
        <v>0</v>
      </c>
      <c r="G82" s="461">
        <v>0</v>
      </c>
      <c r="H82" s="461">
        <v>23.513999999999999</v>
      </c>
      <c r="I82" s="461">
        <v>97.653999999999996</v>
      </c>
      <c r="J82" s="461">
        <v>97.653999999999996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0</v>
      </c>
      <c r="C83" s="461">
        <v>0</v>
      </c>
      <c r="D83" s="461">
        <v>0</v>
      </c>
      <c r="E83" s="462">
        <v>0</v>
      </c>
      <c r="F83" s="460">
        <v>0</v>
      </c>
      <c r="G83" s="461">
        <v>0</v>
      </c>
      <c r="H83" s="461">
        <v>0</v>
      </c>
      <c r="I83" s="461">
        <v>3.9060000000000001</v>
      </c>
      <c r="J83" s="461">
        <v>3.9060000000000001</v>
      </c>
      <c r="K83" s="463">
        <v>0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512.19786499999998</v>
      </c>
      <c r="C84" s="461">
        <v>519.26206999999999</v>
      </c>
      <c r="D84" s="461">
        <v>7.0642050000000154</v>
      </c>
      <c r="E84" s="462">
        <v>1.0137919454232789</v>
      </c>
      <c r="F84" s="460">
        <v>582.04088039999999</v>
      </c>
      <c r="G84" s="461">
        <v>582.04088039999999</v>
      </c>
      <c r="H84" s="461">
        <v>39.637809999999995</v>
      </c>
      <c r="I84" s="461">
        <v>570.84047999999996</v>
      </c>
      <c r="J84" s="461">
        <v>-11.200400400000035</v>
      </c>
      <c r="K84" s="463">
        <v>0.98075667744797801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17.533595000000002</v>
      </c>
      <c r="C85" s="461">
        <v>13.963749999999999</v>
      </c>
      <c r="D85" s="461">
        <v>-3.5698450000000026</v>
      </c>
      <c r="E85" s="462">
        <v>0.7963997115252176</v>
      </c>
      <c r="F85" s="460">
        <v>14.8327931</v>
      </c>
      <c r="G85" s="461">
        <v>14.8327931</v>
      </c>
      <c r="H85" s="461">
        <v>1.34314</v>
      </c>
      <c r="I85" s="461">
        <v>16.042149999999999</v>
      </c>
      <c r="J85" s="461">
        <v>1.2093568999999995</v>
      </c>
      <c r="K85" s="463">
        <v>1.0815326480890508</v>
      </c>
      <c r="L85" s="150"/>
      <c r="M85" s="459" t="str">
        <f t="shared" si="1"/>
        <v>X</v>
      </c>
    </row>
    <row r="86" spans="1:13" ht="14.45" customHeight="1" x14ac:dyDescent="0.2">
      <c r="A86" s="464" t="s">
        <v>352</v>
      </c>
      <c r="B86" s="460">
        <v>4.1059320000000001</v>
      </c>
      <c r="C86" s="461">
        <v>4.1991000000000005</v>
      </c>
      <c r="D86" s="461">
        <v>9.3168000000000362E-2</v>
      </c>
      <c r="E86" s="462">
        <v>1.0226910723314464</v>
      </c>
      <c r="F86" s="460">
        <v>4.2565091000000006</v>
      </c>
      <c r="G86" s="461">
        <v>4.2565091000000006</v>
      </c>
      <c r="H86" s="461">
        <v>0.29480000000000001</v>
      </c>
      <c r="I86" s="461">
        <v>2.9895999999999998</v>
      </c>
      <c r="J86" s="461">
        <v>-1.2669091000000008</v>
      </c>
      <c r="K86" s="463">
        <v>0.70235959321689212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13.427663000000001</v>
      </c>
      <c r="C87" s="461">
        <v>9.7646499999999996</v>
      </c>
      <c r="D87" s="461">
        <v>-3.6630130000000012</v>
      </c>
      <c r="E87" s="462">
        <v>0.72720398180979062</v>
      </c>
      <c r="F87" s="460">
        <v>10.576283999999999</v>
      </c>
      <c r="G87" s="461">
        <v>10.576283999999999</v>
      </c>
      <c r="H87" s="461">
        <v>1.0483399999999998</v>
      </c>
      <c r="I87" s="461">
        <v>13.05255</v>
      </c>
      <c r="J87" s="461">
        <v>2.4762660000000007</v>
      </c>
      <c r="K87" s="463">
        <v>1.2341338413378462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12</v>
      </c>
      <c r="C88" s="461">
        <v>11.88</v>
      </c>
      <c r="D88" s="461">
        <v>-0.11999999999999922</v>
      </c>
      <c r="E88" s="462">
        <v>0.9900000000000001</v>
      </c>
      <c r="F88" s="460">
        <v>11.88</v>
      </c>
      <c r="G88" s="461">
        <v>11.88</v>
      </c>
      <c r="H88" s="461">
        <v>0</v>
      </c>
      <c r="I88" s="461">
        <v>11.88</v>
      </c>
      <c r="J88" s="461">
        <v>0</v>
      </c>
      <c r="K88" s="463">
        <v>1</v>
      </c>
      <c r="L88" s="150"/>
      <c r="M88" s="459" t="str">
        <f t="shared" si="1"/>
        <v>X</v>
      </c>
    </row>
    <row r="89" spans="1:13" ht="14.45" customHeight="1" x14ac:dyDescent="0.2">
      <c r="A89" s="464" t="s">
        <v>355</v>
      </c>
      <c r="B89" s="460">
        <v>12</v>
      </c>
      <c r="C89" s="461">
        <v>11.88</v>
      </c>
      <c r="D89" s="461">
        <v>-0.11999999999999922</v>
      </c>
      <c r="E89" s="462">
        <v>0.9900000000000001</v>
      </c>
      <c r="F89" s="460">
        <v>11.88</v>
      </c>
      <c r="G89" s="461">
        <v>11.88</v>
      </c>
      <c r="H89" s="461">
        <v>0</v>
      </c>
      <c r="I89" s="461">
        <v>11.88</v>
      </c>
      <c r="J89" s="461">
        <v>0</v>
      </c>
      <c r="K89" s="463">
        <v>1</v>
      </c>
      <c r="L89" s="150"/>
      <c r="M89" s="459" t="str">
        <f t="shared" si="1"/>
        <v/>
      </c>
    </row>
    <row r="90" spans="1:13" ht="14.45" customHeight="1" x14ac:dyDescent="0.2">
      <c r="A90" s="464" t="s">
        <v>356</v>
      </c>
      <c r="B90" s="460">
        <v>360.69753499999996</v>
      </c>
      <c r="C90" s="461">
        <v>406.44890000000004</v>
      </c>
      <c r="D90" s="461">
        <v>45.751365000000078</v>
      </c>
      <c r="E90" s="462">
        <v>1.1268413575379717</v>
      </c>
      <c r="F90" s="460">
        <v>477.40435379999997</v>
      </c>
      <c r="G90" s="461">
        <v>477.40435379999997</v>
      </c>
      <c r="H90" s="461">
        <v>30.563970000000001</v>
      </c>
      <c r="I90" s="461">
        <v>450.90800000000002</v>
      </c>
      <c r="J90" s="461">
        <v>-26.496353799999952</v>
      </c>
      <c r="K90" s="463">
        <v>0.94449913665617691</v>
      </c>
      <c r="L90" s="150"/>
      <c r="M90" s="459" t="str">
        <f t="shared" si="1"/>
        <v>X</v>
      </c>
    </row>
    <row r="91" spans="1:13" ht="14.45" customHeight="1" x14ac:dyDescent="0.2">
      <c r="A91" s="464" t="s">
        <v>357</v>
      </c>
      <c r="B91" s="460">
        <v>306.967603</v>
      </c>
      <c r="C91" s="461">
        <v>314.72483</v>
      </c>
      <c r="D91" s="461">
        <v>7.7572270000000003</v>
      </c>
      <c r="E91" s="462">
        <v>1.0252705071290535</v>
      </c>
      <c r="F91" s="460">
        <v>355.47099379999997</v>
      </c>
      <c r="G91" s="461">
        <v>355.47099379999997</v>
      </c>
      <c r="H91" s="461">
        <v>21.24868</v>
      </c>
      <c r="I91" s="461">
        <v>330.11268999999999</v>
      </c>
      <c r="J91" s="461">
        <v>-25.358303799999987</v>
      </c>
      <c r="K91" s="463">
        <v>0.92866280444173899</v>
      </c>
      <c r="L91" s="150"/>
      <c r="M91" s="459" t="str">
        <f t="shared" si="1"/>
        <v/>
      </c>
    </row>
    <row r="92" spans="1:13" ht="14.45" customHeight="1" x14ac:dyDescent="0.2">
      <c r="A92" s="464" t="s">
        <v>358</v>
      </c>
      <c r="B92" s="460">
        <v>0</v>
      </c>
      <c r="C92" s="461">
        <v>1.4883</v>
      </c>
      <c r="D92" s="461">
        <v>1.4883</v>
      </c>
      <c r="E92" s="462">
        <v>0</v>
      </c>
      <c r="F92" s="460">
        <v>0.91095919999999997</v>
      </c>
      <c r="G92" s="461">
        <v>0.91095919999999997</v>
      </c>
      <c r="H92" s="461">
        <v>0</v>
      </c>
      <c r="I92" s="461">
        <v>2.52441</v>
      </c>
      <c r="J92" s="461">
        <v>1.6134508000000001</v>
      </c>
      <c r="K92" s="463">
        <v>2.7711559420004761</v>
      </c>
      <c r="L92" s="150"/>
      <c r="M92" s="459" t="str">
        <f t="shared" si="1"/>
        <v/>
      </c>
    </row>
    <row r="93" spans="1:13" ht="14.45" customHeight="1" x14ac:dyDescent="0.2">
      <c r="A93" s="464" t="s">
        <v>359</v>
      </c>
      <c r="B93" s="460">
        <v>53.729931999999998</v>
      </c>
      <c r="C93" s="461">
        <v>49.590339999999998</v>
      </c>
      <c r="D93" s="461">
        <v>-4.1395920000000004</v>
      </c>
      <c r="E93" s="462">
        <v>0.92295556971856951</v>
      </c>
      <c r="F93" s="460">
        <v>49.905400399999998</v>
      </c>
      <c r="G93" s="461">
        <v>49.905400399999998</v>
      </c>
      <c r="H93" s="461">
        <v>4.4814999999999996</v>
      </c>
      <c r="I93" s="461">
        <v>52.075019999999995</v>
      </c>
      <c r="J93" s="461">
        <v>2.1696195999999972</v>
      </c>
      <c r="K93" s="463">
        <v>1.0434746456818329</v>
      </c>
      <c r="L93" s="150"/>
      <c r="M93" s="459" t="str">
        <f t="shared" si="1"/>
        <v/>
      </c>
    </row>
    <row r="94" spans="1:13" ht="14.45" customHeight="1" x14ac:dyDescent="0.2">
      <c r="A94" s="464" t="s">
        <v>360</v>
      </c>
      <c r="B94" s="460">
        <v>0</v>
      </c>
      <c r="C94" s="461">
        <v>40.645429999999998</v>
      </c>
      <c r="D94" s="461">
        <v>40.645429999999998</v>
      </c>
      <c r="E94" s="462">
        <v>0</v>
      </c>
      <c r="F94" s="460">
        <v>71.117000400000009</v>
      </c>
      <c r="G94" s="461">
        <v>71.117000400000009</v>
      </c>
      <c r="H94" s="461">
        <v>4.8337899999999996</v>
      </c>
      <c r="I94" s="461">
        <v>66.195880000000002</v>
      </c>
      <c r="J94" s="461">
        <v>-4.9211204000000066</v>
      </c>
      <c r="K94" s="463">
        <v>0.93080247518425985</v>
      </c>
      <c r="L94" s="150"/>
      <c r="M94" s="459" t="str">
        <f t="shared" si="1"/>
        <v/>
      </c>
    </row>
    <row r="95" spans="1:13" ht="14.45" customHeight="1" x14ac:dyDescent="0.2">
      <c r="A95" s="464" t="s">
        <v>361</v>
      </c>
      <c r="B95" s="460">
        <v>121.966735</v>
      </c>
      <c r="C95" s="461">
        <v>86.221419999999995</v>
      </c>
      <c r="D95" s="461">
        <v>-35.745315000000005</v>
      </c>
      <c r="E95" s="462">
        <v>0.70692570396346177</v>
      </c>
      <c r="F95" s="460">
        <v>77.008844100000005</v>
      </c>
      <c r="G95" s="461">
        <v>77.008844100000005</v>
      </c>
      <c r="H95" s="461">
        <v>7.7306999999999997</v>
      </c>
      <c r="I95" s="461">
        <v>92.010329999999996</v>
      </c>
      <c r="J95" s="461">
        <v>15.001485899999992</v>
      </c>
      <c r="K95" s="463">
        <v>1.1948021175401591</v>
      </c>
      <c r="L95" s="150"/>
      <c r="M95" s="459" t="str">
        <f t="shared" si="1"/>
        <v>X</v>
      </c>
    </row>
    <row r="96" spans="1:13" ht="14.45" customHeight="1" x14ac:dyDescent="0.2">
      <c r="A96" s="464" t="s">
        <v>362</v>
      </c>
      <c r="B96" s="460">
        <v>11.263932</v>
      </c>
      <c r="C96" s="461">
        <v>0</v>
      </c>
      <c r="D96" s="461">
        <v>-11.263932</v>
      </c>
      <c r="E96" s="462">
        <v>0</v>
      </c>
      <c r="F96" s="460">
        <v>0</v>
      </c>
      <c r="G96" s="461">
        <v>0</v>
      </c>
      <c r="H96" s="461">
        <v>0</v>
      </c>
      <c r="I96" s="461">
        <v>6.04</v>
      </c>
      <c r="J96" s="461">
        <v>6.04</v>
      </c>
      <c r="K96" s="463">
        <v>0</v>
      </c>
      <c r="L96" s="150"/>
      <c r="M96" s="459" t="str">
        <f t="shared" si="1"/>
        <v/>
      </c>
    </row>
    <row r="97" spans="1:13" ht="14.45" customHeight="1" x14ac:dyDescent="0.2">
      <c r="A97" s="464" t="s">
        <v>363</v>
      </c>
      <c r="B97" s="460">
        <v>95.911562000000004</v>
      </c>
      <c r="C97" s="461">
        <v>81.884219999999999</v>
      </c>
      <c r="D97" s="461">
        <v>-14.027342000000004</v>
      </c>
      <c r="E97" s="462">
        <v>0.85374712174951328</v>
      </c>
      <c r="F97" s="460">
        <v>74.744300499999994</v>
      </c>
      <c r="G97" s="461">
        <v>74.744300499999994</v>
      </c>
      <c r="H97" s="461">
        <v>7.7306999999999997</v>
      </c>
      <c r="I97" s="461">
        <v>76.167289999999994</v>
      </c>
      <c r="J97" s="461">
        <v>1.4229894999999999</v>
      </c>
      <c r="K97" s="463">
        <v>1.0190381004368354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1</v>
      </c>
      <c r="C98" s="461">
        <v>0.68</v>
      </c>
      <c r="D98" s="461">
        <v>-0.31999999999999995</v>
      </c>
      <c r="E98" s="462">
        <v>0.68</v>
      </c>
      <c r="F98" s="460">
        <v>0</v>
      </c>
      <c r="G98" s="461">
        <v>0</v>
      </c>
      <c r="H98" s="461">
        <v>0</v>
      </c>
      <c r="I98" s="461">
        <v>0</v>
      </c>
      <c r="J98" s="461">
        <v>0</v>
      </c>
      <c r="K98" s="463">
        <v>0</v>
      </c>
      <c r="L98" s="150"/>
      <c r="M98" s="459" t="str">
        <f t="shared" si="1"/>
        <v/>
      </c>
    </row>
    <row r="99" spans="1:13" ht="14.45" customHeight="1" x14ac:dyDescent="0.2">
      <c r="A99" s="464" t="s">
        <v>365</v>
      </c>
      <c r="B99" s="460">
        <v>1.7159680000000002</v>
      </c>
      <c r="C99" s="461">
        <v>2.1648700000000001</v>
      </c>
      <c r="D99" s="461">
        <v>0.44890199999999991</v>
      </c>
      <c r="E99" s="462">
        <v>1.2616027804714307</v>
      </c>
      <c r="F99" s="460">
        <v>2.2645436000000001</v>
      </c>
      <c r="G99" s="461">
        <v>2.2645436000000001</v>
      </c>
      <c r="H99" s="461">
        <v>0</v>
      </c>
      <c r="I99" s="461">
        <v>0.57599999999999996</v>
      </c>
      <c r="J99" s="461">
        <v>-1.6885436</v>
      </c>
      <c r="K99" s="463">
        <v>0.25435588875391929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7.7167879999999993</v>
      </c>
      <c r="C100" s="461">
        <v>1.4923299999999999</v>
      </c>
      <c r="D100" s="461">
        <v>-6.2244579999999994</v>
      </c>
      <c r="E100" s="462">
        <v>0.19338745602444957</v>
      </c>
      <c r="F100" s="460">
        <v>0</v>
      </c>
      <c r="G100" s="461">
        <v>0</v>
      </c>
      <c r="H100" s="461">
        <v>0</v>
      </c>
      <c r="I100" s="461">
        <v>1.238</v>
      </c>
      <c r="J100" s="461">
        <v>1.238</v>
      </c>
      <c r="K100" s="463">
        <v>0</v>
      </c>
      <c r="L100" s="150"/>
      <c r="M100" s="459" t="str">
        <f t="shared" si="1"/>
        <v/>
      </c>
    </row>
    <row r="101" spans="1:13" ht="14.45" customHeight="1" x14ac:dyDescent="0.2">
      <c r="A101" s="464" t="s">
        <v>367</v>
      </c>
      <c r="B101" s="460">
        <v>4.3584849999999999</v>
      </c>
      <c r="C101" s="461">
        <v>0</v>
      </c>
      <c r="D101" s="461">
        <v>-4.3584849999999999</v>
      </c>
      <c r="E101" s="462">
        <v>0</v>
      </c>
      <c r="F101" s="460">
        <v>0</v>
      </c>
      <c r="G101" s="461">
        <v>0</v>
      </c>
      <c r="H101" s="461">
        <v>0</v>
      </c>
      <c r="I101" s="461">
        <v>0</v>
      </c>
      <c r="J101" s="461">
        <v>0</v>
      </c>
      <c r="K101" s="463">
        <v>0</v>
      </c>
      <c r="L101" s="150"/>
      <c r="M101" s="459" t="str">
        <f t="shared" si="1"/>
        <v/>
      </c>
    </row>
    <row r="102" spans="1:13" ht="14.45" customHeight="1" x14ac:dyDescent="0.2">
      <c r="A102" s="464" t="s">
        <v>368</v>
      </c>
      <c r="B102" s="460">
        <v>0</v>
      </c>
      <c r="C102" s="461">
        <v>0</v>
      </c>
      <c r="D102" s="461">
        <v>0</v>
      </c>
      <c r="E102" s="462">
        <v>0</v>
      </c>
      <c r="F102" s="460">
        <v>0</v>
      </c>
      <c r="G102" s="461">
        <v>0</v>
      </c>
      <c r="H102" s="461">
        <v>0</v>
      </c>
      <c r="I102" s="461">
        <v>7.9890400000000001</v>
      </c>
      <c r="J102" s="461">
        <v>7.9890400000000001</v>
      </c>
      <c r="K102" s="463">
        <v>0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0</v>
      </c>
      <c r="C103" s="461">
        <v>0.748</v>
      </c>
      <c r="D103" s="461">
        <v>0.748</v>
      </c>
      <c r="E103" s="462">
        <v>0</v>
      </c>
      <c r="F103" s="460">
        <v>0.91488940000000007</v>
      </c>
      <c r="G103" s="461">
        <v>0.91488940000000007</v>
      </c>
      <c r="H103" s="461">
        <v>0</v>
      </c>
      <c r="I103" s="461">
        <v>0</v>
      </c>
      <c r="J103" s="461">
        <v>-0.91488940000000007</v>
      </c>
      <c r="K103" s="463">
        <v>0</v>
      </c>
      <c r="L103" s="150"/>
      <c r="M103" s="459" t="str">
        <f t="shared" si="1"/>
        <v>X</v>
      </c>
    </row>
    <row r="104" spans="1:13" ht="14.45" customHeight="1" x14ac:dyDescent="0.2">
      <c r="A104" s="464" t="s">
        <v>370</v>
      </c>
      <c r="B104" s="460">
        <v>0</v>
      </c>
      <c r="C104" s="461">
        <v>0.748</v>
      </c>
      <c r="D104" s="461">
        <v>0.748</v>
      </c>
      <c r="E104" s="462">
        <v>0</v>
      </c>
      <c r="F104" s="460">
        <v>0.91488940000000007</v>
      </c>
      <c r="G104" s="461">
        <v>0.91488940000000007</v>
      </c>
      <c r="H104" s="461">
        <v>0</v>
      </c>
      <c r="I104" s="461">
        <v>0</v>
      </c>
      <c r="J104" s="461">
        <v>-0.91488940000000007</v>
      </c>
      <c r="K104" s="463">
        <v>0</v>
      </c>
      <c r="L104" s="150"/>
      <c r="M104" s="459" t="str">
        <f t="shared" si="1"/>
        <v/>
      </c>
    </row>
    <row r="105" spans="1:13" ht="14.45" customHeight="1" x14ac:dyDescent="0.2">
      <c r="A105" s="464" t="s">
        <v>371</v>
      </c>
      <c r="B105" s="460">
        <v>14233.777492000001</v>
      </c>
      <c r="C105" s="461">
        <v>16254.67107</v>
      </c>
      <c r="D105" s="461">
        <v>2020.8935779999993</v>
      </c>
      <c r="E105" s="462">
        <v>1.1419787248420759</v>
      </c>
      <c r="F105" s="460">
        <v>17884.686239500003</v>
      </c>
      <c r="G105" s="461">
        <v>17884.686239500003</v>
      </c>
      <c r="H105" s="461">
        <v>1835.0872099999999</v>
      </c>
      <c r="I105" s="461">
        <v>18702.90943</v>
      </c>
      <c r="J105" s="461">
        <v>818.22319049999714</v>
      </c>
      <c r="K105" s="463">
        <v>1.04574993262632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10240.75</v>
      </c>
      <c r="C106" s="461">
        <v>12056.538</v>
      </c>
      <c r="D106" s="461">
        <v>1815.7880000000005</v>
      </c>
      <c r="E106" s="462">
        <v>1.177310060298318</v>
      </c>
      <c r="F106" s="460">
        <v>13186.503985400001</v>
      </c>
      <c r="G106" s="461">
        <v>13186.503985399999</v>
      </c>
      <c r="H106" s="461">
        <v>1434.789</v>
      </c>
      <c r="I106" s="461">
        <v>13875.370999999999</v>
      </c>
      <c r="J106" s="461">
        <v>688.8670146000004</v>
      </c>
      <c r="K106" s="463">
        <v>1.0522403068594002</v>
      </c>
      <c r="L106" s="150"/>
      <c r="M106" s="459" t="str">
        <f t="shared" si="1"/>
        <v/>
      </c>
    </row>
    <row r="107" spans="1:13" ht="14.45" customHeight="1" x14ac:dyDescent="0.2">
      <c r="A107" s="464" t="s">
        <v>373</v>
      </c>
      <c r="B107" s="460">
        <v>10190.23</v>
      </c>
      <c r="C107" s="461">
        <v>12030.665999999999</v>
      </c>
      <c r="D107" s="461">
        <v>1840.4359999999997</v>
      </c>
      <c r="E107" s="462">
        <v>1.1806078959944966</v>
      </c>
      <c r="F107" s="460">
        <v>13098.8188106</v>
      </c>
      <c r="G107" s="461">
        <v>13098.818810600002</v>
      </c>
      <c r="H107" s="461">
        <v>1425.201</v>
      </c>
      <c r="I107" s="461">
        <v>12939.092000000001</v>
      </c>
      <c r="J107" s="461">
        <v>-159.72681060000104</v>
      </c>
      <c r="K107" s="463">
        <v>0.98780601419795633</v>
      </c>
      <c r="L107" s="150"/>
      <c r="M107" s="459" t="str">
        <f t="shared" si="1"/>
        <v>X</v>
      </c>
    </row>
    <row r="108" spans="1:13" ht="14.45" customHeight="1" x14ac:dyDescent="0.2">
      <c r="A108" s="464" t="s">
        <v>374</v>
      </c>
      <c r="B108" s="460">
        <v>10190.23</v>
      </c>
      <c r="C108" s="461">
        <v>12030.665999999999</v>
      </c>
      <c r="D108" s="461">
        <v>1840.4359999999997</v>
      </c>
      <c r="E108" s="462">
        <v>1.1806078959944966</v>
      </c>
      <c r="F108" s="460">
        <v>13098.8188106</v>
      </c>
      <c r="G108" s="461">
        <v>13098.818810600002</v>
      </c>
      <c r="H108" s="461">
        <v>1425.201</v>
      </c>
      <c r="I108" s="461">
        <v>12939.092000000001</v>
      </c>
      <c r="J108" s="461">
        <v>-159.72681060000104</v>
      </c>
      <c r="K108" s="463">
        <v>0.98780601419795633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0</v>
      </c>
      <c r="C109" s="461">
        <v>0.65600000000000003</v>
      </c>
      <c r="D109" s="461">
        <v>0.65600000000000003</v>
      </c>
      <c r="E109" s="462">
        <v>0</v>
      </c>
      <c r="F109" s="460">
        <v>0</v>
      </c>
      <c r="G109" s="461">
        <v>0</v>
      </c>
      <c r="H109" s="461">
        <v>0</v>
      </c>
      <c r="I109" s="461">
        <v>0.98399999999999999</v>
      </c>
      <c r="J109" s="461">
        <v>0.98399999999999999</v>
      </c>
      <c r="K109" s="463">
        <v>0</v>
      </c>
      <c r="L109" s="150"/>
      <c r="M109" s="459" t="str">
        <f t="shared" si="1"/>
        <v>X</v>
      </c>
    </row>
    <row r="110" spans="1:13" ht="14.45" customHeight="1" x14ac:dyDescent="0.2">
      <c r="A110" s="464" t="s">
        <v>376</v>
      </c>
      <c r="B110" s="460">
        <v>0</v>
      </c>
      <c r="C110" s="461">
        <v>0.65600000000000003</v>
      </c>
      <c r="D110" s="461">
        <v>0.65600000000000003</v>
      </c>
      <c r="E110" s="462">
        <v>0</v>
      </c>
      <c r="F110" s="460">
        <v>0</v>
      </c>
      <c r="G110" s="461">
        <v>0</v>
      </c>
      <c r="H110" s="461">
        <v>0</v>
      </c>
      <c r="I110" s="461">
        <v>0.98399999999999999</v>
      </c>
      <c r="J110" s="461">
        <v>0.98399999999999999</v>
      </c>
      <c r="K110" s="463">
        <v>0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50.52</v>
      </c>
      <c r="C111" s="461">
        <v>0</v>
      </c>
      <c r="D111" s="461">
        <v>-50.52</v>
      </c>
      <c r="E111" s="462">
        <v>0</v>
      </c>
      <c r="F111" s="460">
        <v>0</v>
      </c>
      <c r="G111" s="461">
        <v>0</v>
      </c>
      <c r="H111" s="461">
        <v>0</v>
      </c>
      <c r="I111" s="461">
        <v>0</v>
      </c>
      <c r="J111" s="461">
        <v>0</v>
      </c>
      <c r="K111" s="463">
        <v>0</v>
      </c>
      <c r="L111" s="150"/>
      <c r="M111" s="459" t="str">
        <f t="shared" si="1"/>
        <v>X</v>
      </c>
    </row>
    <row r="112" spans="1:13" ht="14.45" customHeight="1" x14ac:dyDescent="0.2">
      <c r="A112" s="464" t="s">
        <v>378</v>
      </c>
      <c r="B112" s="460">
        <v>50.52</v>
      </c>
      <c r="C112" s="461">
        <v>0</v>
      </c>
      <c r="D112" s="461">
        <v>-50.52</v>
      </c>
      <c r="E112" s="462">
        <v>0</v>
      </c>
      <c r="F112" s="460">
        <v>0</v>
      </c>
      <c r="G112" s="461">
        <v>0</v>
      </c>
      <c r="H112" s="461">
        <v>0</v>
      </c>
      <c r="I112" s="461">
        <v>0</v>
      </c>
      <c r="J112" s="461">
        <v>0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0</v>
      </c>
      <c r="C113" s="461">
        <v>20.216000000000001</v>
      </c>
      <c r="D113" s="461">
        <v>20.216000000000001</v>
      </c>
      <c r="E113" s="462">
        <v>0</v>
      </c>
      <c r="F113" s="460">
        <v>79.428625199999999</v>
      </c>
      <c r="G113" s="461">
        <v>79.428625199999999</v>
      </c>
      <c r="H113" s="461">
        <v>9.5879999999999992</v>
      </c>
      <c r="I113" s="461">
        <v>34.655999999999999</v>
      </c>
      <c r="J113" s="461">
        <v>-44.7726252</v>
      </c>
      <c r="K113" s="463">
        <v>0.43631625138590463</v>
      </c>
      <c r="L113" s="150"/>
      <c r="M113" s="459" t="str">
        <f t="shared" si="1"/>
        <v>X</v>
      </c>
    </row>
    <row r="114" spans="1:13" ht="14.45" customHeight="1" x14ac:dyDescent="0.2">
      <c r="A114" s="464" t="s">
        <v>380</v>
      </c>
      <c r="B114" s="460">
        <v>0</v>
      </c>
      <c r="C114" s="461">
        <v>20.216000000000001</v>
      </c>
      <c r="D114" s="461">
        <v>20.216000000000001</v>
      </c>
      <c r="E114" s="462">
        <v>0</v>
      </c>
      <c r="F114" s="460">
        <v>79.428625199999999</v>
      </c>
      <c r="G114" s="461">
        <v>79.428625199999999</v>
      </c>
      <c r="H114" s="461">
        <v>9.5879999999999992</v>
      </c>
      <c r="I114" s="461">
        <v>34.655999999999999</v>
      </c>
      <c r="J114" s="461">
        <v>-44.7726252</v>
      </c>
      <c r="K114" s="463">
        <v>0.43631625138590463</v>
      </c>
      <c r="L114" s="150"/>
      <c r="M114" s="459" t="str">
        <f t="shared" si="1"/>
        <v/>
      </c>
    </row>
    <row r="115" spans="1:13" ht="14.45" customHeight="1" x14ac:dyDescent="0.2">
      <c r="A115" s="464" t="s">
        <v>381</v>
      </c>
      <c r="B115" s="460">
        <v>0</v>
      </c>
      <c r="C115" s="461">
        <v>5</v>
      </c>
      <c r="D115" s="461">
        <v>5</v>
      </c>
      <c r="E115" s="462">
        <v>0</v>
      </c>
      <c r="F115" s="460">
        <v>8.2565495999999996</v>
      </c>
      <c r="G115" s="461">
        <v>8.2565495999999996</v>
      </c>
      <c r="H115" s="461">
        <v>0</v>
      </c>
      <c r="I115" s="461">
        <v>0</v>
      </c>
      <c r="J115" s="461">
        <v>-8.2565495999999996</v>
      </c>
      <c r="K115" s="463">
        <v>0</v>
      </c>
      <c r="L115" s="150"/>
      <c r="M115" s="459" t="str">
        <f t="shared" si="1"/>
        <v>X</v>
      </c>
    </row>
    <row r="116" spans="1:13" ht="14.45" customHeight="1" x14ac:dyDescent="0.2">
      <c r="A116" s="464" t="s">
        <v>382</v>
      </c>
      <c r="B116" s="460">
        <v>0</v>
      </c>
      <c r="C116" s="461">
        <v>5</v>
      </c>
      <c r="D116" s="461">
        <v>5</v>
      </c>
      <c r="E116" s="462">
        <v>0</v>
      </c>
      <c r="F116" s="460">
        <v>8.2565495999999996</v>
      </c>
      <c r="G116" s="461">
        <v>8.2565495999999996</v>
      </c>
      <c r="H116" s="461">
        <v>0</v>
      </c>
      <c r="I116" s="461">
        <v>0</v>
      </c>
      <c r="J116" s="461">
        <v>-8.2565495999999996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383</v>
      </c>
      <c r="B117" s="460">
        <v>0</v>
      </c>
      <c r="C117" s="461">
        <v>0</v>
      </c>
      <c r="D117" s="461">
        <v>0</v>
      </c>
      <c r="E117" s="462">
        <v>0</v>
      </c>
      <c r="F117" s="460">
        <v>0</v>
      </c>
      <c r="G117" s="461">
        <v>0</v>
      </c>
      <c r="H117" s="461">
        <v>0</v>
      </c>
      <c r="I117" s="461">
        <v>900.63900000000001</v>
      </c>
      <c r="J117" s="461">
        <v>900.63900000000001</v>
      </c>
      <c r="K117" s="463">
        <v>0</v>
      </c>
      <c r="L117" s="150"/>
      <c r="M117" s="459" t="str">
        <f t="shared" si="1"/>
        <v>X</v>
      </c>
    </row>
    <row r="118" spans="1:13" ht="14.45" customHeight="1" x14ac:dyDescent="0.2">
      <c r="A118" s="464" t="s">
        <v>384</v>
      </c>
      <c r="B118" s="460">
        <v>0</v>
      </c>
      <c r="C118" s="461">
        <v>0</v>
      </c>
      <c r="D118" s="461">
        <v>0</v>
      </c>
      <c r="E118" s="462">
        <v>0</v>
      </c>
      <c r="F118" s="460">
        <v>0</v>
      </c>
      <c r="G118" s="461">
        <v>0</v>
      </c>
      <c r="H118" s="461">
        <v>0</v>
      </c>
      <c r="I118" s="461">
        <v>900.63900000000001</v>
      </c>
      <c r="J118" s="461">
        <v>900.63900000000001</v>
      </c>
      <c r="K118" s="463">
        <v>0</v>
      </c>
      <c r="L118" s="150"/>
      <c r="M118" s="459" t="str">
        <f t="shared" si="1"/>
        <v/>
      </c>
    </row>
    <row r="119" spans="1:13" ht="14.45" customHeight="1" x14ac:dyDescent="0.2">
      <c r="A119" s="464" t="s">
        <v>385</v>
      </c>
      <c r="B119" s="460">
        <v>3715.13</v>
      </c>
      <c r="C119" s="461">
        <v>3957.0932799999996</v>
      </c>
      <c r="D119" s="461">
        <v>241.96327999999949</v>
      </c>
      <c r="E119" s="462">
        <v>1.0651291556419289</v>
      </c>
      <c r="F119" s="460">
        <v>4379.7738959999997</v>
      </c>
      <c r="G119" s="461">
        <v>4379.7738959999997</v>
      </c>
      <c r="H119" s="461">
        <v>371.59755000000001</v>
      </c>
      <c r="I119" s="461">
        <v>4568.0477099999998</v>
      </c>
      <c r="J119" s="461">
        <v>188.27381400000013</v>
      </c>
      <c r="K119" s="463">
        <v>1.0429871081180579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1029.83</v>
      </c>
      <c r="C120" s="461">
        <v>1083.2723700000001</v>
      </c>
      <c r="D120" s="461">
        <v>53.44237000000021</v>
      </c>
      <c r="E120" s="462">
        <v>1.0518943612052476</v>
      </c>
      <c r="F120" s="460">
        <v>1186.7853587</v>
      </c>
      <c r="G120" s="461">
        <v>1186.7853587</v>
      </c>
      <c r="H120" s="461">
        <v>128.26666</v>
      </c>
      <c r="I120" s="461">
        <v>1164.6118700000002</v>
      </c>
      <c r="J120" s="461">
        <v>-22.17348869999978</v>
      </c>
      <c r="K120" s="463">
        <v>0.98131634457953831</v>
      </c>
      <c r="L120" s="150"/>
      <c r="M120" s="459" t="str">
        <f t="shared" si="1"/>
        <v>X</v>
      </c>
    </row>
    <row r="121" spans="1:13" ht="14.45" customHeight="1" x14ac:dyDescent="0.2">
      <c r="A121" s="464" t="s">
        <v>387</v>
      </c>
      <c r="B121" s="460">
        <v>1029.83</v>
      </c>
      <c r="C121" s="461">
        <v>1083.2723700000001</v>
      </c>
      <c r="D121" s="461">
        <v>53.44237000000021</v>
      </c>
      <c r="E121" s="462">
        <v>1.0518943612052476</v>
      </c>
      <c r="F121" s="460">
        <v>1186.7853587</v>
      </c>
      <c r="G121" s="461">
        <v>1186.7853587</v>
      </c>
      <c r="H121" s="461">
        <v>128.26666</v>
      </c>
      <c r="I121" s="461">
        <v>1164.6118700000002</v>
      </c>
      <c r="J121" s="461">
        <v>-22.17348869999978</v>
      </c>
      <c r="K121" s="463">
        <v>0.98131634457953831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2685.3</v>
      </c>
      <c r="C122" s="461">
        <v>2873.8209100000004</v>
      </c>
      <c r="D122" s="461">
        <v>188.52091000000019</v>
      </c>
      <c r="E122" s="462">
        <v>1.070204785312628</v>
      </c>
      <c r="F122" s="460">
        <v>3192.9885373000002</v>
      </c>
      <c r="G122" s="461">
        <v>3192.9885372999997</v>
      </c>
      <c r="H122" s="461">
        <v>243.33089000000001</v>
      </c>
      <c r="I122" s="461">
        <v>3099.0199700000003</v>
      </c>
      <c r="J122" s="461">
        <v>-93.968567299999449</v>
      </c>
      <c r="K122" s="463">
        <v>0.97057033991751818</v>
      </c>
      <c r="L122" s="150"/>
      <c r="M122" s="459" t="str">
        <f t="shared" si="1"/>
        <v>X</v>
      </c>
    </row>
    <row r="123" spans="1:13" ht="14.45" customHeight="1" x14ac:dyDescent="0.2">
      <c r="A123" s="464" t="s">
        <v>389</v>
      </c>
      <c r="B123" s="460">
        <v>2685.3</v>
      </c>
      <c r="C123" s="461">
        <v>2873.8209100000004</v>
      </c>
      <c r="D123" s="461">
        <v>188.52091000000019</v>
      </c>
      <c r="E123" s="462">
        <v>1.070204785312628</v>
      </c>
      <c r="F123" s="460">
        <v>3192.9885373000002</v>
      </c>
      <c r="G123" s="461">
        <v>3192.9885372999997</v>
      </c>
      <c r="H123" s="461">
        <v>243.33089000000001</v>
      </c>
      <c r="I123" s="461">
        <v>3099.0199700000003</v>
      </c>
      <c r="J123" s="461">
        <v>-93.968567299999449</v>
      </c>
      <c r="K123" s="463">
        <v>0.97057033991751818</v>
      </c>
      <c r="L123" s="150"/>
      <c r="M123" s="459" t="str">
        <f t="shared" si="1"/>
        <v/>
      </c>
    </row>
    <row r="124" spans="1:13" ht="14.45" customHeight="1" x14ac:dyDescent="0.2">
      <c r="A124" s="464" t="s">
        <v>390</v>
      </c>
      <c r="B124" s="460">
        <v>0</v>
      </c>
      <c r="C124" s="461">
        <v>0</v>
      </c>
      <c r="D124" s="461">
        <v>0</v>
      </c>
      <c r="E124" s="462">
        <v>0</v>
      </c>
      <c r="F124" s="460">
        <v>0</v>
      </c>
      <c r="G124" s="461">
        <v>0</v>
      </c>
      <c r="H124" s="461">
        <v>0</v>
      </c>
      <c r="I124" s="461">
        <v>81.05744</v>
      </c>
      <c r="J124" s="461">
        <v>81.05744</v>
      </c>
      <c r="K124" s="463">
        <v>0</v>
      </c>
      <c r="L124" s="150"/>
      <c r="M124" s="459" t="str">
        <f t="shared" si="1"/>
        <v>X</v>
      </c>
    </row>
    <row r="125" spans="1:13" ht="14.45" customHeight="1" x14ac:dyDescent="0.2">
      <c r="A125" s="464" t="s">
        <v>391</v>
      </c>
      <c r="B125" s="460">
        <v>0</v>
      </c>
      <c r="C125" s="461">
        <v>0</v>
      </c>
      <c r="D125" s="461">
        <v>0</v>
      </c>
      <c r="E125" s="462">
        <v>0</v>
      </c>
      <c r="F125" s="460">
        <v>0</v>
      </c>
      <c r="G125" s="461">
        <v>0</v>
      </c>
      <c r="H125" s="461">
        <v>0</v>
      </c>
      <c r="I125" s="461">
        <v>81.05744</v>
      </c>
      <c r="J125" s="461">
        <v>81.05744</v>
      </c>
      <c r="K125" s="463">
        <v>0</v>
      </c>
      <c r="L125" s="150"/>
      <c r="M125" s="459" t="str">
        <f t="shared" si="1"/>
        <v/>
      </c>
    </row>
    <row r="126" spans="1:13" ht="14.45" customHeight="1" x14ac:dyDescent="0.2">
      <c r="A126" s="464" t="s">
        <v>392</v>
      </c>
      <c r="B126" s="460">
        <v>0</v>
      </c>
      <c r="C126" s="461">
        <v>0</v>
      </c>
      <c r="D126" s="461">
        <v>0</v>
      </c>
      <c r="E126" s="462">
        <v>0</v>
      </c>
      <c r="F126" s="460">
        <v>0</v>
      </c>
      <c r="G126" s="461">
        <v>0</v>
      </c>
      <c r="H126" s="461">
        <v>0</v>
      </c>
      <c r="I126" s="461">
        <v>223.35843</v>
      </c>
      <c r="J126" s="461">
        <v>223.35843</v>
      </c>
      <c r="K126" s="463">
        <v>0</v>
      </c>
      <c r="L126" s="150"/>
      <c r="M126" s="459" t="str">
        <f t="shared" si="1"/>
        <v>X</v>
      </c>
    </row>
    <row r="127" spans="1:13" ht="14.45" customHeight="1" x14ac:dyDescent="0.2">
      <c r="A127" s="464" t="s">
        <v>393</v>
      </c>
      <c r="B127" s="460">
        <v>0</v>
      </c>
      <c r="C127" s="461">
        <v>0</v>
      </c>
      <c r="D127" s="461">
        <v>0</v>
      </c>
      <c r="E127" s="462">
        <v>0</v>
      </c>
      <c r="F127" s="460">
        <v>0</v>
      </c>
      <c r="G127" s="461">
        <v>0</v>
      </c>
      <c r="H127" s="461">
        <v>0</v>
      </c>
      <c r="I127" s="461">
        <v>223.35843</v>
      </c>
      <c r="J127" s="461">
        <v>223.35843</v>
      </c>
      <c r="K127" s="463">
        <v>0</v>
      </c>
      <c r="L127" s="150"/>
      <c r="M127" s="459" t="str">
        <f t="shared" si="1"/>
        <v/>
      </c>
    </row>
    <row r="128" spans="1:13" ht="14.45" customHeight="1" x14ac:dyDescent="0.2">
      <c r="A128" s="464" t="s">
        <v>394</v>
      </c>
      <c r="B128" s="460">
        <v>48.057491999999996</v>
      </c>
      <c r="C128" s="461">
        <v>0</v>
      </c>
      <c r="D128" s="461">
        <v>-48.057491999999996</v>
      </c>
      <c r="E128" s="462">
        <v>0</v>
      </c>
      <c r="F128" s="460">
        <v>54.678278200000001</v>
      </c>
      <c r="G128" s="461">
        <v>54.678278200000008</v>
      </c>
      <c r="H128" s="461">
        <v>0</v>
      </c>
      <c r="I128" s="461">
        <v>0</v>
      </c>
      <c r="J128" s="461">
        <v>-54.678278200000008</v>
      </c>
      <c r="K128" s="463">
        <v>0</v>
      </c>
      <c r="L128" s="150"/>
      <c r="M128" s="459" t="str">
        <f t="shared" si="1"/>
        <v/>
      </c>
    </row>
    <row r="129" spans="1:13" ht="14.45" customHeight="1" x14ac:dyDescent="0.2">
      <c r="A129" s="464" t="s">
        <v>395</v>
      </c>
      <c r="B129" s="460">
        <v>48.057491999999996</v>
      </c>
      <c r="C129" s="461">
        <v>0</v>
      </c>
      <c r="D129" s="461">
        <v>-48.057491999999996</v>
      </c>
      <c r="E129" s="462">
        <v>0</v>
      </c>
      <c r="F129" s="460">
        <v>54.678278200000001</v>
      </c>
      <c r="G129" s="461">
        <v>54.678278200000008</v>
      </c>
      <c r="H129" s="461">
        <v>0</v>
      </c>
      <c r="I129" s="461">
        <v>0</v>
      </c>
      <c r="J129" s="461">
        <v>-54.678278200000008</v>
      </c>
      <c r="K129" s="463">
        <v>0</v>
      </c>
      <c r="L129" s="150"/>
      <c r="M129" s="459" t="str">
        <f t="shared" si="1"/>
        <v>X</v>
      </c>
    </row>
    <row r="130" spans="1:13" ht="14.45" customHeight="1" x14ac:dyDescent="0.2">
      <c r="A130" s="464" t="s">
        <v>396</v>
      </c>
      <c r="B130" s="460">
        <v>48.057491999999996</v>
      </c>
      <c r="C130" s="461">
        <v>0</v>
      </c>
      <c r="D130" s="461">
        <v>-48.057491999999996</v>
      </c>
      <c r="E130" s="462">
        <v>0</v>
      </c>
      <c r="F130" s="460">
        <v>54.678278200000001</v>
      </c>
      <c r="G130" s="461">
        <v>54.678278200000008</v>
      </c>
      <c r="H130" s="461">
        <v>0</v>
      </c>
      <c r="I130" s="461">
        <v>0</v>
      </c>
      <c r="J130" s="461">
        <v>-54.678278200000008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397</v>
      </c>
      <c r="B131" s="460">
        <v>229.84</v>
      </c>
      <c r="C131" s="461">
        <v>241.03979000000001</v>
      </c>
      <c r="D131" s="461">
        <v>11.199790000000007</v>
      </c>
      <c r="E131" s="462">
        <v>1.0487286373129134</v>
      </c>
      <c r="F131" s="460">
        <v>263.73007990000002</v>
      </c>
      <c r="G131" s="461">
        <v>263.73007990000002</v>
      </c>
      <c r="H131" s="461">
        <v>28.700659999999999</v>
      </c>
      <c r="I131" s="461">
        <v>259.49072000000001</v>
      </c>
      <c r="J131" s="461">
        <v>-4.2393599000000108</v>
      </c>
      <c r="K131" s="463">
        <v>0.98392538347689629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229.84</v>
      </c>
      <c r="C132" s="461">
        <v>241.03979000000001</v>
      </c>
      <c r="D132" s="461">
        <v>11.199790000000007</v>
      </c>
      <c r="E132" s="462">
        <v>1.0487286373129134</v>
      </c>
      <c r="F132" s="460">
        <v>263.73007990000002</v>
      </c>
      <c r="G132" s="461">
        <v>263.73007990000002</v>
      </c>
      <c r="H132" s="461">
        <v>28.700659999999999</v>
      </c>
      <c r="I132" s="461">
        <v>259.49072000000001</v>
      </c>
      <c r="J132" s="461">
        <v>-4.2393599000000108</v>
      </c>
      <c r="K132" s="463">
        <v>0.98392538347689629</v>
      </c>
      <c r="L132" s="150"/>
      <c r="M132" s="459" t="str">
        <f t="shared" si="1"/>
        <v>X</v>
      </c>
    </row>
    <row r="133" spans="1:13" ht="14.45" customHeight="1" x14ac:dyDescent="0.2">
      <c r="A133" s="464" t="s">
        <v>399</v>
      </c>
      <c r="B133" s="460">
        <v>229.84</v>
      </c>
      <c r="C133" s="461">
        <v>241.03979000000001</v>
      </c>
      <c r="D133" s="461">
        <v>11.199790000000007</v>
      </c>
      <c r="E133" s="462">
        <v>1.0487286373129134</v>
      </c>
      <c r="F133" s="460">
        <v>263.73007990000002</v>
      </c>
      <c r="G133" s="461">
        <v>263.73007990000002</v>
      </c>
      <c r="H133" s="461">
        <v>28.700659999999999</v>
      </c>
      <c r="I133" s="461">
        <v>259.49072000000001</v>
      </c>
      <c r="J133" s="461">
        <v>-4.2393599000000108</v>
      </c>
      <c r="K133" s="463">
        <v>0.98392538347689629</v>
      </c>
      <c r="L133" s="150"/>
      <c r="M133" s="459" t="str">
        <f t="shared" si="1"/>
        <v/>
      </c>
    </row>
    <row r="134" spans="1:13" ht="14.45" customHeight="1" x14ac:dyDescent="0.2">
      <c r="A134" s="464" t="s">
        <v>400</v>
      </c>
      <c r="B134" s="460">
        <v>0</v>
      </c>
      <c r="C134" s="461">
        <v>35.498800000000003</v>
      </c>
      <c r="D134" s="461">
        <v>35.498800000000003</v>
      </c>
      <c r="E134" s="462">
        <v>0</v>
      </c>
      <c r="F134" s="460">
        <v>31.874392800000003</v>
      </c>
      <c r="G134" s="461">
        <v>31.874392800000003</v>
      </c>
      <c r="H134" s="461">
        <v>28.3</v>
      </c>
      <c r="I134" s="461">
        <v>69.286000000000001</v>
      </c>
      <c r="J134" s="461">
        <v>37.411607199999999</v>
      </c>
      <c r="K134" s="463">
        <v>2.1737198394568318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401</v>
      </c>
      <c r="B135" s="460">
        <v>0</v>
      </c>
      <c r="C135" s="461">
        <v>35.498800000000003</v>
      </c>
      <c r="D135" s="461">
        <v>35.498800000000003</v>
      </c>
      <c r="E135" s="462">
        <v>0</v>
      </c>
      <c r="F135" s="460">
        <v>31.874392800000003</v>
      </c>
      <c r="G135" s="461">
        <v>31.874392800000003</v>
      </c>
      <c r="H135" s="461">
        <v>28.3</v>
      </c>
      <c r="I135" s="461">
        <v>69.286000000000001</v>
      </c>
      <c r="J135" s="461">
        <v>37.411607199999999</v>
      </c>
      <c r="K135" s="463">
        <v>2.1737198394568318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0</v>
      </c>
      <c r="C136" s="461">
        <v>12.578799999999999</v>
      </c>
      <c r="D136" s="461">
        <v>12.578799999999999</v>
      </c>
      <c r="E136" s="462">
        <v>0</v>
      </c>
      <c r="F136" s="460">
        <v>16.265710800000001</v>
      </c>
      <c r="G136" s="461">
        <v>16.265710800000001</v>
      </c>
      <c r="H136" s="461">
        <v>28.3</v>
      </c>
      <c r="I136" s="461">
        <v>51.286000000000001</v>
      </c>
      <c r="J136" s="461">
        <v>35.020289200000001</v>
      </c>
      <c r="K136" s="463">
        <v>3.1530131471414085</v>
      </c>
      <c r="L136" s="150"/>
      <c r="M136" s="459" t="str">
        <f t="shared" si="2"/>
        <v>X</v>
      </c>
    </row>
    <row r="137" spans="1:13" ht="14.45" customHeight="1" x14ac:dyDescent="0.2">
      <c r="A137" s="464" t="s">
        <v>403</v>
      </c>
      <c r="B137" s="460">
        <v>0</v>
      </c>
      <c r="C137" s="461">
        <v>7.1778000000000004</v>
      </c>
      <c r="D137" s="461">
        <v>7.1778000000000004</v>
      </c>
      <c r="E137" s="462">
        <v>0</v>
      </c>
      <c r="F137" s="460">
        <v>7.65543</v>
      </c>
      <c r="G137" s="461">
        <v>7.6554300000000008</v>
      </c>
      <c r="H137" s="461">
        <v>0</v>
      </c>
      <c r="I137" s="461">
        <v>0</v>
      </c>
      <c r="J137" s="461">
        <v>-7.6554300000000008</v>
      </c>
      <c r="K137" s="463">
        <v>0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0</v>
      </c>
      <c r="C138" s="461">
        <v>5.4009999999999998</v>
      </c>
      <c r="D138" s="461">
        <v>5.4009999999999998</v>
      </c>
      <c r="E138" s="462">
        <v>0</v>
      </c>
      <c r="F138" s="460">
        <v>8.6102808</v>
      </c>
      <c r="G138" s="461">
        <v>8.6102808</v>
      </c>
      <c r="H138" s="461">
        <v>28.3</v>
      </c>
      <c r="I138" s="461">
        <v>51.286000000000001</v>
      </c>
      <c r="J138" s="461">
        <v>42.675719200000003</v>
      </c>
      <c r="K138" s="463">
        <v>5.956367880592234</v>
      </c>
      <c r="L138" s="150"/>
      <c r="M138" s="459" t="str">
        <f t="shared" si="2"/>
        <v/>
      </c>
    </row>
    <row r="139" spans="1:13" ht="14.45" customHeight="1" x14ac:dyDescent="0.2">
      <c r="A139" s="464" t="s">
        <v>405</v>
      </c>
      <c r="B139" s="460">
        <v>0</v>
      </c>
      <c r="C139" s="461">
        <v>18.46</v>
      </c>
      <c r="D139" s="461">
        <v>18.46</v>
      </c>
      <c r="E139" s="462">
        <v>0</v>
      </c>
      <c r="F139" s="460">
        <v>14.523948000000001</v>
      </c>
      <c r="G139" s="461">
        <v>14.523948000000001</v>
      </c>
      <c r="H139" s="461">
        <v>0</v>
      </c>
      <c r="I139" s="461">
        <v>16.8</v>
      </c>
      <c r="J139" s="461">
        <v>2.276052</v>
      </c>
      <c r="K139" s="463">
        <v>1.1567102829065485</v>
      </c>
      <c r="L139" s="150"/>
      <c r="M139" s="459" t="str">
        <f t="shared" si="2"/>
        <v>X</v>
      </c>
    </row>
    <row r="140" spans="1:13" ht="14.45" customHeight="1" x14ac:dyDescent="0.2">
      <c r="A140" s="464" t="s">
        <v>406</v>
      </c>
      <c r="B140" s="460">
        <v>0</v>
      </c>
      <c r="C140" s="461">
        <v>18.46</v>
      </c>
      <c r="D140" s="461">
        <v>18.46</v>
      </c>
      <c r="E140" s="462">
        <v>0</v>
      </c>
      <c r="F140" s="460">
        <v>14.523948000000001</v>
      </c>
      <c r="G140" s="461">
        <v>14.523948000000001</v>
      </c>
      <c r="H140" s="461">
        <v>0</v>
      </c>
      <c r="I140" s="461">
        <v>16.8</v>
      </c>
      <c r="J140" s="461">
        <v>2.276052</v>
      </c>
      <c r="K140" s="463">
        <v>1.1567102829065485</v>
      </c>
      <c r="L140" s="150"/>
      <c r="M140" s="459" t="str">
        <f t="shared" si="2"/>
        <v/>
      </c>
    </row>
    <row r="141" spans="1:13" ht="14.45" customHeight="1" x14ac:dyDescent="0.2">
      <c r="A141" s="464" t="s">
        <v>407</v>
      </c>
      <c r="B141" s="460">
        <v>0</v>
      </c>
      <c r="C141" s="461">
        <v>2.7</v>
      </c>
      <c r="D141" s="461">
        <v>2.7</v>
      </c>
      <c r="E141" s="462">
        <v>0</v>
      </c>
      <c r="F141" s="460">
        <v>1.0847339999999999</v>
      </c>
      <c r="G141" s="461">
        <v>1.0847339999999999</v>
      </c>
      <c r="H141" s="461">
        <v>0</v>
      </c>
      <c r="I141" s="461">
        <v>0</v>
      </c>
      <c r="J141" s="461">
        <v>-1.0847339999999999</v>
      </c>
      <c r="K141" s="463">
        <v>0</v>
      </c>
      <c r="L141" s="150"/>
      <c r="M141" s="459" t="str">
        <f t="shared" si="2"/>
        <v>X</v>
      </c>
    </row>
    <row r="142" spans="1:13" ht="14.45" customHeight="1" x14ac:dyDescent="0.2">
      <c r="A142" s="464" t="s">
        <v>408</v>
      </c>
      <c r="B142" s="460">
        <v>0</v>
      </c>
      <c r="C142" s="461">
        <v>2.7</v>
      </c>
      <c r="D142" s="461">
        <v>2.7</v>
      </c>
      <c r="E142" s="462">
        <v>0</v>
      </c>
      <c r="F142" s="460">
        <v>1.0847339999999999</v>
      </c>
      <c r="G142" s="461">
        <v>1.0847339999999999</v>
      </c>
      <c r="H142" s="461">
        <v>0</v>
      </c>
      <c r="I142" s="461">
        <v>0</v>
      </c>
      <c r="J142" s="461">
        <v>-1.0847339999999999</v>
      </c>
      <c r="K142" s="463">
        <v>0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0</v>
      </c>
      <c r="C143" s="461">
        <v>1.76</v>
      </c>
      <c r="D143" s="461">
        <v>1.76</v>
      </c>
      <c r="E143" s="462">
        <v>0</v>
      </c>
      <c r="F143" s="460">
        <v>0</v>
      </c>
      <c r="G143" s="461">
        <v>0</v>
      </c>
      <c r="H143" s="461">
        <v>0</v>
      </c>
      <c r="I143" s="461">
        <v>1.2</v>
      </c>
      <c r="J143" s="461">
        <v>1.2</v>
      </c>
      <c r="K143" s="463">
        <v>0</v>
      </c>
      <c r="L143" s="150"/>
      <c r="M143" s="459" t="str">
        <f t="shared" si="2"/>
        <v>X</v>
      </c>
    </row>
    <row r="144" spans="1:13" ht="14.45" customHeight="1" x14ac:dyDescent="0.2">
      <c r="A144" s="464" t="s">
        <v>410</v>
      </c>
      <c r="B144" s="460">
        <v>0</v>
      </c>
      <c r="C144" s="461">
        <v>1.76</v>
      </c>
      <c r="D144" s="461">
        <v>1.76</v>
      </c>
      <c r="E144" s="462">
        <v>0</v>
      </c>
      <c r="F144" s="460">
        <v>0</v>
      </c>
      <c r="G144" s="461">
        <v>0</v>
      </c>
      <c r="H144" s="461">
        <v>0</v>
      </c>
      <c r="I144" s="461">
        <v>1.2</v>
      </c>
      <c r="J144" s="461">
        <v>1.2</v>
      </c>
      <c r="K144" s="463">
        <v>0</v>
      </c>
      <c r="L144" s="150"/>
      <c r="M144" s="459" t="str">
        <f t="shared" si="2"/>
        <v/>
      </c>
    </row>
    <row r="145" spans="1:13" ht="14.45" customHeight="1" x14ac:dyDescent="0.2">
      <c r="A145" s="464" t="s">
        <v>411</v>
      </c>
      <c r="B145" s="460">
        <v>470.00000399999999</v>
      </c>
      <c r="C145" s="461">
        <v>506.51934999999997</v>
      </c>
      <c r="D145" s="461">
        <v>36.519345999999985</v>
      </c>
      <c r="E145" s="462">
        <v>1.0777007355089299</v>
      </c>
      <c r="F145" s="460">
        <v>649.327686499999</v>
      </c>
      <c r="G145" s="461">
        <v>649.327686499999</v>
      </c>
      <c r="H145" s="461">
        <v>68.187669999999997</v>
      </c>
      <c r="I145" s="461">
        <v>785.61460999999997</v>
      </c>
      <c r="J145" s="461">
        <v>136.28692350000097</v>
      </c>
      <c r="K145" s="463">
        <v>1.2098892844606914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470.00000399999999</v>
      </c>
      <c r="C146" s="461">
        <v>467.56890000000004</v>
      </c>
      <c r="D146" s="461">
        <v>-2.431103999999948</v>
      </c>
      <c r="E146" s="462">
        <v>0.99482743834189424</v>
      </c>
      <c r="F146" s="460">
        <v>649.327686499999</v>
      </c>
      <c r="G146" s="461">
        <v>649.327686499999</v>
      </c>
      <c r="H146" s="461">
        <v>68.187669999999997</v>
      </c>
      <c r="I146" s="461">
        <v>776.78161</v>
      </c>
      <c r="J146" s="461">
        <v>127.453923500001</v>
      </c>
      <c r="K146" s="463">
        <v>1.196285983410013</v>
      </c>
      <c r="L146" s="150"/>
      <c r="M146" s="459" t="str">
        <f t="shared" si="2"/>
        <v/>
      </c>
    </row>
    <row r="147" spans="1:13" ht="14.45" customHeight="1" x14ac:dyDescent="0.2">
      <c r="A147" s="464" t="s">
        <v>413</v>
      </c>
      <c r="B147" s="460">
        <v>470.00000399999999</v>
      </c>
      <c r="C147" s="461">
        <v>467.56890000000004</v>
      </c>
      <c r="D147" s="461">
        <v>-2.431103999999948</v>
      </c>
      <c r="E147" s="462">
        <v>0.99482743834189424</v>
      </c>
      <c r="F147" s="460">
        <v>649.327686499999</v>
      </c>
      <c r="G147" s="461">
        <v>649.327686499999</v>
      </c>
      <c r="H147" s="461">
        <v>68.187669999999997</v>
      </c>
      <c r="I147" s="461">
        <v>776.78161</v>
      </c>
      <c r="J147" s="461">
        <v>127.453923500001</v>
      </c>
      <c r="K147" s="463">
        <v>1.196285983410013</v>
      </c>
      <c r="L147" s="150"/>
      <c r="M147" s="459" t="str">
        <f t="shared" si="2"/>
        <v>X</v>
      </c>
    </row>
    <row r="148" spans="1:13" ht="14.45" customHeight="1" x14ac:dyDescent="0.2">
      <c r="A148" s="464" t="s">
        <v>414</v>
      </c>
      <c r="B148" s="460">
        <v>47.000004000000004</v>
      </c>
      <c r="C148" s="461">
        <v>49.935749999999999</v>
      </c>
      <c r="D148" s="461">
        <v>2.9357459999999946</v>
      </c>
      <c r="E148" s="462">
        <v>1.0624626755350912</v>
      </c>
      <c r="F148" s="460">
        <v>62.049476399999996</v>
      </c>
      <c r="G148" s="461">
        <v>62.049476399999989</v>
      </c>
      <c r="H148" s="461">
        <v>10.460690000000001</v>
      </c>
      <c r="I148" s="461">
        <v>122.28478</v>
      </c>
      <c r="J148" s="461">
        <v>60.235303600000009</v>
      </c>
      <c r="K148" s="463">
        <v>1.9707624801165931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120.999996</v>
      </c>
      <c r="C149" s="461">
        <v>115.46</v>
      </c>
      <c r="D149" s="461">
        <v>-5.5399960000000021</v>
      </c>
      <c r="E149" s="462">
        <v>0.95421490757735228</v>
      </c>
      <c r="F149" s="460">
        <v>282.14508050000001</v>
      </c>
      <c r="G149" s="461">
        <v>282.14508050000001</v>
      </c>
      <c r="H149" s="461">
        <v>31.100999999999999</v>
      </c>
      <c r="I149" s="461">
        <v>334.88299999999998</v>
      </c>
      <c r="J149" s="461">
        <v>52.737919499999975</v>
      </c>
      <c r="K149" s="463">
        <v>1.1869177353953544</v>
      </c>
      <c r="L149" s="150"/>
      <c r="M149" s="459" t="str">
        <f t="shared" si="2"/>
        <v/>
      </c>
    </row>
    <row r="150" spans="1:13" ht="14.45" customHeight="1" x14ac:dyDescent="0.2">
      <c r="A150" s="464" t="s">
        <v>416</v>
      </c>
      <c r="B150" s="460">
        <v>12.999995999999999</v>
      </c>
      <c r="C150" s="461">
        <v>12.568</v>
      </c>
      <c r="D150" s="461">
        <v>-0.43199599999999982</v>
      </c>
      <c r="E150" s="462">
        <v>0.96676952823677798</v>
      </c>
      <c r="F150" s="460">
        <v>12.564</v>
      </c>
      <c r="G150" s="461">
        <v>12.564</v>
      </c>
      <c r="H150" s="461">
        <v>1.0469999999999999</v>
      </c>
      <c r="I150" s="461">
        <v>12.564</v>
      </c>
      <c r="J150" s="461">
        <v>0</v>
      </c>
      <c r="K150" s="463">
        <v>1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286.00000799999998</v>
      </c>
      <c r="C151" s="461">
        <v>286.62815000000001</v>
      </c>
      <c r="D151" s="461">
        <v>0.62814200000002529</v>
      </c>
      <c r="E151" s="462">
        <v>1.0021963006378658</v>
      </c>
      <c r="F151" s="460">
        <v>291.82612920000003</v>
      </c>
      <c r="G151" s="461">
        <v>291.82612920000003</v>
      </c>
      <c r="H151" s="461">
        <v>25.578979999999998</v>
      </c>
      <c r="I151" s="461">
        <v>306.30583000000001</v>
      </c>
      <c r="J151" s="461">
        <v>14.479700799999989</v>
      </c>
      <c r="K151" s="463">
        <v>1.0496175611131671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3</v>
      </c>
      <c r="C152" s="461">
        <v>2.9769999999999999</v>
      </c>
      <c r="D152" s="461">
        <v>-2.3000000000000131E-2</v>
      </c>
      <c r="E152" s="462">
        <v>0.99233333333333329</v>
      </c>
      <c r="F152" s="460">
        <v>0.74300040000000001</v>
      </c>
      <c r="G152" s="461">
        <v>0.74300040000000001</v>
      </c>
      <c r="H152" s="461">
        <v>0</v>
      </c>
      <c r="I152" s="461">
        <v>0.74399999999999999</v>
      </c>
      <c r="J152" s="461">
        <v>9.9959999999998939E-4</v>
      </c>
      <c r="K152" s="463">
        <v>1.0013453559378971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0</v>
      </c>
      <c r="C153" s="461">
        <v>38.950449999999996</v>
      </c>
      <c r="D153" s="461">
        <v>38.950449999999996</v>
      </c>
      <c r="E153" s="462">
        <v>0</v>
      </c>
      <c r="F153" s="460">
        <v>0</v>
      </c>
      <c r="G153" s="461">
        <v>0</v>
      </c>
      <c r="H153" s="461">
        <v>0</v>
      </c>
      <c r="I153" s="461">
        <v>8.8330000000000002</v>
      </c>
      <c r="J153" s="461">
        <v>8.8330000000000002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0</v>
      </c>
      <c r="C154" s="461">
        <v>0</v>
      </c>
      <c r="D154" s="461">
        <v>0</v>
      </c>
      <c r="E154" s="462">
        <v>0</v>
      </c>
      <c r="F154" s="460">
        <v>0</v>
      </c>
      <c r="G154" s="461">
        <v>0</v>
      </c>
      <c r="H154" s="461">
        <v>0</v>
      </c>
      <c r="I154" s="461">
        <v>8.8330000000000002</v>
      </c>
      <c r="J154" s="461">
        <v>8.8330000000000002</v>
      </c>
      <c r="K154" s="463">
        <v>0</v>
      </c>
      <c r="L154" s="150"/>
      <c r="M154" s="459" t="str">
        <f t="shared" si="2"/>
        <v>X</v>
      </c>
    </row>
    <row r="155" spans="1:13" ht="14.45" customHeight="1" x14ac:dyDescent="0.2">
      <c r="A155" s="464" t="s">
        <v>421</v>
      </c>
      <c r="B155" s="460">
        <v>0</v>
      </c>
      <c r="C155" s="461">
        <v>0</v>
      </c>
      <c r="D155" s="461">
        <v>0</v>
      </c>
      <c r="E155" s="462">
        <v>0</v>
      </c>
      <c r="F155" s="460">
        <v>0</v>
      </c>
      <c r="G155" s="461">
        <v>0</v>
      </c>
      <c r="H155" s="461">
        <v>0</v>
      </c>
      <c r="I155" s="461">
        <v>8.8330000000000002</v>
      </c>
      <c r="J155" s="461">
        <v>8.8330000000000002</v>
      </c>
      <c r="K155" s="463">
        <v>0</v>
      </c>
      <c r="L155" s="150"/>
      <c r="M155" s="459" t="str">
        <f t="shared" si="2"/>
        <v/>
      </c>
    </row>
    <row r="156" spans="1:13" ht="14.45" customHeight="1" x14ac:dyDescent="0.2">
      <c r="A156" s="464" t="s">
        <v>422</v>
      </c>
      <c r="B156" s="460">
        <v>0</v>
      </c>
      <c r="C156" s="461">
        <v>14.817</v>
      </c>
      <c r="D156" s="461">
        <v>14.817</v>
      </c>
      <c r="E156" s="462">
        <v>0</v>
      </c>
      <c r="F156" s="460">
        <v>0</v>
      </c>
      <c r="G156" s="461">
        <v>0</v>
      </c>
      <c r="H156" s="461">
        <v>0</v>
      </c>
      <c r="I156" s="461">
        <v>0</v>
      </c>
      <c r="J156" s="461">
        <v>0</v>
      </c>
      <c r="K156" s="463">
        <v>0</v>
      </c>
      <c r="L156" s="150"/>
      <c r="M156" s="459" t="str">
        <f t="shared" si="2"/>
        <v>X</v>
      </c>
    </row>
    <row r="157" spans="1:13" ht="14.45" customHeight="1" x14ac:dyDescent="0.2">
      <c r="A157" s="464" t="s">
        <v>423</v>
      </c>
      <c r="B157" s="460">
        <v>0</v>
      </c>
      <c r="C157" s="461">
        <v>14.817</v>
      </c>
      <c r="D157" s="461">
        <v>14.817</v>
      </c>
      <c r="E157" s="462">
        <v>0</v>
      </c>
      <c r="F157" s="460">
        <v>0</v>
      </c>
      <c r="G157" s="461">
        <v>0</v>
      </c>
      <c r="H157" s="461">
        <v>0</v>
      </c>
      <c r="I157" s="461">
        <v>0</v>
      </c>
      <c r="J157" s="461">
        <v>0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0</v>
      </c>
      <c r="C158" s="461">
        <v>24.13345</v>
      </c>
      <c r="D158" s="461">
        <v>24.13345</v>
      </c>
      <c r="E158" s="462">
        <v>0</v>
      </c>
      <c r="F158" s="460">
        <v>0</v>
      </c>
      <c r="G158" s="461">
        <v>0</v>
      </c>
      <c r="H158" s="461">
        <v>0</v>
      </c>
      <c r="I158" s="461">
        <v>0</v>
      </c>
      <c r="J158" s="461">
        <v>0</v>
      </c>
      <c r="K158" s="463">
        <v>0</v>
      </c>
      <c r="L158" s="150"/>
      <c r="M158" s="459" t="str">
        <f t="shared" si="2"/>
        <v>X</v>
      </c>
    </row>
    <row r="159" spans="1:13" ht="14.45" customHeight="1" x14ac:dyDescent="0.2">
      <c r="A159" s="464" t="s">
        <v>425</v>
      </c>
      <c r="B159" s="460">
        <v>0</v>
      </c>
      <c r="C159" s="461">
        <v>24.13345</v>
      </c>
      <c r="D159" s="461">
        <v>24.13345</v>
      </c>
      <c r="E159" s="462">
        <v>0</v>
      </c>
      <c r="F159" s="460">
        <v>0</v>
      </c>
      <c r="G159" s="461">
        <v>0</v>
      </c>
      <c r="H159" s="461">
        <v>0</v>
      </c>
      <c r="I159" s="461">
        <v>0</v>
      </c>
      <c r="J159" s="461">
        <v>0</v>
      </c>
      <c r="K159" s="463">
        <v>0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6153.4426370000001</v>
      </c>
      <c r="C160" s="461">
        <v>5864.1077999999998</v>
      </c>
      <c r="D160" s="461">
        <v>-289.33483700000033</v>
      </c>
      <c r="E160" s="462">
        <v>0.95298000581653908</v>
      </c>
      <c r="F160" s="460">
        <v>861.59655659999999</v>
      </c>
      <c r="G160" s="461">
        <v>861.59655659999999</v>
      </c>
      <c r="H160" s="461">
        <v>639.30809999999997</v>
      </c>
      <c r="I160" s="461">
        <v>6705.2589400000006</v>
      </c>
      <c r="J160" s="461">
        <v>5843.6623834000002</v>
      </c>
      <c r="K160" s="463">
        <v>7.7823650624371599</v>
      </c>
      <c r="L160" s="150"/>
      <c r="M160" s="459" t="str">
        <f t="shared" si="2"/>
        <v/>
      </c>
    </row>
    <row r="161" spans="1:13" ht="14.45" customHeight="1" x14ac:dyDescent="0.2">
      <c r="A161" s="464" t="s">
        <v>427</v>
      </c>
      <c r="B161" s="460">
        <v>6153.1533449999997</v>
      </c>
      <c r="C161" s="461">
        <v>5760.9319100000002</v>
      </c>
      <c r="D161" s="461">
        <v>-392.22143499999947</v>
      </c>
      <c r="E161" s="462">
        <v>0.93625684051597458</v>
      </c>
      <c r="F161" s="460">
        <v>821.11864289999994</v>
      </c>
      <c r="G161" s="461">
        <v>821.11864289999994</v>
      </c>
      <c r="H161" s="461">
        <v>522.61374000000001</v>
      </c>
      <c r="I161" s="461">
        <v>5472.3098200000004</v>
      </c>
      <c r="J161" s="461">
        <v>4651.1911771000005</v>
      </c>
      <c r="K161" s="463">
        <v>6.6644569177884891</v>
      </c>
      <c r="L161" s="150"/>
      <c r="M161" s="459" t="str">
        <f t="shared" si="2"/>
        <v/>
      </c>
    </row>
    <row r="162" spans="1:13" ht="14.45" customHeight="1" x14ac:dyDescent="0.2">
      <c r="A162" s="464" t="s">
        <v>428</v>
      </c>
      <c r="B162" s="460">
        <v>6153.1533449999997</v>
      </c>
      <c r="C162" s="461">
        <v>5760.9319100000002</v>
      </c>
      <c r="D162" s="461">
        <v>-392.22143499999947</v>
      </c>
      <c r="E162" s="462">
        <v>0.93625684051597458</v>
      </c>
      <c r="F162" s="460">
        <v>821.11864289999994</v>
      </c>
      <c r="G162" s="461">
        <v>821.11864289999994</v>
      </c>
      <c r="H162" s="461">
        <v>522.61374000000001</v>
      </c>
      <c r="I162" s="461">
        <v>5472.3098200000004</v>
      </c>
      <c r="J162" s="461">
        <v>4651.1911771000005</v>
      </c>
      <c r="K162" s="463">
        <v>6.6644569177884891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827.31500899999992</v>
      </c>
      <c r="C163" s="461">
        <v>803.55591000000004</v>
      </c>
      <c r="D163" s="461">
        <v>-23.759098999999878</v>
      </c>
      <c r="E163" s="462">
        <v>0.9712816777871367</v>
      </c>
      <c r="F163" s="460">
        <v>821.11864289999994</v>
      </c>
      <c r="G163" s="461">
        <v>821.11864289999994</v>
      </c>
      <c r="H163" s="461">
        <v>18.274750000000001</v>
      </c>
      <c r="I163" s="461">
        <v>297.79967999999997</v>
      </c>
      <c r="J163" s="461">
        <v>-523.31896289999997</v>
      </c>
      <c r="K163" s="463">
        <v>0.36267557992379862</v>
      </c>
      <c r="L163" s="150"/>
      <c r="M163" s="459" t="str">
        <f t="shared" si="2"/>
        <v>X</v>
      </c>
    </row>
    <row r="164" spans="1:13" ht="14.45" customHeight="1" x14ac:dyDescent="0.2">
      <c r="A164" s="464" t="s">
        <v>430</v>
      </c>
      <c r="B164" s="460">
        <v>24.985941</v>
      </c>
      <c r="C164" s="461">
        <v>18.993449999999999</v>
      </c>
      <c r="D164" s="461">
        <v>-5.9924910000000011</v>
      </c>
      <c r="E164" s="462">
        <v>0.76016548666307981</v>
      </c>
      <c r="F164" s="460">
        <v>18.646410400000001</v>
      </c>
      <c r="G164" s="461">
        <v>18.646410400000001</v>
      </c>
      <c r="H164" s="461">
        <v>0.11244</v>
      </c>
      <c r="I164" s="461">
        <v>0.11244</v>
      </c>
      <c r="J164" s="461">
        <v>-18.533970400000001</v>
      </c>
      <c r="K164" s="463">
        <v>6.0301150509912615E-3</v>
      </c>
      <c r="L164" s="150"/>
      <c r="M164" s="459" t="str">
        <f t="shared" si="2"/>
        <v/>
      </c>
    </row>
    <row r="165" spans="1:13" ht="14.45" customHeight="1" x14ac:dyDescent="0.2">
      <c r="A165" s="464" t="s">
        <v>431</v>
      </c>
      <c r="B165" s="460">
        <v>1.2138260000000001</v>
      </c>
      <c r="C165" s="461">
        <v>0</v>
      </c>
      <c r="D165" s="461">
        <v>-1.2138260000000001</v>
      </c>
      <c r="E165" s="462">
        <v>0</v>
      </c>
      <c r="F165" s="460">
        <v>0</v>
      </c>
      <c r="G165" s="461">
        <v>0</v>
      </c>
      <c r="H165" s="461">
        <v>0</v>
      </c>
      <c r="I165" s="461">
        <v>0.60199999999999998</v>
      </c>
      <c r="J165" s="461">
        <v>0.60199999999999998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94.487282999999991</v>
      </c>
      <c r="C166" s="461">
        <v>21.935950000000002</v>
      </c>
      <c r="D166" s="461">
        <v>-72.551332999999985</v>
      </c>
      <c r="E166" s="462">
        <v>0.2321576968193699</v>
      </c>
      <c r="F166" s="460">
        <v>21.186182100000003</v>
      </c>
      <c r="G166" s="461">
        <v>21.186182100000003</v>
      </c>
      <c r="H166" s="461">
        <v>2.52867</v>
      </c>
      <c r="I166" s="461">
        <v>7.7668500000000007</v>
      </c>
      <c r="J166" s="461">
        <v>-13.419332100000002</v>
      </c>
      <c r="K166" s="463">
        <v>0.36659979430649753</v>
      </c>
      <c r="L166" s="150"/>
      <c r="M166" s="459" t="str">
        <f t="shared" si="2"/>
        <v/>
      </c>
    </row>
    <row r="167" spans="1:13" ht="14.45" customHeight="1" x14ac:dyDescent="0.2">
      <c r="A167" s="464" t="s">
        <v>433</v>
      </c>
      <c r="B167" s="460">
        <v>706.62795900000003</v>
      </c>
      <c r="C167" s="461">
        <v>762.62651000000005</v>
      </c>
      <c r="D167" s="461">
        <v>55.99855100000002</v>
      </c>
      <c r="E167" s="462">
        <v>1.0792475733329991</v>
      </c>
      <c r="F167" s="460">
        <v>781.28605039999991</v>
      </c>
      <c r="G167" s="461">
        <v>781.28605040000002</v>
      </c>
      <c r="H167" s="461">
        <v>15.63364</v>
      </c>
      <c r="I167" s="461">
        <v>289.31839000000002</v>
      </c>
      <c r="J167" s="461">
        <v>-491.9676604</v>
      </c>
      <c r="K167" s="463">
        <v>0.37031045140493152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5.4228160000000001</v>
      </c>
      <c r="C168" s="461">
        <v>21.216639999999998</v>
      </c>
      <c r="D168" s="461">
        <v>15.793823999999997</v>
      </c>
      <c r="E168" s="462">
        <v>3.9124764697898651</v>
      </c>
      <c r="F168" s="460">
        <v>0</v>
      </c>
      <c r="G168" s="461">
        <v>0</v>
      </c>
      <c r="H168" s="461">
        <v>0.33892</v>
      </c>
      <c r="I168" s="461">
        <v>18.213650000000001</v>
      </c>
      <c r="J168" s="461">
        <v>18.213650000000001</v>
      </c>
      <c r="K168" s="463">
        <v>0</v>
      </c>
      <c r="L168" s="150"/>
      <c r="M168" s="459" t="str">
        <f t="shared" si="2"/>
        <v>X</v>
      </c>
    </row>
    <row r="169" spans="1:13" ht="14.45" customHeight="1" x14ac:dyDescent="0.2">
      <c r="A169" s="464" t="s">
        <v>435</v>
      </c>
      <c r="B169" s="460">
        <v>1.750702</v>
      </c>
      <c r="C169" s="461">
        <v>1.3143</v>
      </c>
      <c r="D169" s="461">
        <v>-0.43640199999999996</v>
      </c>
      <c r="E169" s="462">
        <v>0.75072742248538016</v>
      </c>
      <c r="F169" s="460">
        <v>0</v>
      </c>
      <c r="G169" s="461">
        <v>0</v>
      </c>
      <c r="H169" s="461">
        <v>-8.6800000000000002E-3</v>
      </c>
      <c r="I169" s="461">
        <v>0.60802</v>
      </c>
      <c r="J169" s="461">
        <v>0.60802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3.6721140000000001</v>
      </c>
      <c r="C170" s="461">
        <v>19.902339999999999</v>
      </c>
      <c r="D170" s="461">
        <v>16.230225999999998</v>
      </c>
      <c r="E170" s="462">
        <v>5.4198589695200088</v>
      </c>
      <c r="F170" s="460">
        <v>0</v>
      </c>
      <c r="G170" s="461">
        <v>0</v>
      </c>
      <c r="H170" s="461">
        <v>0.34760000000000002</v>
      </c>
      <c r="I170" s="461">
        <v>17.605630000000001</v>
      </c>
      <c r="J170" s="461">
        <v>17.605630000000001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437</v>
      </c>
      <c r="B171" s="460">
        <v>0</v>
      </c>
      <c r="C171" s="461">
        <v>0</v>
      </c>
      <c r="D171" s="461">
        <v>0</v>
      </c>
      <c r="E171" s="462">
        <v>0</v>
      </c>
      <c r="F171" s="460">
        <v>0</v>
      </c>
      <c r="G171" s="461">
        <v>0</v>
      </c>
      <c r="H171" s="461">
        <v>0</v>
      </c>
      <c r="I171" s="461">
        <v>-11.0471</v>
      </c>
      <c r="J171" s="461">
        <v>-11.0471</v>
      </c>
      <c r="K171" s="463">
        <v>0</v>
      </c>
      <c r="L171" s="150"/>
      <c r="M171" s="459" t="str">
        <f t="shared" si="2"/>
        <v>X</v>
      </c>
    </row>
    <row r="172" spans="1:13" ht="14.45" customHeight="1" x14ac:dyDescent="0.2">
      <c r="A172" s="464" t="s">
        <v>438</v>
      </c>
      <c r="B172" s="460">
        <v>0</v>
      </c>
      <c r="C172" s="461">
        <v>0</v>
      </c>
      <c r="D172" s="461">
        <v>0</v>
      </c>
      <c r="E172" s="462">
        <v>0</v>
      </c>
      <c r="F172" s="460">
        <v>0</v>
      </c>
      <c r="G172" s="461">
        <v>0</v>
      </c>
      <c r="H172" s="461">
        <v>0</v>
      </c>
      <c r="I172" s="461">
        <v>-11.0471</v>
      </c>
      <c r="J172" s="461">
        <v>-11.0471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5320.4155199999996</v>
      </c>
      <c r="C173" s="461">
        <v>4705.5757300000005</v>
      </c>
      <c r="D173" s="461">
        <v>-614.83978999999908</v>
      </c>
      <c r="E173" s="462">
        <v>0.8844376369310345</v>
      </c>
      <c r="F173" s="460">
        <v>0</v>
      </c>
      <c r="G173" s="461">
        <v>0</v>
      </c>
      <c r="H173" s="461">
        <v>417.37821000000002</v>
      </c>
      <c r="I173" s="461">
        <v>4904.2685899999997</v>
      </c>
      <c r="J173" s="461">
        <v>4904.2685899999997</v>
      </c>
      <c r="K173" s="463">
        <v>0</v>
      </c>
      <c r="L173" s="150"/>
      <c r="M173" s="459" t="str">
        <f t="shared" si="2"/>
        <v>X</v>
      </c>
    </row>
    <row r="174" spans="1:13" ht="14.45" customHeight="1" x14ac:dyDescent="0.2">
      <c r="A174" s="464" t="s">
        <v>440</v>
      </c>
      <c r="B174" s="460">
        <v>5320.4155199999996</v>
      </c>
      <c r="C174" s="461">
        <v>4705.5757300000005</v>
      </c>
      <c r="D174" s="461">
        <v>-614.83978999999908</v>
      </c>
      <c r="E174" s="462">
        <v>0.8844376369310345</v>
      </c>
      <c r="F174" s="460">
        <v>0</v>
      </c>
      <c r="G174" s="461">
        <v>0</v>
      </c>
      <c r="H174" s="461">
        <v>417.37821000000002</v>
      </c>
      <c r="I174" s="461">
        <v>4904.2685899999997</v>
      </c>
      <c r="J174" s="461">
        <v>4904.2685899999997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0</v>
      </c>
      <c r="C175" s="461">
        <v>230.58363</v>
      </c>
      <c r="D175" s="461">
        <v>230.58363</v>
      </c>
      <c r="E175" s="462">
        <v>0</v>
      </c>
      <c r="F175" s="460">
        <v>0</v>
      </c>
      <c r="G175" s="461">
        <v>0</v>
      </c>
      <c r="H175" s="461">
        <v>86.621859999999998</v>
      </c>
      <c r="I175" s="461">
        <v>263.07499999999999</v>
      </c>
      <c r="J175" s="461">
        <v>263.07499999999999</v>
      </c>
      <c r="K175" s="463">
        <v>0</v>
      </c>
      <c r="L175" s="150"/>
      <c r="M175" s="459" t="str">
        <f t="shared" si="2"/>
        <v>X</v>
      </c>
    </row>
    <row r="176" spans="1:13" ht="14.45" customHeight="1" x14ac:dyDescent="0.2">
      <c r="A176" s="464" t="s">
        <v>442</v>
      </c>
      <c r="B176" s="460">
        <v>0</v>
      </c>
      <c r="C176" s="461">
        <v>230.58363</v>
      </c>
      <c r="D176" s="461">
        <v>230.58363</v>
      </c>
      <c r="E176" s="462">
        <v>0</v>
      </c>
      <c r="F176" s="460">
        <v>0</v>
      </c>
      <c r="G176" s="461">
        <v>0</v>
      </c>
      <c r="H176" s="461">
        <v>86.621859999999998</v>
      </c>
      <c r="I176" s="461">
        <v>263.07499999999999</v>
      </c>
      <c r="J176" s="461">
        <v>263.07499999999999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443</v>
      </c>
      <c r="B177" s="460">
        <v>0.28929199999999999</v>
      </c>
      <c r="C177" s="461">
        <v>90.607889999999998</v>
      </c>
      <c r="D177" s="461">
        <v>90.318597999999994</v>
      </c>
      <c r="E177" s="462">
        <v>313.20565380307784</v>
      </c>
      <c r="F177" s="460">
        <v>40.477913699999995</v>
      </c>
      <c r="G177" s="461">
        <v>40.477913699999995</v>
      </c>
      <c r="H177" s="461">
        <v>4.1315799999999996</v>
      </c>
      <c r="I177" s="461">
        <v>15.289339999999999</v>
      </c>
      <c r="J177" s="461">
        <v>-25.188573699999996</v>
      </c>
      <c r="K177" s="463">
        <v>0.37772055430811396</v>
      </c>
      <c r="L177" s="150"/>
      <c r="M177" s="459" t="str">
        <f t="shared" si="2"/>
        <v/>
      </c>
    </row>
    <row r="178" spans="1:13" ht="14.45" customHeight="1" x14ac:dyDescent="0.2">
      <c r="A178" s="464" t="s">
        <v>444</v>
      </c>
      <c r="B178" s="460">
        <v>0</v>
      </c>
      <c r="C178" s="461">
        <v>31.307449999999999</v>
      </c>
      <c r="D178" s="461">
        <v>31.307449999999999</v>
      </c>
      <c r="E178" s="462">
        <v>0</v>
      </c>
      <c r="F178" s="460">
        <v>0</v>
      </c>
      <c r="G178" s="461">
        <v>0</v>
      </c>
      <c r="H178" s="461">
        <v>0</v>
      </c>
      <c r="I178" s="461">
        <v>0</v>
      </c>
      <c r="J178" s="461">
        <v>0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0</v>
      </c>
      <c r="C179" s="461">
        <v>26.307449999999999</v>
      </c>
      <c r="D179" s="461">
        <v>26.307449999999999</v>
      </c>
      <c r="E179" s="462">
        <v>0</v>
      </c>
      <c r="F179" s="460">
        <v>0</v>
      </c>
      <c r="G179" s="461">
        <v>0</v>
      </c>
      <c r="H179" s="461">
        <v>0</v>
      </c>
      <c r="I179" s="461">
        <v>0</v>
      </c>
      <c r="J179" s="461">
        <v>0</v>
      </c>
      <c r="K179" s="463">
        <v>0</v>
      </c>
      <c r="L179" s="150"/>
      <c r="M179" s="459" t="str">
        <f t="shared" si="2"/>
        <v>X</v>
      </c>
    </row>
    <row r="180" spans="1:13" ht="14.45" customHeight="1" x14ac:dyDescent="0.2">
      <c r="A180" s="464" t="s">
        <v>446</v>
      </c>
      <c r="B180" s="460">
        <v>0</v>
      </c>
      <c r="C180" s="461">
        <v>26.307449999999999</v>
      </c>
      <c r="D180" s="461">
        <v>26.307449999999999</v>
      </c>
      <c r="E180" s="462">
        <v>0</v>
      </c>
      <c r="F180" s="460">
        <v>0</v>
      </c>
      <c r="G180" s="461">
        <v>0</v>
      </c>
      <c r="H180" s="461">
        <v>0</v>
      </c>
      <c r="I180" s="461">
        <v>0</v>
      </c>
      <c r="J180" s="461">
        <v>0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447</v>
      </c>
      <c r="B181" s="460">
        <v>0</v>
      </c>
      <c r="C181" s="461">
        <v>5</v>
      </c>
      <c r="D181" s="461">
        <v>5</v>
      </c>
      <c r="E181" s="462">
        <v>0</v>
      </c>
      <c r="F181" s="460">
        <v>0</v>
      </c>
      <c r="G181" s="461">
        <v>0</v>
      </c>
      <c r="H181" s="461">
        <v>0</v>
      </c>
      <c r="I181" s="461">
        <v>0</v>
      </c>
      <c r="J181" s="461">
        <v>0</v>
      </c>
      <c r="K181" s="463">
        <v>0</v>
      </c>
      <c r="L181" s="150"/>
      <c r="M181" s="459" t="str">
        <f t="shared" si="2"/>
        <v>X</v>
      </c>
    </row>
    <row r="182" spans="1:13" ht="14.45" customHeight="1" x14ac:dyDescent="0.2">
      <c r="A182" s="464" t="s">
        <v>448</v>
      </c>
      <c r="B182" s="460">
        <v>0</v>
      </c>
      <c r="C182" s="461">
        <v>5</v>
      </c>
      <c r="D182" s="461">
        <v>5</v>
      </c>
      <c r="E182" s="462">
        <v>0</v>
      </c>
      <c r="F182" s="460">
        <v>0</v>
      </c>
      <c r="G182" s="461">
        <v>0</v>
      </c>
      <c r="H182" s="461">
        <v>0</v>
      </c>
      <c r="I182" s="461">
        <v>0</v>
      </c>
      <c r="J182" s="461">
        <v>0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449</v>
      </c>
      <c r="B183" s="460">
        <v>0.28929199999999999</v>
      </c>
      <c r="C183" s="461">
        <v>59.300440000000002</v>
      </c>
      <c r="D183" s="461">
        <v>59.011147999999999</v>
      </c>
      <c r="E183" s="462">
        <v>204.98472131963553</v>
      </c>
      <c r="F183" s="460">
        <v>40.477913699999995</v>
      </c>
      <c r="G183" s="461">
        <v>40.477913699999995</v>
      </c>
      <c r="H183" s="461">
        <v>4.1315799999999996</v>
      </c>
      <c r="I183" s="461">
        <v>15.289339999999999</v>
      </c>
      <c r="J183" s="461">
        <v>-25.188573699999996</v>
      </c>
      <c r="K183" s="463">
        <v>0.37772055430811396</v>
      </c>
      <c r="L183" s="150"/>
      <c r="M183" s="459" t="str">
        <f t="shared" si="2"/>
        <v/>
      </c>
    </row>
    <row r="184" spans="1:13" ht="14.45" customHeight="1" x14ac:dyDescent="0.2">
      <c r="A184" s="464" t="s">
        <v>450</v>
      </c>
      <c r="B184" s="460">
        <v>0</v>
      </c>
      <c r="C184" s="461">
        <v>-8.0000000000000004E-4</v>
      </c>
      <c r="D184" s="461">
        <v>-8.0000000000000004E-4</v>
      </c>
      <c r="E184" s="462">
        <v>0</v>
      </c>
      <c r="F184" s="460">
        <v>0</v>
      </c>
      <c r="G184" s="461">
        <v>0</v>
      </c>
      <c r="H184" s="461">
        <v>-6.4999999999999997E-4</v>
      </c>
      <c r="I184" s="461">
        <v>4.9999999999999901E-5</v>
      </c>
      <c r="J184" s="461">
        <v>4.9999999999999901E-5</v>
      </c>
      <c r="K184" s="463">
        <v>0</v>
      </c>
      <c r="L184" s="150"/>
      <c r="M184" s="459" t="str">
        <f t="shared" si="2"/>
        <v>X</v>
      </c>
    </row>
    <row r="185" spans="1:13" ht="14.45" customHeight="1" x14ac:dyDescent="0.2">
      <c r="A185" s="464" t="s">
        <v>451</v>
      </c>
      <c r="B185" s="460">
        <v>0</v>
      </c>
      <c r="C185" s="461">
        <v>-8.0000000000000004E-4</v>
      </c>
      <c r="D185" s="461">
        <v>-8.0000000000000004E-4</v>
      </c>
      <c r="E185" s="462">
        <v>0</v>
      </c>
      <c r="F185" s="460">
        <v>0</v>
      </c>
      <c r="G185" s="461">
        <v>0</v>
      </c>
      <c r="H185" s="461">
        <v>-6.4999999999999997E-4</v>
      </c>
      <c r="I185" s="461">
        <v>4.9999999999999901E-5</v>
      </c>
      <c r="J185" s="461">
        <v>4.9999999999999901E-5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452</v>
      </c>
      <c r="B186" s="460">
        <v>0.28929199999999999</v>
      </c>
      <c r="C186" s="461">
        <v>59.30124</v>
      </c>
      <c r="D186" s="461">
        <v>59.011947999999997</v>
      </c>
      <c r="E186" s="462">
        <v>204.98748669164721</v>
      </c>
      <c r="F186" s="460">
        <v>40.477913699999995</v>
      </c>
      <c r="G186" s="461">
        <v>40.477913699999995</v>
      </c>
      <c r="H186" s="461">
        <v>4.1322299999999998</v>
      </c>
      <c r="I186" s="461">
        <v>15.289290000000001</v>
      </c>
      <c r="J186" s="461">
        <v>-25.188623699999994</v>
      </c>
      <c r="K186" s="463">
        <v>0.37771931906658529</v>
      </c>
      <c r="L186" s="150"/>
      <c r="M186" s="459" t="str">
        <f t="shared" si="2"/>
        <v>X</v>
      </c>
    </row>
    <row r="187" spans="1:13" ht="14.45" customHeight="1" x14ac:dyDescent="0.2">
      <c r="A187" s="464" t="s">
        <v>453</v>
      </c>
      <c r="B187" s="460">
        <v>0.28929199999999999</v>
      </c>
      <c r="C187" s="461">
        <v>8.0500000000000007</v>
      </c>
      <c r="D187" s="461">
        <v>7.7607080000000011</v>
      </c>
      <c r="E187" s="462">
        <v>27.82655586742807</v>
      </c>
      <c r="F187" s="460">
        <v>0</v>
      </c>
      <c r="G187" s="461">
        <v>0</v>
      </c>
      <c r="H187" s="461">
        <v>0</v>
      </c>
      <c r="I187" s="461">
        <v>0</v>
      </c>
      <c r="J187" s="461">
        <v>0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454</v>
      </c>
      <c r="B188" s="460">
        <v>0</v>
      </c>
      <c r="C188" s="461">
        <v>9.4099999999999989E-2</v>
      </c>
      <c r="D188" s="461">
        <v>9.4099999999999989E-2</v>
      </c>
      <c r="E188" s="462">
        <v>0</v>
      </c>
      <c r="F188" s="460">
        <v>0</v>
      </c>
      <c r="G188" s="461">
        <v>0</v>
      </c>
      <c r="H188" s="461">
        <v>0</v>
      </c>
      <c r="I188" s="461">
        <v>0</v>
      </c>
      <c r="J188" s="461">
        <v>0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0</v>
      </c>
      <c r="C189" s="461">
        <v>51.157139999999998</v>
      </c>
      <c r="D189" s="461">
        <v>51.157139999999998</v>
      </c>
      <c r="E189" s="462">
        <v>0</v>
      </c>
      <c r="F189" s="460">
        <v>40.477913699999995</v>
      </c>
      <c r="G189" s="461">
        <v>40.477913699999995</v>
      </c>
      <c r="H189" s="461">
        <v>4.1322299999999998</v>
      </c>
      <c r="I189" s="461">
        <v>15.289290000000001</v>
      </c>
      <c r="J189" s="461">
        <v>-25.188623699999994</v>
      </c>
      <c r="K189" s="463">
        <v>0.37771931906658529</v>
      </c>
      <c r="L189" s="150"/>
      <c r="M189" s="459" t="str">
        <f t="shared" si="2"/>
        <v/>
      </c>
    </row>
    <row r="190" spans="1:13" ht="14.45" customHeight="1" x14ac:dyDescent="0.2">
      <c r="A190" s="464" t="s">
        <v>456</v>
      </c>
      <c r="B190" s="460">
        <v>0</v>
      </c>
      <c r="C190" s="461">
        <v>0</v>
      </c>
      <c r="D190" s="461">
        <v>0</v>
      </c>
      <c r="E190" s="462">
        <v>0</v>
      </c>
      <c r="F190" s="460">
        <v>0</v>
      </c>
      <c r="G190" s="461">
        <v>0</v>
      </c>
      <c r="H190" s="461">
        <v>0</v>
      </c>
      <c r="I190" s="461">
        <v>4.0909999999999995E-2</v>
      </c>
      <c r="J190" s="461">
        <v>4.0909999999999995E-2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457</v>
      </c>
      <c r="B191" s="460">
        <v>0</v>
      </c>
      <c r="C191" s="461">
        <v>0</v>
      </c>
      <c r="D191" s="461">
        <v>0</v>
      </c>
      <c r="E191" s="462">
        <v>0</v>
      </c>
      <c r="F191" s="460">
        <v>0</v>
      </c>
      <c r="G191" s="461">
        <v>0</v>
      </c>
      <c r="H191" s="461">
        <v>0</v>
      </c>
      <c r="I191" s="461">
        <v>4.0909999999999995E-2</v>
      </c>
      <c r="J191" s="461">
        <v>4.0909999999999995E-2</v>
      </c>
      <c r="K191" s="463">
        <v>0</v>
      </c>
      <c r="L191" s="150"/>
      <c r="M191" s="459" t="str">
        <f t="shared" si="2"/>
        <v/>
      </c>
    </row>
    <row r="192" spans="1:13" ht="14.45" customHeight="1" x14ac:dyDescent="0.2">
      <c r="A192" s="464" t="s">
        <v>458</v>
      </c>
      <c r="B192" s="460">
        <v>0</v>
      </c>
      <c r="C192" s="461">
        <v>0</v>
      </c>
      <c r="D192" s="461">
        <v>0</v>
      </c>
      <c r="E192" s="462">
        <v>0</v>
      </c>
      <c r="F192" s="460">
        <v>0</v>
      </c>
      <c r="G192" s="461">
        <v>0</v>
      </c>
      <c r="H192" s="461">
        <v>0</v>
      </c>
      <c r="I192" s="461">
        <v>4.0909999999999995E-2</v>
      </c>
      <c r="J192" s="461">
        <v>4.0909999999999995E-2</v>
      </c>
      <c r="K192" s="463">
        <v>0</v>
      </c>
      <c r="L192" s="150"/>
      <c r="M192" s="459" t="str">
        <f t="shared" si="2"/>
        <v>X</v>
      </c>
    </row>
    <row r="193" spans="1:13" ht="14.45" customHeight="1" x14ac:dyDescent="0.2">
      <c r="A193" s="464" t="s">
        <v>459</v>
      </c>
      <c r="B193" s="460">
        <v>0</v>
      </c>
      <c r="C193" s="461">
        <v>0</v>
      </c>
      <c r="D193" s="461">
        <v>0</v>
      </c>
      <c r="E193" s="462">
        <v>0</v>
      </c>
      <c r="F193" s="460">
        <v>0</v>
      </c>
      <c r="G193" s="461">
        <v>0</v>
      </c>
      <c r="H193" s="461">
        <v>0</v>
      </c>
      <c r="I193" s="461">
        <v>4.0909999999999995E-2</v>
      </c>
      <c r="J193" s="461">
        <v>4.0909999999999995E-2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 t="s">
        <v>460</v>
      </c>
      <c r="B194" s="460">
        <v>0</v>
      </c>
      <c r="C194" s="461">
        <v>12.568</v>
      </c>
      <c r="D194" s="461">
        <v>12.568</v>
      </c>
      <c r="E194" s="462">
        <v>0</v>
      </c>
      <c r="F194" s="460">
        <v>0</v>
      </c>
      <c r="G194" s="461">
        <v>0</v>
      </c>
      <c r="H194" s="461">
        <v>112.56278</v>
      </c>
      <c r="I194" s="461">
        <v>1217.61887</v>
      </c>
      <c r="J194" s="461">
        <v>1217.61887</v>
      </c>
      <c r="K194" s="463">
        <v>0</v>
      </c>
      <c r="L194" s="150"/>
      <c r="M194" s="459" t="str">
        <f t="shared" si="2"/>
        <v/>
      </c>
    </row>
    <row r="195" spans="1:13" ht="14.45" customHeight="1" x14ac:dyDescent="0.2">
      <c r="A195" s="464" t="s">
        <v>461</v>
      </c>
      <c r="B195" s="460">
        <v>0</v>
      </c>
      <c r="C195" s="461">
        <v>12.568</v>
      </c>
      <c r="D195" s="461">
        <v>12.568</v>
      </c>
      <c r="E195" s="462">
        <v>0</v>
      </c>
      <c r="F195" s="460">
        <v>0</v>
      </c>
      <c r="G195" s="461">
        <v>0</v>
      </c>
      <c r="H195" s="461">
        <v>112.56278</v>
      </c>
      <c r="I195" s="461">
        <v>1217.61887</v>
      </c>
      <c r="J195" s="461">
        <v>1217.61887</v>
      </c>
      <c r="K195" s="463">
        <v>0</v>
      </c>
      <c r="L195" s="150"/>
      <c r="M195" s="459" t="str">
        <f t="shared" si="2"/>
        <v/>
      </c>
    </row>
    <row r="196" spans="1:13" ht="14.45" customHeight="1" x14ac:dyDescent="0.2">
      <c r="A196" s="464" t="s">
        <v>462</v>
      </c>
      <c r="B196" s="460">
        <v>0</v>
      </c>
      <c r="C196" s="461">
        <v>0</v>
      </c>
      <c r="D196" s="461">
        <v>0</v>
      </c>
      <c r="E196" s="462">
        <v>0</v>
      </c>
      <c r="F196" s="460">
        <v>0</v>
      </c>
      <c r="G196" s="461">
        <v>0</v>
      </c>
      <c r="H196" s="461">
        <v>111.51577999999999</v>
      </c>
      <c r="I196" s="461">
        <v>1205.0548700000002</v>
      </c>
      <c r="J196" s="461">
        <v>1205.0548700000002</v>
      </c>
      <c r="K196" s="463">
        <v>0</v>
      </c>
      <c r="L196" s="150"/>
      <c r="M196" s="459" t="str">
        <f t="shared" si="2"/>
        <v>X</v>
      </c>
    </row>
    <row r="197" spans="1:13" ht="14.45" customHeight="1" x14ac:dyDescent="0.2">
      <c r="A197" s="464" t="s">
        <v>463</v>
      </c>
      <c r="B197" s="460">
        <v>0</v>
      </c>
      <c r="C197" s="461">
        <v>0</v>
      </c>
      <c r="D197" s="461">
        <v>0</v>
      </c>
      <c r="E197" s="462">
        <v>0</v>
      </c>
      <c r="F197" s="460">
        <v>0</v>
      </c>
      <c r="G197" s="461">
        <v>0</v>
      </c>
      <c r="H197" s="461">
        <v>111.51577999999999</v>
      </c>
      <c r="I197" s="461">
        <v>1205.0548700000002</v>
      </c>
      <c r="J197" s="461">
        <v>1205.0548700000002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464</v>
      </c>
      <c r="B198" s="460">
        <v>0</v>
      </c>
      <c r="C198" s="461">
        <v>12.568</v>
      </c>
      <c r="D198" s="461">
        <v>12.568</v>
      </c>
      <c r="E198" s="462">
        <v>0</v>
      </c>
      <c r="F198" s="460">
        <v>0</v>
      </c>
      <c r="G198" s="461">
        <v>0</v>
      </c>
      <c r="H198" s="461">
        <v>1.0469999999999999</v>
      </c>
      <c r="I198" s="461">
        <v>12.564</v>
      </c>
      <c r="J198" s="461">
        <v>12.564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464" t="s">
        <v>465</v>
      </c>
      <c r="B199" s="460">
        <v>0</v>
      </c>
      <c r="C199" s="461">
        <v>12.568</v>
      </c>
      <c r="D199" s="461">
        <v>12.568</v>
      </c>
      <c r="E199" s="462">
        <v>0</v>
      </c>
      <c r="F199" s="460">
        <v>0</v>
      </c>
      <c r="G199" s="461">
        <v>0</v>
      </c>
      <c r="H199" s="461">
        <v>1.0469999999999999</v>
      </c>
      <c r="I199" s="461">
        <v>12.564</v>
      </c>
      <c r="J199" s="461">
        <v>12.564</v>
      </c>
      <c r="K199" s="463">
        <v>0</v>
      </c>
      <c r="L199" s="150"/>
      <c r="M199" s="459" t="str">
        <f t="shared" si="3"/>
        <v/>
      </c>
    </row>
    <row r="200" spans="1:13" ht="14.45" customHeight="1" x14ac:dyDescent="0.2">
      <c r="A200" s="464" t="s">
        <v>466</v>
      </c>
      <c r="B200" s="460">
        <v>0</v>
      </c>
      <c r="C200" s="461">
        <v>2050.3818099999999</v>
      </c>
      <c r="D200" s="461">
        <v>2050.3818099999999</v>
      </c>
      <c r="E200" s="462">
        <v>0</v>
      </c>
      <c r="F200" s="460">
        <v>0</v>
      </c>
      <c r="G200" s="461">
        <v>0</v>
      </c>
      <c r="H200" s="461">
        <v>350.51258000000001</v>
      </c>
      <c r="I200" s="461">
        <v>2358.0954200000001</v>
      </c>
      <c r="J200" s="461">
        <v>2358.0954200000001</v>
      </c>
      <c r="K200" s="463">
        <v>0</v>
      </c>
      <c r="L200" s="150"/>
      <c r="M200" s="459" t="str">
        <f t="shared" si="3"/>
        <v/>
      </c>
    </row>
    <row r="201" spans="1:13" ht="14.45" customHeight="1" x14ac:dyDescent="0.2">
      <c r="A201" s="464" t="s">
        <v>467</v>
      </c>
      <c r="B201" s="460">
        <v>0</v>
      </c>
      <c r="C201" s="461">
        <v>2050.3818099999999</v>
      </c>
      <c r="D201" s="461">
        <v>2050.3818099999999</v>
      </c>
      <c r="E201" s="462">
        <v>0</v>
      </c>
      <c r="F201" s="460">
        <v>0</v>
      </c>
      <c r="G201" s="461">
        <v>0</v>
      </c>
      <c r="H201" s="461">
        <v>350.51258000000001</v>
      </c>
      <c r="I201" s="461">
        <v>2358.0954200000001</v>
      </c>
      <c r="J201" s="461">
        <v>2358.0954200000001</v>
      </c>
      <c r="K201" s="463">
        <v>0</v>
      </c>
      <c r="L201" s="150"/>
      <c r="M201" s="459" t="str">
        <f t="shared" si="3"/>
        <v/>
      </c>
    </row>
    <row r="202" spans="1:13" ht="14.45" customHeight="1" x14ac:dyDescent="0.2">
      <c r="A202" s="464" t="s">
        <v>468</v>
      </c>
      <c r="B202" s="460">
        <v>0</v>
      </c>
      <c r="C202" s="461">
        <v>2050.3818099999999</v>
      </c>
      <c r="D202" s="461">
        <v>2050.3818099999999</v>
      </c>
      <c r="E202" s="462">
        <v>0</v>
      </c>
      <c r="F202" s="460">
        <v>0</v>
      </c>
      <c r="G202" s="461">
        <v>0</v>
      </c>
      <c r="H202" s="461">
        <v>350.51258000000001</v>
      </c>
      <c r="I202" s="461">
        <v>2358.0954200000001</v>
      </c>
      <c r="J202" s="461">
        <v>2358.0954200000001</v>
      </c>
      <c r="K202" s="463">
        <v>0</v>
      </c>
      <c r="L202" s="150"/>
      <c r="M202" s="459" t="str">
        <f t="shared" si="3"/>
        <v/>
      </c>
    </row>
    <row r="203" spans="1:13" ht="14.45" customHeight="1" x14ac:dyDescent="0.2">
      <c r="A203" s="464" t="s">
        <v>469</v>
      </c>
      <c r="B203" s="460">
        <v>0</v>
      </c>
      <c r="C203" s="461">
        <v>17.833749999999998</v>
      </c>
      <c r="D203" s="461">
        <v>17.833749999999998</v>
      </c>
      <c r="E203" s="462">
        <v>0</v>
      </c>
      <c r="F203" s="460">
        <v>0</v>
      </c>
      <c r="G203" s="461">
        <v>0</v>
      </c>
      <c r="H203" s="461">
        <v>0.32887</v>
      </c>
      <c r="I203" s="461">
        <v>12.88138</v>
      </c>
      <c r="J203" s="461">
        <v>12.88138</v>
      </c>
      <c r="K203" s="463">
        <v>0</v>
      </c>
      <c r="L203" s="150"/>
      <c r="M203" s="459" t="str">
        <f t="shared" si="3"/>
        <v>X</v>
      </c>
    </row>
    <row r="204" spans="1:13" ht="14.45" customHeight="1" x14ac:dyDescent="0.2">
      <c r="A204" s="464" t="s">
        <v>470</v>
      </c>
      <c r="B204" s="460">
        <v>0</v>
      </c>
      <c r="C204" s="461">
        <v>17.833749999999998</v>
      </c>
      <c r="D204" s="461">
        <v>17.833749999999998</v>
      </c>
      <c r="E204" s="462">
        <v>0</v>
      </c>
      <c r="F204" s="460">
        <v>0</v>
      </c>
      <c r="G204" s="461">
        <v>0</v>
      </c>
      <c r="H204" s="461">
        <v>0.32887</v>
      </c>
      <c r="I204" s="461">
        <v>12.88138</v>
      </c>
      <c r="J204" s="461">
        <v>12.88138</v>
      </c>
      <c r="K204" s="463">
        <v>0</v>
      </c>
      <c r="L204" s="150"/>
      <c r="M204" s="459" t="str">
        <f t="shared" si="3"/>
        <v/>
      </c>
    </row>
    <row r="205" spans="1:13" ht="14.45" customHeight="1" x14ac:dyDescent="0.2">
      <c r="A205" s="464" t="s">
        <v>471</v>
      </c>
      <c r="B205" s="460">
        <v>0</v>
      </c>
      <c r="C205" s="461">
        <v>19.452999999999999</v>
      </c>
      <c r="D205" s="461">
        <v>19.452999999999999</v>
      </c>
      <c r="E205" s="462">
        <v>0</v>
      </c>
      <c r="F205" s="460">
        <v>0</v>
      </c>
      <c r="G205" s="461">
        <v>0</v>
      </c>
      <c r="H205" s="461">
        <v>0.34</v>
      </c>
      <c r="I205" s="461">
        <v>9.5</v>
      </c>
      <c r="J205" s="461">
        <v>9.5</v>
      </c>
      <c r="K205" s="463">
        <v>0</v>
      </c>
      <c r="L205" s="150"/>
      <c r="M205" s="459" t="str">
        <f t="shared" si="3"/>
        <v>X</v>
      </c>
    </row>
    <row r="206" spans="1:13" ht="14.45" customHeight="1" x14ac:dyDescent="0.2">
      <c r="A206" s="464" t="s">
        <v>472</v>
      </c>
      <c r="B206" s="460">
        <v>0</v>
      </c>
      <c r="C206" s="461">
        <v>19.452999999999999</v>
      </c>
      <c r="D206" s="461">
        <v>19.452999999999999</v>
      </c>
      <c r="E206" s="462">
        <v>0</v>
      </c>
      <c r="F206" s="460">
        <v>0</v>
      </c>
      <c r="G206" s="461">
        <v>0</v>
      </c>
      <c r="H206" s="461">
        <v>0.34</v>
      </c>
      <c r="I206" s="461">
        <v>7.46</v>
      </c>
      <c r="J206" s="461">
        <v>7.46</v>
      </c>
      <c r="K206" s="463">
        <v>0</v>
      </c>
      <c r="L206" s="150"/>
      <c r="M206" s="459" t="str">
        <f t="shared" si="3"/>
        <v/>
      </c>
    </row>
    <row r="207" spans="1:13" ht="14.45" customHeight="1" x14ac:dyDescent="0.2">
      <c r="A207" s="464" t="s">
        <v>473</v>
      </c>
      <c r="B207" s="460">
        <v>0</v>
      </c>
      <c r="C207" s="461">
        <v>0</v>
      </c>
      <c r="D207" s="461">
        <v>0</v>
      </c>
      <c r="E207" s="462">
        <v>0</v>
      </c>
      <c r="F207" s="460">
        <v>0</v>
      </c>
      <c r="G207" s="461">
        <v>0</v>
      </c>
      <c r="H207" s="461">
        <v>0</v>
      </c>
      <c r="I207" s="461">
        <v>2.04</v>
      </c>
      <c r="J207" s="461">
        <v>2.04</v>
      </c>
      <c r="K207" s="463">
        <v>0</v>
      </c>
      <c r="L207" s="150"/>
      <c r="M207" s="459" t="str">
        <f t="shared" si="3"/>
        <v/>
      </c>
    </row>
    <row r="208" spans="1:13" ht="14.45" customHeight="1" x14ac:dyDescent="0.2">
      <c r="A208" s="464" t="s">
        <v>474</v>
      </c>
      <c r="B208" s="460">
        <v>0</v>
      </c>
      <c r="C208" s="461">
        <v>8.0875000000000004</v>
      </c>
      <c r="D208" s="461">
        <v>8.0875000000000004</v>
      </c>
      <c r="E208" s="462">
        <v>0</v>
      </c>
      <c r="F208" s="460">
        <v>0</v>
      </c>
      <c r="G208" s="461">
        <v>0</v>
      </c>
      <c r="H208" s="461">
        <v>0.29399999999999998</v>
      </c>
      <c r="I208" s="461">
        <v>7.5730000000000004</v>
      </c>
      <c r="J208" s="461">
        <v>7.5730000000000004</v>
      </c>
      <c r="K208" s="463">
        <v>0</v>
      </c>
      <c r="L208" s="150"/>
      <c r="M208" s="459" t="str">
        <f t="shared" si="3"/>
        <v>X</v>
      </c>
    </row>
    <row r="209" spans="1:13" ht="14.45" customHeight="1" x14ac:dyDescent="0.2">
      <c r="A209" s="464" t="s">
        <v>475</v>
      </c>
      <c r="B209" s="460">
        <v>0</v>
      </c>
      <c r="C209" s="461">
        <v>0.37</v>
      </c>
      <c r="D209" s="461">
        <v>0.37</v>
      </c>
      <c r="E209" s="462">
        <v>0</v>
      </c>
      <c r="F209" s="460">
        <v>0</v>
      </c>
      <c r="G209" s="461">
        <v>0</v>
      </c>
      <c r="H209" s="461">
        <v>0</v>
      </c>
      <c r="I209" s="461">
        <v>0.37</v>
      </c>
      <c r="J209" s="461">
        <v>0.37</v>
      </c>
      <c r="K209" s="463">
        <v>0</v>
      </c>
      <c r="L209" s="150"/>
      <c r="M209" s="459" t="str">
        <f t="shared" si="3"/>
        <v/>
      </c>
    </row>
    <row r="210" spans="1:13" ht="14.45" customHeight="1" x14ac:dyDescent="0.2">
      <c r="A210" s="464" t="s">
        <v>476</v>
      </c>
      <c r="B210" s="460">
        <v>0</v>
      </c>
      <c r="C210" s="461">
        <v>7.7175000000000002</v>
      </c>
      <c r="D210" s="461">
        <v>7.7175000000000002</v>
      </c>
      <c r="E210" s="462">
        <v>0</v>
      </c>
      <c r="F210" s="460">
        <v>0</v>
      </c>
      <c r="G210" s="461">
        <v>0</v>
      </c>
      <c r="H210" s="461">
        <v>0.29399999999999998</v>
      </c>
      <c r="I210" s="461">
        <v>7.2030000000000003</v>
      </c>
      <c r="J210" s="461">
        <v>7.2030000000000003</v>
      </c>
      <c r="K210" s="463">
        <v>0</v>
      </c>
      <c r="L210" s="150"/>
      <c r="M210" s="459" t="str">
        <f t="shared" si="3"/>
        <v/>
      </c>
    </row>
    <row r="211" spans="1:13" ht="14.45" customHeight="1" x14ac:dyDescent="0.2">
      <c r="A211" s="464" t="s">
        <v>477</v>
      </c>
      <c r="B211" s="460">
        <v>0</v>
      </c>
      <c r="C211" s="461">
        <v>2.71448</v>
      </c>
      <c r="D211" s="461">
        <v>2.71448</v>
      </c>
      <c r="E211" s="462">
        <v>0</v>
      </c>
      <c r="F211" s="460">
        <v>0</v>
      </c>
      <c r="G211" s="461">
        <v>0</v>
      </c>
      <c r="H211" s="461">
        <v>0.19350999999999999</v>
      </c>
      <c r="I211" s="461">
        <v>3.5146899999999999</v>
      </c>
      <c r="J211" s="461">
        <v>3.5146899999999999</v>
      </c>
      <c r="K211" s="463">
        <v>0</v>
      </c>
      <c r="L211" s="150"/>
      <c r="M211" s="459" t="str">
        <f t="shared" si="3"/>
        <v>X</v>
      </c>
    </row>
    <row r="212" spans="1:13" ht="14.45" customHeight="1" x14ac:dyDescent="0.2">
      <c r="A212" s="464" t="s">
        <v>478</v>
      </c>
      <c r="B212" s="460">
        <v>0</v>
      </c>
      <c r="C212" s="461">
        <v>2.71448</v>
      </c>
      <c r="D212" s="461">
        <v>2.71448</v>
      </c>
      <c r="E212" s="462">
        <v>0</v>
      </c>
      <c r="F212" s="460">
        <v>0</v>
      </c>
      <c r="G212" s="461">
        <v>0</v>
      </c>
      <c r="H212" s="461">
        <v>0.19350999999999999</v>
      </c>
      <c r="I212" s="461">
        <v>3.5146899999999999</v>
      </c>
      <c r="J212" s="461">
        <v>3.5146899999999999</v>
      </c>
      <c r="K212" s="463">
        <v>0</v>
      </c>
      <c r="L212" s="150"/>
      <c r="M212" s="459" t="str">
        <f t="shared" si="3"/>
        <v/>
      </c>
    </row>
    <row r="213" spans="1:13" ht="14.45" customHeight="1" x14ac:dyDescent="0.2">
      <c r="A213" s="464" t="s">
        <v>479</v>
      </c>
      <c r="B213" s="460">
        <v>0</v>
      </c>
      <c r="C213" s="461">
        <v>7.9600100000000005</v>
      </c>
      <c r="D213" s="461">
        <v>7.9600100000000005</v>
      </c>
      <c r="E213" s="462">
        <v>0</v>
      </c>
      <c r="F213" s="460">
        <v>0</v>
      </c>
      <c r="G213" s="461">
        <v>0</v>
      </c>
      <c r="H213" s="461">
        <v>0</v>
      </c>
      <c r="I213" s="461">
        <v>0</v>
      </c>
      <c r="J213" s="461">
        <v>0</v>
      </c>
      <c r="K213" s="463">
        <v>0</v>
      </c>
      <c r="L213" s="150"/>
      <c r="M213" s="459" t="str">
        <f t="shared" si="3"/>
        <v>X</v>
      </c>
    </row>
    <row r="214" spans="1:13" ht="14.45" customHeight="1" x14ac:dyDescent="0.2">
      <c r="A214" s="464" t="s">
        <v>480</v>
      </c>
      <c r="B214" s="460">
        <v>0</v>
      </c>
      <c r="C214" s="461">
        <v>7.9600100000000005</v>
      </c>
      <c r="D214" s="461">
        <v>7.9600100000000005</v>
      </c>
      <c r="E214" s="462">
        <v>0</v>
      </c>
      <c r="F214" s="460">
        <v>0</v>
      </c>
      <c r="G214" s="461">
        <v>0</v>
      </c>
      <c r="H214" s="461">
        <v>0</v>
      </c>
      <c r="I214" s="461">
        <v>0</v>
      </c>
      <c r="J214" s="461">
        <v>0</v>
      </c>
      <c r="K214" s="463">
        <v>0</v>
      </c>
      <c r="L214" s="150"/>
      <c r="M214" s="459" t="str">
        <f t="shared" si="3"/>
        <v/>
      </c>
    </row>
    <row r="215" spans="1:13" ht="14.45" customHeight="1" x14ac:dyDescent="0.2">
      <c r="A215" s="464" t="s">
        <v>481</v>
      </c>
      <c r="B215" s="460">
        <v>0</v>
      </c>
      <c r="C215" s="461">
        <v>3.6179999999999999</v>
      </c>
      <c r="D215" s="461">
        <v>3.6179999999999999</v>
      </c>
      <c r="E215" s="462">
        <v>0</v>
      </c>
      <c r="F215" s="460">
        <v>0</v>
      </c>
      <c r="G215" s="461">
        <v>0</v>
      </c>
      <c r="H215" s="461">
        <v>0</v>
      </c>
      <c r="I215" s="461">
        <v>2.39</v>
      </c>
      <c r="J215" s="461">
        <v>2.39</v>
      </c>
      <c r="K215" s="463">
        <v>0</v>
      </c>
      <c r="L215" s="150"/>
      <c r="M215" s="459" t="str">
        <f t="shared" si="3"/>
        <v>X</v>
      </c>
    </row>
    <row r="216" spans="1:13" ht="14.45" customHeight="1" x14ac:dyDescent="0.2">
      <c r="A216" s="464" t="s">
        <v>482</v>
      </c>
      <c r="B216" s="460">
        <v>0</v>
      </c>
      <c r="C216" s="461">
        <v>3.6179999999999999</v>
      </c>
      <c r="D216" s="461">
        <v>3.6179999999999999</v>
      </c>
      <c r="E216" s="462">
        <v>0</v>
      </c>
      <c r="F216" s="460">
        <v>0</v>
      </c>
      <c r="G216" s="461">
        <v>0</v>
      </c>
      <c r="H216" s="461">
        <v>0</v>
      </c>
      <c r="I216" s="461">
        <v>2.39</v>
      </c>
      <c r="J216" s="461">
        <v>2.39</v>
      </c>
      <c r="K216" s="463">
        <v>0</v>
      </c>
      <c r="L216" s="150"/>
      <c r="M216" s="459" t="str">
        <f t="shared" si="3"/>
        <v/>
      </c>
    </row>
    <row r="217" spans="1:13" ht="14.45" customHeight="1" x14ac:dyDescent="0.2">
      <c r="A217" s="464" t="s">
        <v>483</v>
      </c>
      <c r="B217" s="460">
        <v>0</v>
      </c>
      <c r="C217" s="461">
        <v>304.54086000000001</v>
      </c>
      <c r="D217" s="461">
        <v>304.54086000000001</v>
      </c>
      <c r="E217" s="462">
        <v>0</v>
      </c>
      <c r="F217" s="460">
        <v>0</v>
      </c>
      <c r="G217" s="461">
        <v>0</v>
      </c>
      <c r="H217" s="461">
        <v>25.387889999999999</v>
      </c>
      <c r="I217" s="461">
        <v>384.90638000000001</v>
      </c>
      <c r="J217" s="461">
        <v>384.90638000000001</v>
      </c>
      <c r="K217" s="463">
        <v>0</v>
      </c>
      <c r="L217" s="150"/>
      <c r="M217" s="459" t="str">
        <f t="shared" si="3"/>
        <v>X</v>
      </c>
    </row>
    <row r="218" spans="1:13" ht="14.45" customHeight="1" x14ac:dyDescent="0.2">
      <c r="A218" s="464" t="s">
        <v>484</v>
      </c>
      <c r="B218" s="460">
        <v>0</v>
      </c>
      <c r="C218" s="461">
        <v>304.54086000000001</v>
      </c>
      <c r="D218" s="461">
        <v>304.54086000000001</v>
      </c>
      <c r="E218" s="462">
        <v>0</v>
      </c>
      <c r="F218" s="460">
        <v>0</v>
      </c>
      <c r="G218" s="461">
        <v>0</v>
      </c>
      <c r="H218" s="461">
        <v>25.387889999999999</v>
      </c>
      <c r="I218" s="461">
        <v>384.90638000000001</v>
      </c>
      <c r="J218" s="461">
        <v>384.90638000000001</v>
      </c>
      <c r="K218" s="463">
        <v>0</v>
      </c>
      <c r="L218" s="150"/>
      <c r="M218" s="459" t="str">
        <f t="shared" si="3"/>
        <v/>
      </c>
    </row>
    <row r="219" spans="1:13" ht="14.45" customHeight="1" x14ac:dyDescent="0.2">
      <c r="A219" s="464" t="s">
        <v>485</v>
      </c>
      <c r="B219" s="460">
        <v>0</v>
      </c>
      <c r="C219" s="461">
        <v>25.077830000000002</v>
      </c>
      <c r="D219" s="461">
        <v>25.077830000000002</v>
      </c>
      <c r="E219" s="462">
        <v>0</v>
      </c>
      <c r="F219" s="460">
        <v>0</v>
      </c>
      <c r="G219" s="461">
        <v>0</v>
      </c>
      <c r="H219" s="461">
        <v>0.62848999999999999</v>
      </c>
      <c r="I219" s="461">
        <v>18.499749999999999</v>
      </c>
      <c r="J219" s="461">
        <v>18.499749999999999</v>
      </c>
      <c r="K219" s="463">
        <v>0</v>
      </c>
      <c r="L219" s="150"/>
      <c r="M219" s="459" t="str">
        <f t="shared" si="3"/>
        <v>X</v>
      </c>
    </row>
    <row r="220" spans="1:13" ht="14.45" customHeight="1" x14ac:dyDescent="0.2">
      <c r="A220" s="464" t="s">
        <v>486</v>
      </c>
      <c r="B220" s="460">
        <v>0</v>
      </c>
      <c r="C220" s="461">
        <v>25.077830000000002</v>
      </c>
      <c r="D220" s="461">
        <v>25.077830000000002</v>
      </c>
      <c r="E220" s="462">
        <v>0</v>
      </c>
      <c r="F220" s="460">
        <v>0</v>
      </c>
      <c r="G220" s="461">
        <v>0</v>
      </c>
      <c r="H220" s="461">
        <v>0.62848999999999999</v>
      </c>
      <c r="I220" s="461">
        <v>18.499749999999999</v>
      </c>
      <c r="J220" s="461">
        <v>18.499749999999999</v>
      </c>
      <c r="K220" s="463">
        <v>0</v>
      </c>
      <c r="L220" s="150"/>
      <c r="M220" s="459" t="str">
        <f t="shared" si="3"/>
        <v/>
      </c>
    </row>
    <row r="221" spans="1:13" ht="14.45" customHeight="1" x14ac:dyDescent="0.2">
      <c r="A221" s="464" t="s">
        <v>487</v>
      </c>
      <c r="B221" s="460">
        <v>0</v>
      </c>
      <c r="C221" s="461">
        <v>1661.09638</v>
      </c>
      <c r="D221" s="461">
        <v>1661.09638</v>
      </c>
      <c r="E221" s="462">
        <v>0</v>
      </c>
      <c r="F221" s="460">
        <v>0</v>
      </c>
      <c r="G221" s="461">
        <v>0</v>
      </c>
      <c r="H221" s="461">
        <v>319.19072</v>
      </c>
      <c r="I221" s="461">
        <v>1902.5802699999999</v>
      </c>
      <c r="J221" s="461">
        <v>1902.5802699999999</v>
      </c>
      <c r="K221" s="463">
        <v>0</v>
      </c>
      <c r="L221" s="150"/>
      <c r="M221" s="459" t="str">
        <f t="shared" si="3"/>
        <v>X</v>
      </c>
    </row>
    <row r="222" spans="1:13" ht="14.45" customHeight="1" x14ac:dyDescent="0.2">
      <c r="A222" s="464" t="s">
        <v>488</v>
      </c>
      <c r="B222" s="460">
        <v>0</v>
      </c>
      <c r="C222" s="461">
        <v>1661.09638</v>
      </c>
      <c r="D222" s="461">
        <v>1661.09638</v>
      </c>
      <c r="E222" s="462">
        <v>0</v>
      </c>
      <c r="F222" s="460">
        <v>0</v>
      </c>
      <c r="G222" s="461">
        <v>0</v>
      </c>
      <c r="H222" s="461">
        <v>319.19072</v>
      </c>
      <c r="I222" s="461">
        <v>1902.5802699999999</v>
      </c>
      <c r="J222" s="461">
        <v>1902.5802699999999</v>
      </c>
      <c r="K222" s="463">
        <v>0</v>
      </c>
      <c r="L222" s="150"/>
      <c r="M222" s="459" t="str">
        <f t="shared" si="3"/>
        <v/>
      </c>
    </row>
    <row r="223" spans="1:13" ht="14.45" customHeight="1" x14ac:dyDescent="0.2">
      <c r="A223" s="464" t="s">
        <v>489</v>
      </c>
      <c r="B223" s="460">
        <v>0</v>
      </c>
      <c r="C223" s="461">
        <v>0</v>
      </c>
      <c r="D223" s="461">
        <v>0</v>
      </c>
      <c r="E223" s="462">
        <v>0</v>
      </c>
      <c r="F223" s="460">
        <v>0</v>
      </c>
      <c r="G223" s="461">
        <v>0</v>
      </c>
      <c r="H223" s="461">
        <v>4.1491000000000007</v>
      </c>
      <c r="I223" s="461">
        <v>16.249950000000002</v>
      </c>
      <c r="J223" s="461">
        <v>16.249950000000002</v>
      </c>
      <c r="K223" s="463">
        <v>0</v>
      </c>
      <c r="L223" s="150"/>
      <c r="M223" s="459" t="str">
        <f t="shared" si="3"/>
        <v>X</v>
      </c>
    </row>
    <row r="224" spans="1:13" ht="14.45" customHeight="1" x14ac:dyDescent="0.2">
      <c r="A224" s="464" t="s">
        <v>490</v>
      </c>
      <c r="B224" s="460">
        <v>0</v>
      </c>
      <c r="C224" s="461">
        <v>0</v>
      </c>
      <c r="D224" s="461">
        <v>0</v>
      </c>
      <c r="E224" s="462">
        <v>0</v>
      </c>
      <c r="F224" s="460">
        <v>0</v>
      </c>
      <c r="G224" s="461">
        <v>0</v>
      </c>
      <c r="H224" s="461">
        <v>4.1491000000000007</v>
      </c>
      <c r="I224" s="461">
        <v>16.249950000000002</v>
      </c>
      <c r="J224" s="461">
        <v>16.249950000000002</v>
      </c>
      <c r="K224" s="463">
        <v>0</v>
      </c>
      <c r="L224" s="150"/>
      <c r="M224" s="459" t="str">
        <f t="shared" si="3"/>
        <v/>
      </c>
    </row>
    <row r="225" spans="1:13" ht="14.45" customHeight="1" x14ac:dyDescent="0.2">
      <c r="A225" s="464" t="s">
        <v>491</v>
      </c>
      <c r="B225" s="460">
        <v>0</v>
      </c>
      <c r="C225" s="461">
        <v>6.0601799999999999</v>
      </c>
      <c r="D225" s="461">
        <v>6.0601799999999999</v>
      </c>
      <c r="E225" s="462">
        <v>0</v>
      </c>
      <c r="F225" s="460">
        <v>0</v>
      </c>
      <c r="G225" s="461">
        <v>0</v>
      </c>
      <c r="H225" s="461">
        <v>0.61748999999999998</v>
      </c>
      <c r="I225" s="461">
        <v>9.8917000000000002</v>
      </c>
      <c r="J225" s="461">
        <v>9.8917000000000002</v>
      </c>
      <c r="K225" s="463">
        <v>0</v>
      </c>
      <c r="L225" s="150"/>
      <c r="M225" s="459" t="str">
        <f t="shared" si="3"/>
        <v/>
      </c>
    </row>
    <row r="226" spans="1:13" ht="14.45" customHeight="1" x14ac:dyDescent="0.2">
      <c r="A226" s="464" t="s">
        <v>492</v>
      </c>
      <c r="B226" s="460">
        <v>0</v>
      </c>
      <c r="C226" s="461">
        <v>6.0601799999999999</v>
      </c>
      <c r="D226" s="461">
        <v>6.0601799999999999</v>
      </c>
      <c r="E226" s="462">
        <v>0</v>
      </c>
      <c r="F226" s="460">
        <v>0</v>
      </c>
      <c r="G226" s="461">
        <v>0</v>
      </c>
      <c r="H226" s="461">
        <v>0.61748999999999998</v>
      </c>
      <c r="I226" s="461">
        <v>9.8917000000000002</v>
      </c>
      <c r="J226" s="461">
        <v>9.8917000000000002</v>
      </c>
      <c r="K226" s="463">
        <v>0</v>
      </c>
      <c r="L226" s="150"/>
      <c r="M226" s="459" t="str">
        <f t="shared" si="3"/>
        <v/>
      </c>
    </row>
    <row r="227" spans="1:13" ht="14.45" customHeight="1" x14ac:dyDescent="0.2">
      <c r="A227" s="464" t="s">
        <v>493</v>
      </c>
      <c r="B227" s="460">
        <v>0</v>
      </c>
      <c r="C227" s="461">
        <v>6.0601799999999999</v>
      </c>
      <c r="D227" s="461">
        <v>6.0601799999999999</v>
      </c>
      <c r="E227" s="462">
        <v>0</v>
      </c>
      <c r="F227" s="460">
        <v>0</v>
      </c>
      <c r="G227" s="461">
        <v>0</v>
      </c>
      <c r="H227" s="461">
        <v>0.61748999999999998</v>
      </c>
      <c r="I227" s="461">
        <v>9.8917000000000002</v>
      </c>
      <c r="J227" s="461">
        <v>9.8917000000000002</v>
      </c>
      <c r="K227" s="463">
        <v>0</v>
      </c>
      <c r="L227" s="150"/>
      <c r="M227" s="459" t="str">
        <f t="shared" si="3"/>
        <v/>
      </c>
    </row>
    <row r="228" spans="1:13" ht="14.45" customHeight="1" x14ac:dyDescent="0.2">
      <c r="A228" s="464" t="s">
        <v>494</v>
      </c>
      <c r="B228" s="460">
        <v>0</v>
      </c>
      <c r="C228" s="461">
        <v>6.0601799999999999</v>
      </c>
      <c r="D228" s="461">
        <v>6.0601799999999999</v>
      </c>
      <c r="E228" s="462">
        <v>0</v>
      </c>
      <c r="F228" s="460">
        <v>0</v>
      </c>
      <c r="G228" s="461">
        <v>0</v>
      </c>
      <c r="H228" s="461">
        <v>0.61748999999999998</v>
      </c>
      <c r="I228" s="461">
        <v>9.8917000000000002</v>
      </c>
      <c r="J228" s="461">
        <v>9.8917000000000002</v>
      </c>
      <c r="K228" s="463">
        <v>0</v>
      </c>
      <c r="L228" s="150"/>
      <c r="M228" s="459" t="str">
        <f t="shared" si="3"/>
        <v>X</v>
      </c>
    </row>
    <row r="229" spans="1:13" ht="14.45" customHeight="1" x14ac:dyDescent="0.2">
      <c r="A229" s="464" t="s">
        <v>495</v>
      </c>
      <c r="B229" s="460">
        <v>0</v>
      </c>
      <c r="C229" s="461">
        <v>6.0601799999999999</v>
      </c>
      <c r="D229" s="461">
        <v>6.0601799999999999</v>
      </c>
      <c r="E229" s="462">
        <v>0</v>
      </c>
      <c r="F229" s="460">
        <v>0</v>
      </c>
      <c r="G229" s="461">
        <v>0</v>
      </c>
      <c r="H229" s="461">
        <v>0.61748999999999998</v>
      </c>
      <c r="I229" s="461">
        <v>9.8917000000000002</v>
      </c>
      <c r="J229" s="461">
        <v>9.8917000000000002</v>
      </c>
      <c r="K229" s="463">
        <v>0</v>
      </c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BE0A03C6-9527-4140-8494-DE96AEFAC40E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496</v>
      </c>
      <c r="B5" s="466" t="s">
        <v>497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496</v>
      </c>
      <c r="B6" s="466" t="s">
        <v>498</v>
      </c>
      <c r="C6" s="467">
        <v>150.53497999999999</v>
      </c>
      <c r="D6" s="467">
        <v>178.91306999999998</v>
      </c>
      <c r="E6" s="467"/>
      <c r="F6" s="467">
        <v>188.78453999999999</v>
      </c>
      <c r="G6" s="467">
        <v>0</v>
      </c>
      <c r="H6" s="467">
        <v>188.78453999999999</v>
      </c>
      <c r="I6" s="468" t="s">
        <v>271</v>
      </c>
      <c r="J6" s="469" t="s">
        <v>1</v>
      </c>
    </row>
    <row r="7" spans="1:10" ht="14.45" customHeight="1" x14ac:dyDescent="0.2">
      <c r="A7" s="465" t="s">
        <v>496</v>
      </c>
      <c r="B7" s="466" t="s">
        <v>499</v>
      </c>
      <c r="C7" s="467">
        <v>29.3047</v>
      </c>
      <c r="D7" s="467">
        <v>20.77505</v>
      </c>
      <c r="E7" s="467"/>
      <c r="F7" s="467">
        <v>21.549119999999995</v>
      </c>
      <c r="G7" s="467">
        <v>0</v>
      </c>
      <c r="H7" s="467">
        <v>21.549119999999995</v>
      </c>
      <c r="I7" s="468" t="s">
        <v>271</v>
      </c>
      <c r="J7" s="469" t="s">
        <v>1</v>
      </c>
    </row>
    <row r="8" spans="1:10" ht="14.45" customHeight="1" x14ac:dyDescent="0.2">
      <c r="A8" s="465" t="s">
        <v>496</v>
      </c>
      <c r="B8" s="466" t="s">
        <v>500</v>
      </c>
      <c r="C8" s="467">
        <v>0</v>
      </c>
      <c r="D8" s="467">
        <v>169.02832000000001</v>
      </c>
      <c r="E8" s="467"/>
      <c r="F8" s="467">
        <v>0</v>
      </c>
      <c r="G8" s="467">
        <v>0</v>
      </c>
      <c r="H8" s="467">
        <v>0</v>
      </c>
      <c r="I8" s="468" t="s">
        <v>271</v>
      </c>
      <c r="J8" s="469" t="s">
        <v>1</v>
      </c>
    </row>
    <row r="9" spans="1:10" ht="14.45" customHeight="1" x14ac:dyDescent="0.2">
      <c r="A9" s="465" t="s">
        <v>496</v>
      </c>
      <c r="B9" s="466" t="s">
        <v>501</v>
      </c>
      <c r="C9" s="467">
        <v>179.83967999999999</v>
      </c>
      <c r="D9" s="467">
        <v>368.71643999999998</v>
      </c>
      <c r="E9" s="467"/>
      <c r="F9" s="467">
        <v>210.33365999999998</v>
      </c>
      <c r="G9" s="467">
        <v>0</v>
      </c>
      <c r="H9" s="467">
        <v>210.33365999999998</v>
      </c>
      <c r="I9" s="468" t="s">
        <v>271</v>
      </c>
      <c r="J9" s="469" t="s">
        <v>502</v>
      </c>
    </row>
    <row r="11" spans="1:10" ht="14.45" customHeight="1" x14ac:dyDescent="0.2">
      <c r="A11" s="465" t="s">
        <v>496</v>
      </c>
      <c r="B11" s="466" t="s">
        <v>497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68</v>
      </c>
    </row>
    <row r="12" spans="1:10" ht="14.45" customHeight="1" x14ac:dyDescent="0.2">
      <c r="A12" s="465" t="s">
        <v>503</v>
      </c>
      <c r="B12" s="466" t="s">
        <v>504</v>
      </c>
      <c r="C12" s="467" t="s">
        <v>271</v>
      </c>
      <c r="D12" s="467" t="s">
        <v>271</v>
      </c>
      <c r="E12" s="467"/>
      <c r="F12" s="467" t="s">
        <v>271</v>
      </c>
      <c r="G12" s="467" t="s">
        <v>271</v>
      </c>
      <c r="H12" s="467" t="s">
        <v>271</v>
      </c>
      <c r="I12" s="468" t="s">
        <v>271</v>
      </c>
      <c r="J12" s="469" t="s">
        <v>0</v>
      </c>
    </row>
    <row r="13" spans="1:10" ht="14.45" customHeight="1" x14ac:dyDescent="0.2">
      <c r="A13" s="465" t="s">
        <v>503</v>
      </c>
      <c r="B13" s="466" t="s">
        <v>498</v>
      </c>
      <c r="C13" s="467">
        <v>60.802429999999994</v>
      </c>
      <c r="D13" s="467">
        <v>77.054860000000005</v>
      </c>
      <c r="E13" s="467"/>
      <c r="F13" s="467">
        <v>90.810760000000016</v>
      </c>
      <c r="G13" s="467">
        <v>0</v>
      </c>
      <c r="H13" s="467">
        <v>90.810760000000016</v>
      </c>
      <c r="I13" s="468" t="s">
        <v>271</v>
      </c>
      <c r="J13" s="469" t="s">
        <v>1</v>
      </c>
    </row>
    <row r="14" spans="1:10" ht="14.45" customHeight="1" x14ac:dyDescent="0.2">
      <c r="A14" s="465" t="s">
        <v>503</v>
      </c>
      <c r="B14" s="466" t="s">
        <v>499</v>
      </c>
      <c r="C14" s="467">
        <v>27.478000000000002</v>
      </c>
      <c r="D14" s="467">
        <v>15.513830000000002</v>
      </c>
      <c r="E14" s="467"/>
      <c r="F14" s="467">
        <v>10.858019999999996</v>
      </c>
      <c r="G14" s="467">
        <v>0</v>
      </c>
      <c r="H14" s="467">
        <v>10.858019999999996</v>
      </c>
      <c r="I14" s="468" t="s">
        <v>271</v>
      </c>
      <c r="J14" s="469" t="s">
        <v>1</v>
      </c>
    </row>
    <row r="15" spans="1:10" ht="14.45" customHeight="1" x14ac:dyDescent="0.2">
      <c r="A15" s="465" t="s">
        <v>503</v>
      </c>
      <c r="B15" s="466" t="s">
        <v>505</v>
      </c>
      <c r="C15" s="467">
        <v>88.280429999999996</v>
      </c>
      <c r="D15" s="467">
        <v>92.568690000000004</v>
      </c>
      <c r="E15" s="467"/>
      <c r="F15" s="467">
        <v>101.66878000000001</v>
      </c>
      <c r="G15" s="467">
        <v>0</v>
      </c>
      <c r="H15" s="467">
        <v>101.66878000000001</v>
      </c>
      <c r="I15" s="468" t="s">
        <v>271</v>
      </c>
      <c r="J15" s="469" t="s">
        <v>506</v>
      </c>
    </row>
    <row r="16" spans="1:10" ht="14.45" customHeight="1" x14ac:dyDescent="0.2">
      <c r="A16" s="465" t="s">
        <v>271</v>
      </c>
      <c r="B16" s="466" t="s">
        <v>271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507</v>
      </c>
    </row>
    <row r="17" spans="1:10" ht="14.45" customHeight="1" x14ac:dyDescent="0.2">
      <c r="A17" s="465" t="s">
        <v>508</v>
      </c>
      <c r="B17" s="466" t="s">
        <v>509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0</v>
      </c>
    </row>
    <row r="18" spans="1:10" ht="14.45" customHeight="1" x14ac:dyDescent="0.2">
      <c r="A18" s="465" t="s">
        <v>508</v>
      </c>
      <c r="B18" s="466" t="s">
        <v>498</v>
      </c>
      <c r="C18" s="467">
        <v>73.773979999999995</v>
      </c>
      <c r="D18" s="467">
        <v>92.618709999999993</v>
      </c>
      <c r="E18" s="467"/>
      <c r="F18" s="467">
        <v>86.465849999999961</v>
      </c>
      <c r="G18" s="467">
        <v>0</v>
      </c>
      <c r="H18" s="467">
        <v>86.465849999999961</v>
      </c>
      <c r="I18" s="468" t="s">
        <v>271</v>
      </c>
      <c r="J18" s="469" t="s">
        <v>1</v>
      </c>
    </row>
    <row r="19" spans="1:10" ht="14.45" customHeight="1" x14ac:dyDescent="0.2">
      <c r="A19" s="465" t="s">
        <v>508</v>
      </c>
      <c r="B19" s="466" t="s">
        <v>499</v>
      </c>
      <c r="C19" s="467">
        <v>1.8266999999999998</v>
      </c>
      <c r="D19" s="467">
        <v>5.2612199999999998</v>
      </c>
      <c r="E19" s="467"/>
      <c r="F19" s="467">
        <v>9.1311999999999998</v>
      </c>
      <c r="G19" s="467">
        <v>0</v>
      </c>
      <c r="H19" s="467">
        <v>9.1311999999999998</v>
      </c>
      <c r="I19" s="468" t="s">
        <v>271</v>
      </c>
      <c r="J19" s="469" t="s">
        <v>1</v>
      </c>
    </row>
    <row r="20" spans="1:10" ht="14.45" customHeight="1" x14ac:dyDescent="0.2">
      <c r="A20" s="465" t="s">
        <v>508</v>
      </c>
      <c r="B20" s="466" t="s">
        <v>510</v>
      </c>
      <c r="C20" s="467">
        <v>75.600679999999997</v>
      </c>
      <c r="D20" s="467">
        <v>97.879929999999987</v>
      </c>
      <c r="E20" s="467"/>
      <c r="F20" s="467">
        <v>95.597049999999967</v>
      </c>
      <c r="G20" s="467">
        <v>0</v>
      </c>
      <c r="H20" s="467">
        <v>95.597049999999967</v>
      </c>
      <c r="I20" s="468" t="s">
        <v>271</v>
      </c>
      <c r="J20" s="469" t="s">
        <v>506</v>
      </c>
    </row>
    <row r="21" spans="1:10" ht="14.45" customHeight="1" x14ac:dyDescent="0.2">
      <c r="A21" s="465" t="s">
        <v>271</v>
      </c>
      <c r="B21" s="466" t="s">
        <v>271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507</v>
      </c>
    </row>
    <row r="22" spans="1:10" ht="14.45" customHeight="1" x14ac:dyDescent="0.2">
      <c r="A22" s="465" t="s">
        <v>511</v>
      </c>
      <c r="B22" s="466" t="s">
        <v>512</v>
      </c>
      <c r="C22" s="467" t="s">
        <v>271</v>
      </c>
      <c r="D22" s="467" t="s">
        <v>271</v>
      </c>
      <c r="E22" s="467"/>
      <c r="F22" s="467" t="s">
        <v>271</v>
      </c>
      <c r="G22" s="467" t="s">
        <v>271</v>
      </c>
      <c r="H22" s="467" t="s">
        <v>271</v>
      </c>
      <c r="I22" s="468" t="s">
        <v>271</v>
      </c>
      <c r="J22" s="469" t="s">
        <v>0</v>
      </c>
    </row>
    <row r="23" spans="1:10" ht="14.45" customHeight="1" x14ac:dyDescent="0.2">
      <c r="A23" s="465" t="s">
        <v>511</v>
      </c>
      <c r="B23" s="466" t="s">
        <v>498</v>
      </c>
      <c r="C23" s="467">
        <v>15.95857</v>
      </c>
      <c r="D23" s="467">
        <v>9.2394999999999996</v>
      </c>
      <c r="E23" s="467"/>
      <c r="F23" s="467">
        <v>11.50793</v>
      </c>
      <c r="G23" s="467">
        <v>0</v>
      </c>
      <c r="H23" s="467">
        <v>11.50793</v>
      </c>
      <c r="I23" s="468" t="s">
        <v>271</v>
      </c>
      <c r="J23" s="469" t="s">
        <v>1</v>
      </c>
    </row>
    <row r="24" spans="1:10" ht="14.45" customHeight="1" x14ac:dyDescent="0.2">
      <c r="A24" s="465" t="s">
        <v>511</v>
      </c>
      <c r="B24" s="466" t="s">
        <v>499</v>
      </c>
      <c r="C24" s="467">
        <v>0</v>
      </c>
      <c r="D24" s="467">
        <v>0</v>
      </c>
      <c r="E24" s="467"/>
      <c r="F24" s="467">
        <v>1.5599000000000001</v>
      </c>
      <c r="G24" s="467">
        <v>0</v>
      </c>
      <c r="H24" s="467">
        <v>1.5599000000000001</v>
      </c>
      <c r="I24" s="468" t="s">
        <v>271</v>
      </c>
      <c r="J24" s="469" t="s">
        <v>1</v>
      </c>
    </row>
    <row r="25" spans="1:10" ht="14.45" customHeight="1" x14ac:dyDescent="0.2">
      <c r="A25" s="465" t="s">
        <v>511</v>
      </c>
      <c r="B25" s="466" t="s">
        <v>513</v>
      </c>
      <c r="C25" s="467">
        <v>15.95857</v>
      </c>
      <c r="D25" s="467">
        <v>9.2394999999999996</v>
      </c>
      <c r="E25" s="467"/>
      <c r="F25" s="467">
        <v>13.067830000000001</v>
      </c>
      <c r="G25" s="467">
        <v>0</v>
      </c>
      <c r="H25" s="467">
        <v>13.067830000000001</v>
      </c>
      <c r="I25" s="468" t="s">
        <v>271</v>
      </c>
      <c r="J25" s="469" t="s">
        <v>506</v>
      </c>
    </row>
    <row r="26" spans="1:10" ht="14.45" customHeight="1" x14ac:dyDescent="0.2">
      <c r="A26" s="465" t="s">
        <v>271</v>
      </c>
      <c r="B26" s="466" t="s">
        <v>271</v>
      </c>
      <c r="C26" s="467" t="s">
        <v>271</v>
      </c>
      <c r="D26" s="467" t="s">
        <v>271</v>
      </c>
      <c r="E26" s="467"/>
      <c r="F26" s="467" t="s">
        <v>271</v>
      </c>
      <c r="G26" s="467" t="s">
        <v>271</v>
      </c>
      <c r="H26" s="467" t="s">
        <v>271</v>
      </c>
      <c r="I26" s="468" t="s">
        <v>271</v>
      </c>
      <c r="J26" s="469" t="s">
        <v>507</v>
      </c>
    </row>
    <row r="27" spans="1:10" ht="14.45" customHeight="1" x14ac:dyDescent="0.2">
      <c r="A27" s="465" t="s">
        <v>514</v>
      </c>
      <c r="B27" s="466" t="s">
        <v>515</v>
      </c>
      <c r="C27" s="467" t="s">
        <v>271</v>
      </c>
      <c r="D27" s="467" t="s">
        <v>271</v>
      </c>
      <c r="E27" s="467"/>
      <c r="F27" s="467" t="s">
        <v>271</v>
      </c>
      <c r="G27" s="467" t="s">
        <v>271</v>
      </c>
      <c r="H27" s="467" t="s">
        <v>271</v>
      </c>
      <c r="I27" s="468" t="s">
        <v>271</v>
      </c>
      <c r="J27" s="469" t="s">
        <v>0</v>
      </c>
    </row>
    <row r="28" spans="1:10" ht="14.45" customHeight="1" x14ac:dyDescent="0.2">
      <c r="A28" s="465" t="s">
        <v>514</v>
      </c>
      <c r="B28" s="466" t="s">
        <v>500</v>
      </c>
      <c r="C28" s="467">
        <v>0</v>
      </c>
      <c r="D28" s="467">
        <v>169.02832000000001</v>
      </c>
      <c r="E28" s="467"/>
      <c r="F28" s="467">
        <v>0</v>
      </c>
      <c r="G28" s="467">
        <v>0</v>
      </c>
      <c r="H28" s="467">
        <v>0</v>
      </c>
      <c r="I28" s="468" t="s">
        <v>271</v>
      </c>
      <c r="J28" s="469" t="s">
        <v>1</v>
      </c>
    </row>
    <row r="29" spans="1:10" ht="14.45" customHeight="1" x14ac:dyDescent="0.2">
      <c r="A29" s="465" t="s">
        <v>514</v>
      </c>
      <c r="B29" s="466" t="s">
        <v>516</v>
      </c>
      <c r="C29" s="467">
        <v>0</v>
      </c>
      <c r="D29" s="467">
        <v>169.02832000000001</v>
      </c>
      <c r="E29" s="467"/>
      <c r="F29" s="467">
        <v>0</v>
      </c>
      <c r="G29" s="467">
        <v>0</v>
      </c>
      <c r="H29" s="467">
        <v>0</v>
      </c>
      <c r="I29" s="468" t="s">
        <v>271</v>
      </c>
      <c r="J29" s="469" t="s">
        <v>506</v>
      </c>
    </row>
    <row r="30" spans="1:10" ht="14.45" customHeight="1" x14ac:dyDescent="0.2">
      <c r="A30" s="465" t="s">
        <v>271</v>
      </c>
      <c r="B30" s="466" t="s">
        <v>271</v>
      </c>
      <c r="C30" s="467" t="s">
        <v>271</v>
      </c>
      <c r="D30" s="467" t="s">
        <v>271</v>
      </c>
      <c r="E30" s="467"/>
      <c r="F30" s="467" t="s">
        <v>271</v>
      </c>
      <c r="G30" s="467" t="s">
        <v>271</v>
      </c>
      <c r="H30" s="467" t="s">
        <v>271</v>
      </c>
      <c r="I30" s="468" t="s">
        <v>271</v>
      </c>
      <c r="J30" s="469" t="s">
        <v>507</v>
      </c>
    </row>
    <row r="31" spans="1:10" ht="14.45" customHeight="1" x14ac:dyDescent="0.2">
      <c r="A31" s="465" t="s">
        <v>496</v>
      </c>
      <c r="B31" s="466" t="s">
        <v>501</v>
      </c>
      <c r="C31" s="467">
        <v>179.83967999999999</v>
      </c>
      <c r="D31" s="467">
        <v>368.71644000000003</v>
      </c>
      <c r="E31" s="467"/>
      <c r="F31" s="467">
        <v>210.33365999999995</v>
      </c>
      <c r="G31" s="467">
        <v>0</v>
      </c>
      <c r="H31" s="467">
        <v>210.33365999999995</v>
      </c>
      <c r="I31" s="468" t="s">
        <v>271</v>
      </c>
      <c r="J31" s="469" t="s">
        <v>502</v>
      </c>
    </row>
  </sheetData>
  <mergeCells count="3">
    <mergeCell ref="F3:I3"/>
    <mergeCell ref="C4:D4"/>
    <mergeCell ref="A1:I1"/>
  </mergeCells>
  <conditionalFormatting sqref="F10 F32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31">
    <cfRule type="expression" dxfId="45" priority="5">
      <formula>$H11&gt;0</formula>
    </cfRule>
  </conditionalFormatting>
  <conditionalFormatting sqref="A11:A31">
    <cfRule type="expression" dxfId="44" priority="2">
      <formula>AND($J11&lt;&gt;"mezeraKL",$J11&lt;&gt;"")</formula>
    </cfRule>
  </conditionalFormatting>
  <conditionalFormatting sqref="I11:I31">
    <cfRule type="expression" dxfId="43" priority="6">
      <formula>$I11&gt;1</formula>
    </cfRule>
  </conditionalFormatting>
  <conditionalFormatting sqref="B11:B31">
    <cfRule type="expression" dxfId="42" priority="1">
      <formula>OR($J11="NS",$J11="SumaNS",$J11="Účet")</formula>
    </cfRule>
  </conditionalFormatting>
  <conditionalFormatting sqref="A11:D31 F11:I31">
    <cfRule type="expression" dxfId="41" priority="8">
      <formula>AND($J11&lt;&gt;"",$J11&lt;&gt;"mezeraKL")</formula>
    </cfRule>
  </conditionalFormatting>
  <conditionalFormatting sqref="B11:D31 F11:I31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31 F11:I31">
    <cfRule type="expression" dxfId="39" priority="4">
      <formula>OR($J11="SumaNS",$J11="NS")</formula>
    </cfRule>
  </conditionalFormatting>
  <hyperlinks>
    <hyperlink ref="A2" location="Obsah!A1" display="Zpět na Obsah  KL 01  1.-4.měsíc" xr:uid="{71C3E583-FC9F-4AE3-9592-88F5EFC7EB9E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9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203.16904274266957</v>
      </c>
      <c r="M3" s="98">
        <f>SUBTOTAL(9,M5:M1048576)</f>
        <v>980</v>
      </c>
      <c r="N3" s="99">
        <f>SUBTOTAL(9,N5:N1048576)</f>
        <v>199105.66188781618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6" t="s">
        <v>496</v>
      </c>
      <c r="B5" s="477" t="s">
        <v>497</v>
      </c>
      <c r="C5" s="478" t="s">
        <v>503</v>
      </c>
      <c r="D5" s="479" t="s">
        <v>504</v>
      </c>
      <c r="E5" s="480">
        <v>50113001</v>
      </c>
      <c r="F5" s="479" t="s">
        <v>517</v>
      </c>
      <c r="G5" s="478" t="s">
        <v>518</v>
      </c>
      <c r="H5" s="478">
        <v>221862</v>
      </c>
      <c r="I5" s="478">
        <v>221862</v>
      </c>
      <c r="J5" s="478" t="s">
        <v>519</v>
      </c>
      <c r="K5" s="478" t="s">
        <v>520</v>
      </c>
      <c r="L5" s="481">
        <v>112.05999999999999</v>
      </c>
      <c r="M5" s="481">
        <v>3</v>
      </c>
      <c r="N5" s="482">
        <v>336.17999999999995</v>
      </c>
    </row>
    <row r="6" spans="1:14" ht="14.45" customHeight="1" x14ac:dyDescent="0.2">
      <c r="A6" s="483" t="s">
        <v>496</v>
      </c>
      <c r="B6" s="484" t="s">
        <v>497</v>
      </c>
      <c r="C6" s="485" t="s">
        <v>503</v>
      </c>
      <c r="D6" s="486" t="s">
        <v>504</v>
      </c>
      <c r="E6" s="487">
        <v>50113001</v>
      </c>
      <c r="F6" s="486" t="s">
        <v>517</v>
      </c>
      <c r="G6" s="485" t="s">
        <v>518</v>
      </c>
      <c r="H6" s="485">
        <v>100362</v>
      </c>
      <c r="I6" s="485">
        <v>362</v>
      </c>
      <c r="J6" s="485" t="s">
        <v>521</v>
      </c>
      <c r="K6" s="485" t="s">
        <v>522</v>
      </c>
      <c r="L6" s="488">
        <v>72.5</v>
      </c>
      <c r="M6" s="488">
        <v>10</v>
      </c>
      <c r="N6" s="489">
        <v>725</v>
      </c>
    </row>
    <row r="7" spans="1:14" ht="14.45" customHeight="1" x14ac:dyDescent="0.2">
      <c r="A7" s="483" t="s">
        <v>496</v>
      </c>
      <c r="B7" s="484" t="s">
        <v>497</v>
      </c>
      <c r="C7" s="485" t="s">
        <v>503</v>
      </c>
      <c r="D7" s="486" t="s">
        <v>504</v>
      </c>
      <c r="E7" s="487">
        <v>50113001</v>
      </c>
      <c r="F7" s="486" t="s">
        <v>517</v>
      </c>
      <c r="G7" s="485" t="s">
        <v>518</v>
      </c>
      <c r="H7" s="485">
        <v>112895</v>
      </c>
      <c r="I7" s="485">
        <v>12895</v>
      </c>
      <c r="J7" s="485" t="s">
        <v>523</v>
      </c>
      <c r="K7" s="485" t="s">
        <v>524</v>
      </c>
      <c r="L7" s="488">
        <v>106.46</v>
      </c>
      <c r="M7" s="488">
        <v>1</v>
      </c>
      <c r="N7" s="489">
        <v>106.46</v>
      </c>
    </row>
    <row r="8" spans="1:14" ht="14.45" customHeight="1" x14ac:dyDescent="0.2">
      <c r="A8" s="483" t="s">
        <v>496</v>
      </c>
      <c r="B8" s="484" t="s">
        <v>497</v>
      </c>
      <c r="C8" s="485" t="s">
        <v>503</v>
      </c>
      <c r="D8" s="486" t="s">
        <v>504</v>
      </c>
      <c r="E8" s="487">
        <v>50113001</v>
      </c>
      <c r="F8" s="486" t="s">
        <v>517</v>
      </c>
      <c r="G8" s="485" t="s">
        <v>518</v>
      </c>
      <c r="H8" s="485">
        <v>112894</v>
      </c>
      <c r="I8" s="485">
        <v>12894</v>
      </c>
      <c r="J8" s="485" t="s">
        <v>523</v>
      </c>
      <c r="K8" s="485" t="s">
        <v>525</v>
      </c>
      <c r="L8" s="488">
        <v>60.509999999999991</v>
      </c>
      <c r="M8" s="488">
        <v>4</v>
      </c>
      <c r="N8" s="489">
        <v>242.03999999999996</v>
      </c>
    </row>
    <row r="9" spans="1:14" ht="14.45" customHeight="1" x14ac:dyDescent="0.2">
      <c r="A9" s="483" t="s">
        <v>496</v>
      </c>
      <c r="B9" s="484" t="s">
        <v>497</v>
      </c>
      <c r="C9" s="485" t="s">
        <v>503</v>
      </c>
      <c r="D9" s="486" t="s">
        <v>504</v>
      </c>
      <c r="E9" s="487">
        <v>50113001</v>
      </c>
      <c r="F9" s="486" t="s">
        <v>517</v>
      </c>
      <c r="G9" s="485" t="s">
        <v>518</v>
      </c>
      <c r="H9" s="485">
        <v>132853</v>
      </c>
      <c r="I9" s="485">
        <v>132853</v>
      </c>
      <c r="J9" s="485" t="s">
        <v>523</v>
      </c>
      <c r="K9" s="485" t="s">
        <v>526</v>
      </c>
      <c r="L9" s="488">
        <v>103.32</v>
      </c>
      <c r="M9" s="488">
        <v>1</v>
      </c>
      <c r="N9" s="489">
        <v>103.32</v>
      </c>
    </row>
    <row r="10" spans="1:14" ht="14.45" customHeight="1" x14ac:dyDescent="0.2">
      <c r="A10" s="483" t="s">
        <v>496</v>
      </c>
      <c r="B10" s="484" t="s">
        <v>497</v>
      </c>
      <c r="C10" s="485" t="s">
        <v>503</v>
      </c>
      <c r="D10" s="486" t="s">
        <v>504</v>
      </c>
      <c r="E10" s="487">
        <v>50113001</v>
      </c>
      <c r="F10" s="486" t="s">
        <v>517</v>
      </c>
      <c r="G10" s="485" t="s">
        <v>518</v>
      </c>
      <c r="H10" s="485">
        <v>120053</v>
      </c>
      <c r="I10" s="485">
        <v>20053</v>
      </c>
      <c r="J10" s="485" t="s">
        <v>527</v>
      </c>
      <c r="K10" s="485" t="s">
        <v>528</v>
      </c>
      <c r="L10" s="488">
        <v>86.48</v>
      </c>
      <c r="M10" s="488">
        <v>1</v>
      </c>
      <c r="N10" s="489">
        <v>86.48</v>
      </c>
    </row>
    <row r="11" spans="1:14" ht="14.45" customHeight="1" x14ac:dyDescent="0.2">
      <c r="A11" s="483" t="s">
        <v>496</v>
      </c>
      <c r="B11" s="484" t="s">
        <v>497</v>
      </c>
      <c r="C11" s="485" t="s">
        <v>503</v>
      </c>
      <c r="D11" s="486" t="s">
        <v>504</v>
      </c>
      <c r="E11" s="487">
        <v>50113001</v>
      </c>
      <c r="F11" s="486" t="s">
        <v>517</v>
      </c>
      <c r="G11" s="485" t="s">
        <v>518</v>
      </c>
      <c r="H11" s="485">
        <v>162316</v>
      </c>
      <c r="I11" s="485">
        <v>62316</v>
      </c>
      <c r="J11" s="485" t="s">
        <v>529</v>
      </c>
      <c r="K11" s="485" t="s">
        <v>530</v>
      </c>
      <c r="L11" s="488">
        <v>159.13113034727337</v>
      </c>
      <c r="M11" s="488">
        <v>9</v>
      </c>
      <c r="N11" s="489">
        <v>1432.1801731254604</v>
      </c>
    </row>
    <row r="12" spans="1:14" ht="14.45" customHeight="1" x14ac:dyDescent="0.2">
      <c r="A12" s="483" t="s">
        <v>496</v>
      </c>
      <c r="B12" s="484" t="s">
        <v>497</v>
      </c>
      <c r="C12" s="485" t="s">
        <v>503</v>
      </c>
      <c r="D12" s="486" t="s">
        <v>504</v>
      </c>
      <c r="E12" s="487">
        <v>50113001</v>
      </c>
      <c r="F12" s="486" t="s">
        <v>517</v>
      </c>
      <c r="G12" s="485" t="s">
        <v>518</v>
      </c>
      <c r="H12" s="485">
        <v>116320</v>
      </c>
      <c r="I12" s="485">
        <v>16320</v>
      </c>
      <c r="J12" s="485" t="s">
        <v>531</v>
      </c>
      <c r="K12" s="485" t="s">
        <v>532</v>
      </c>
      <c r="L12" s="488">
        <v>125.83499999999998</v>
      </c>
      <c r="M12" s="488">
        <v>6</v>
      </c>
      <c r="N12" s="489">
        <v>755.00999999999988</v>
      </c>
    </row>
    <row r="13" spans="1:14" ht="14.45" customHeight="1" x14ac:dyDescent="0.2">
      <c r="A13" s="483" t="s">
        <v>496</v>
      </c>
      <c r="B13" s="484" t="s">
        <v>497</v>
      </c>
      <c r="C13" s="485" t="s">
        <v>503</v>
      </c>
      <c r="D13" s="486" t="s">
        <v>504</v>
      </c>
      <c r="E13" s="487">
        <v>50113001</v>
      </c>
      <c r="F13" s="486" t="s">
        <v>517</v>
      </c>
      <c r="G13" s="485" t="s">
        <v>518</v>
      </c>
      <c r="H13" s="485">
        <v>16321</v>
      </c>
      <c r="I13" s="485">
        <v>16321</v>
      </c>
      <c r="J13" s="485" t="s">
        <v>531</v>
      </c>
      <c r="K13" s="485" t="s">
        <v>533</v>
      </c>
      <c r="L13" s="488">
        <v>240.69000000000005</v>
      </c>
      <c r="M13" s="488">
        <v>11</v>
      </c>
      <c r="N13" s="489">
        <v>2647.5900000000006</v>
      </c>
    </row>
    <row r="14" spans="1:14" ht="14.45" customHeight="1" x14ac:dyDescent="0.2">
      <c r="A14" s="483" t="s">
        <v>496</v>
      </c>
      <c r="B14" s="484" t="s">
        <v>497</v>
      </c>
      <c r="C14" s="485" t="s">
        <v>503</v>
      </c>
      <c r="D14" s="486" t="s">
        <v>504</v>
      </c>
      <c r="E14" s="487">
        <v>50113001</v>
      </c>
      <c r="F14" s="486" t="s">
        <v>517</v>
      </c>
      <c r="G14" s="485" t="s">
        <v>518</v>
      </c>
      <c r="H14" s="485">
        <v>212884</v>
      </c>
      <c r="I14" s="485">
        <v>212884</v>
      </c>
      <c r="J14" s="485" t="s">
        <v>534</v>
      </c>
      <c r="K14" s="485" t="s">
        <v>535</v>
      </c>
      <c r="L14" s="488">
        <v>47.120000000000005</v>
      </c>
      <c r="M14" s="488">
        <v>70</v>
      </c>
      <c r="N14" s="489">
        <v>3298.4000000000005</v>
      </c>
    </row>
    <row r="15" spans="1:14" ht="14.45" customHeight="1" x14ac:dyDescent="0.2">
      <c r="A15" s="483" t="s">
        <v>496</v>
      </c>
      <c r="B15" s="484" t="s">
        <v>497</v>
      </c>
      <c r="C15" s="485" t="s">
        <v>503</v>
      </c>
      <c r="D15" s="486" t="s">
        <v>504</v>
      </c>
      <c r="E15" s="487">
        <v>50113001</v>
      </c>
      <c r="F15" s="486" t="s">
        <v>517</v>
      </c>
      <c r="G15" s="485" t="s">
        <v>536</v>
      </c>
      <c r="H15" s="485">
        <v>190044</v>
      </c>
      <c r="I15" s="485">
        <v>90044</v>
      </c>
      <c r="J15" s="485" t="s">
        <v>537</v>
      </c>
      <c r="K15" s="485" t="s">
        <v>538</v>
      </c>
      <c r="L15" s="488">
        <v>37.179999999999993</v>
      </c>
      <c r="M15" s="488">
        <v>5</v>
      </c>
      <c r="N15" s="489">
        <v>185.89999999999998</v>
      </c>
    </row>
    <row r="16" spans="1:14" ht="14.45" customHeight="1" x14ac:dyDescent="0.2">
      <c r="A16" s="483" t="s">
        <v>496</v>
      </c>
      <c r="B16" s="484" t="s">
        <v>497</v>
      </c>
      <c r="C16" s="485" t="s">
        <v>503</v>
      </c>
      <c r="D16" s="486" t="s">
        <v>504</v>
      </c>
      <c r="E16" s="487">
        <v>50113001</v>
      </c>
      <c r="F16" s="486" t="s">
        <v>517</v>
      </c>
      <c r="G16" s="485" t="s">
        <v>518</v>
      </c>
      <c r="H16" s="485">
        <v>920200</v>
      </c>
      <c r="I16" s="485">
        <v>15877</v>
      </c>
      <c r="J16" s="485" t="s">
        <v>539</v>
      </c>
      <c r="K16" s="485" t="s">
        <v>271</v>
      </c>
      <c r="L16" s="488">
        <v>252.97800041899004</v>
      </c>
      <c r="M16" s="488">
        <v>3</v>
      </c>
      <c r="N16" s="489">
        <v>758.93400125697008</v>
      </c>
    </row>
    <row r="17" spans="1:14" ht="14.45" customHeight="1" x14ac:dyDescent="0.2">
      <c r="A17" s="483" t="s">
        <v>496</v>
      </c>
      <c r="B17" s="484" t="s">
        <v>497</v>
      </c>
      <c r="C17" s="485" t="s">
        <v>503</v>
      </c>
      <c r="D17" s="486" t="s">
        <v>504</v>
      </c>
      <c r="E17" s="487">
        <v>50113001</v>
      </c>
      <c r="F17" s="486" t="s">
        <v>517</v>
      </c>
      <c r="G17" s="485" t="s">
        <v>518</v>
      </c>
      <c r="H17" s="485">
        <v>500355</v>
      </c>
      <c r="I17" s="485">
        <v>15879</v>
      </c>
      <c r="J17" s="485" t="s">
        <v>540</v>
      </c>
      <c r="K17" s="485" t="s">
        <v>271</v>
      </c>
      <c r="L17" s="488">
        <v>97.052000000000007</v>
      </c>
      <c r="M17" s="488">
        <v>1</v>
      </c>
      <c r="N17" s="489">
        <v>97.052000000000007</v>
      </c>
    </row>
    <row r="18" spans="1:14" ht="14.45" customHeight="1" x14ac:dyDescent="0.2">
      <c r="A18" s="483" t="s">
        <v>496</v>
      </c>
      <c r="B18" s="484" t="s">
        <v>497</v>
      </c>
      <c r="C18" s="485" t="s">
        <v>503</v>
      </c>
      <c r="D18" s="486" t="s">
        <v>504</v>
      </c>
      <c r="E18" s="487">
        <v>50113001</v>
      </c>
      <c r="F18" s="486" t="s">
        <v>517</v>
      </c>
      <c r="G18" s="485" t="s">
        <v>518</v>
      </c>
      <c r="H18" s="485">
        <v>905098</v>
      </c>
      <c r="I18" s="485">
        <v>23989</v>
      </c>
      <c r="J18" s="485" t="s">
        <v>541</v>
      </c>
      <c r="K18" s="485" t="s">
        <v>271</v>
      </c>
      <c r="L18" s="488">
        <v>398.86100000000005</v>
      </c>
      <c r="M18" s="488">
        <v>20</v>
      </c>
      <c r="N18" s="489">
        <v>7977.2200000000012</v>
      </c>
    </row>
    <row r="19" spans="1:14" ht="14.45" customHeight="1" x14ac:dyDescent="0.2">
      <c r="A19" s="483" t="s">
        <v>496</v>
      </c>
      <c r="B19" s="484" t="s">
        <v>497</v>
      </c>
      <c r="C19" s="485" t="s">
        <v>503</v>
      </c>
      <c r="D19" s="486" t="s">
        <v>504</v>
      </c>
      <c r="E19" s="487">
        <v>50113001</v>
      </c>
      <c r="F19" s="486" t="s">
        <v>517</v>
      </c>
      <c r="G19" s="485" t="s">
        <v>518</v>
      </c>
      <c r="H19" s="485">
        <v>905097</v>
      </c>
      <c r="I19" s="485">
        <v>158767</v>
      </c>
      <c r="J19" s="485" t="s">
        <v>542</v>
      </c>
      <c r="K19" s="485" t="s">
        <v>543</v>
      </c>
      <c r="L19" s="488">
        <v>167.41999999999996</v>
      </c>
      <c r="M19" s="488">
        <v>11</v>
      </c>
      <c r="N19" s="489">
        <v>1841.6199999999997</v>
      </c>
    </row>
    <row r="20" spans="1:14" ht="14.45" customHeight="1" x14ac:dyDescent="0.2">
      <c r="A20" s="483" t="s">
        <v>496</v>
      </c>
      <c r="B20" s="484" t="s">
        <v>497</v>
      </c>
      <c r="C20" s="485" t="s">
        <v>503</v>
      </c>
      <c r="D20" s="486" t="s">
        <v>504</v>
      </c>
      <c r="E20" s="487">
        <v>50113001</v>
      </c>
      <c r="F20" s="486" t="s">
        <v>517</v>
      </c>
      <c r="G20" s="485" t="s">
        <v>518</v>
      </c>
      <c r="H20" s="485">
        <v>900240</v>
      </c>
      <c r="I20" s="485">
        <v>0</v>
      </c>
      <c r="J20" s="485" t="s">
        <v>544</v>
      </c>
      <c r="K20" s="485" t="s">
        <v>271</v>
      </c>
      <c r="L20" s="488">
        <v>67.759998095363557</v>
      </c>
      <c r="M20" s="488">
        <v>4</v>
      </c>
      <c r="N20" s="489">
        <v>271.03999238145423</v>
      </c>
    </row>
    <row r="21" spans="1:14" ht="14.45" customHeight="1" x14ac:dyDescent="0.2">
      <c r="A21" s="483" t="s">
        <v>496</v>
      </c>
      <c r="B21" s="484" t="s">
        <v>497</v>
      </c>
      <c r="C21" s="485" t="s">
        <v>503</v>
      </c>
      <c r="D21" s="486" t="s">
        <v>504</v>
      </c>
      <c r="E21" s="487">
        <v>50113001</v>
      </c>
      <c r="F21" s="486" t="s">
        <v>517</v>
      </c>
      <c r="G21" s="485" t="s">
        <v>518</v>
      </c>
      <c r="H21" s="485">
        <v>501596</v>
      </c>
      <c r="I21" s="485">
        <v>0</v>
      </c>
      <c r="J21" s="485" t="s">
        <v>545</v>
      </c>
      <c r="K21" s="485" t="s">
        <v>546</v>
      </c>
      <c r="L21" s="488">
        <v>113.26</v>
      </c>
      <c r="M21" s="488">
        <v>1</v>
      </c>
      <c r="N21" s="489">
        <v>113.26</v>
      </c>
    </row>
    <row r="22" spans="1:14" ht="14.45" customHeight="1" x14ac:dyDescent="0.2">
      <c r="A22" s="483" t="s">
        <v>496</v>
      </c>
      <c r="B22" s="484" t="s">
        <v>497</v>
      </c>
      <c r="C22" s="485" t="s">
        <v>503</v>
      </c>
      <c r="D22" s="486" t="s">
        <v>504</v>
      </c>
      <c r="E22" s="487">
        <v>50113001</v>
      </c>
      <c r="F22" s="486" t="s">
        <v>517</v>
      </c>
      <c r="G22" s="485" t="s">
        <v>518</v>
      </c>
      <c r="H22" s="485">
        <v>229191</v>
      </c>
      <c r="I22" s="485">
        <v>229191</v>
      </c>
      <c r="J22" s="485" t="s">
        <v>547</v>
      </c>
      <c r="K22" s="485" t="s">
        <v>548</v>
      </c>
      <c r="L22" s="488">
        <v>141.21000000000004</v>
      </c>
      <c r="M22" s="488">
        <v>1</v>
      </c>
      <c r="N22" s="489">
        <v>141.21000000000004</v>
      </c>
    </row>
    <row r="23" spans="1:14" ht="14.45" customHeight="1" x14ac:dyDescent="0.2">
      <c r="A23" s="483" t="s">
        <v>496</v>
      </c>
      <c r="B23" s="484" t="s">
        <v>497</v>
      </c>
      <c r="C23" s="485" t="s">
        <v>503</v>
      </c>
      <c r="D23" s="486" t="s">
        <v>504</v>
      </c>
      <c r="E23" s="487">
        <v>50113001</v>
      </c>
      <c r="F23" s="486" t="s">
        <v>517</v>
      </c>
      <c r="G23" s="485" t="s">
        <v>518</v>
      </c>
      <c r="H23" s="485">
        <v>198864</v>
      </c>
      <c r="I23" s="485">
        <v>98864</v>
      </c>
      <c r="J23" s="485" t="s">
        <v>549</v>
      </c>
      <c r="K23" s="485" t="s">
        <v>550</v>
      </c>
      <c r="L23" s="488">
        <v>537.87</v>
      </c>
      <c r="M23" s="488">
        <v>8</v>
      </c>
      <c r="N23" s="489">
        <v>4302.96</v>
      </c>
    </row>
    <row r="24" spans="1:14" ht="14.45" customHeight="1" x14ac:dyDescent="0.2">
      <c r="A24" s="483" t="s">
        <v>496</v>
      </c>
      <c r="B24" s="484" t="s">
        <v>497</v>
      </c>
      <c r="C24" s="485" t="s">
        <v>503</v>
      </c>
      <c r="D24" s="486" t="s">
        <v>504</v>
      </c>
      <c r="E24" s="487">
        <v>50113001</v>
      </c>
      <c r="F24" s="486" t="s">
        <v>517</v>
      </c>
      <c r="G24" s="485" t="s">
        <v>518</v>
      </c>
      <c r="H24" s="485">
        <v>207899</v>
      </c>
      <c r="I24" s="485">
        <v>207899</v>
      </c>
      <c r="J24" s="485" t="s">
        <v>551</v>
      </c>
      <c r="K24" s="485" t="s">
        <v>552</v>
      </c>
      <c r="L24" s="488">
        <v>70.59</v>
      </c>
      <c r="M24" s="488">
        <v>2</v>
      </c>
      <c r="N24" s="489">
        <v>141.18</v>
      </c>
    </row>
    <row r="25" spans="1:14" ht="14.45" customHeight="1" x14ac:dyDescent="0.2">
      <c r="A25" s="483" t="s">
        <v>496</v>
      </c>
      <c r="B25" s="484" t="s">
        <v>497</v>
      </c>
      <c r="C25" s="485" t="s">
        <v>503</v>
      </c>
      <c r="D25" s="486" t="s">
        <v>504</v>
      </c>
      <c r="E25" s="487">
        <v>50113001</v>
      </c>
      <c r="F25" s="486" t="s">
        <v>517</v>
      </c>
      <c r="G25" s="485" t="s">
        <v>518</v>
      </c>
      <c r="H25" s="485">
        <v>193724</v>
      </c>
      <c r="I25" s="485">
        <v>93724</v>
      </c>
      <c r="J25" s="485" t="s">
        <v>553</v>
      </c>
      <c r="K25" s="485" t="s">
        <v>554</v>
      </c>
      <c r="L25" s="488">
        <v>68.239999999999995</v>
      </c>
      <c r="M25" s="488">
        <v>4</v>
      </c>
      <c r="N25" s="489">
        <v>272.95999999999998</v>
      </c>
    </row>
    <row r="26" spans="1:14" ht="14.45" customHeight="1" x14ac:dyDescent="0.2">
      <c r="A26" s="483" t="s">
        <v>496</v>
      </c>
      <c r="B26" s="484" t="s">
        <v>497</v>
      </c>
      <c r="C26" s="485" t="s">
        <v>503</v>
      </c>
      <c r="D26" s="486" t="s">
        <v>504</v>
      </c>
      <c r="E26" s="487">
        <v>50113001</v>
      </c>
      <c r="F26" s="486" t="s">
        <v>517</v>
      </c>
      <c r="G26" s="485" t="s">
        <v>518</v>
      </c>
      <c r="H26" s="485">
        <v>241683</v>
      </c>
      <c r="I26" s="485">
        <v>241683</v>
      </c>
      <c r="J26" s="485" t="s">
        <v>555</v>
      </c>
      <c r="K26" s="485" t="s">
        <v>556</v>
      </c>
      <c r="L26" s="488">
        <v>127.01</v>
      </c>
      <c r="M26" s="488">
        <v>1</v>
      </c>
      <c r="N26" s="489">
        <v>127.01</v>
      </c>
    </row>
    <row r="27" spans="1:14" ht="14.45" customHeight="1" x14ac:dyDescent="0.2">
      <c r="A27" s="483" t="s">
        <v>496</v>
      </c>
      <c r="B27" s="484" t="s">
        <v>497</v>
      </c>
      <c r="C27" s="485" t="s">
        <v>503</v>
      </c>
      <c r="D27" s="486" t="s">
        <v>504</v>
      </c>
      <c r="E27" s="487">
        <v>50113001</v>
      </c>
      <c r="F27" s="486" t="s">
        <v>517</v>
      </c>
      <c r="G27" s="485" t="s">
        <v>518</v>
      </c>
      <c r="H27" s="485">
        <v>4269</v>
      </c>
      <c r="I27" s="485">
        <v>4269</v>
      </c>
      <c r="J27" s="485" t="s">
        <v>555</v>
      </c>
      <c r="K27" s="485" t="s">
        <v>557</v>
      </c>
      <c r="L27" s="488">
        <v>124.27999999999999</v>
      </c>
      <c r="M27" s="488">
        <v>4</v>
      </c>
      <c r="N27" s="489">
        <v>497.11999999999995</v>
      </c>
    </row>
    <row r="28" spans="1:14" ht="14.45" customHeight="1" x14ac:dyDescent="0.2">
      <c r="A28" s="483" t="s">
        <v>496</v>
      </c>
      <c r="B28" s="484" t="s">
        <v>497</v>
      </c>
      <c r="C28" s="485" t="s">
        <v>503</v>
      </c>
      <c r="D28" s="486" t="s">
        <v>504</v>
      </c>
      <c r="E28" s="487">
        <v>50113001</v>
      </c>
      <c r="F28" s="486" t="s">
        <v>517</v>
      </c>
      <c r="G28" s="485" t="s">
        <v>518</v>
      </c>
      <c r="H28" s="485">
        <v>500326</v>
      </c>
      <c r="I28" s="485">
        <v>1000</v>
      </c>
      <c r="J28" s="485" t="s">
        <v>558</v>
      </c>
      <c r="K28" s="485" t="s">
        <v>271</v>
      </c>
      <c r="L28" s="488">
        <v>164.58804890176958</v>
      </c>
      <c r="M28" s="488">
        <v>14</v>
      </c>
      <c r="N28" s="489">
        <v>2304.2326846247743</v>
      </c>
    </row>
    <row r="29" spans="1:14" ht="14.45" customHeight="1" x14ac:dyDescent="0.2">
      <c r="A29" s="483" t="s">
        <v>496</v>
      </c>
      <c r="B29" s="484" t="s">
        <v>497</v>
      </c>
      <c r="C29" s="485" t="s">
        <v>503</v>
      </c>
      <c r="D29" s="486" t="s">
        <v>504</v>
      </c>
      <c r="E29" s="487">
        <v>50113001</v>
      </c>
      <c r="F29" s="486" t="s">
        <v>517</v>
      </c>
      <c r="G29" s="485" t="s">
        <v>518</v>
      </c>
      <c r="H29" s="485">
        <v>920060</v>
      </c>
      <c r="I29" s="485">
        <v>0</v>
      </c>
      <c r="J29" s="485" t="s">
        <v>559</v>
      </c>
      <c r="K29" s="485" t="s">
        <v>271</v>
      </c>
      <c r="L29" s="488">
        <v>240.81854334683769</v>
      </c>
      <c r="M29" s="488">
        <v>17</v>
      </c>
      <c r="N29" s="489">
        <v>4093.9152368962405</v>
      </c>
    </row>
    <row r="30" spans="1:14" ht="14.45" customHeight="1" x14ac:dyDescent="0.2">
      <c r="A30" s="483" t="s">
        <v>496</v>
      </c>
      <c r="B30" s="484" t="s">
        <v>497</v>
      </c>
      <c r="C30" s="485" t="s">
        <v>503</v>
      </c>
      <c r="D30" s="486" t="s">
        <v>504</v>
      </c>
      <c r="E30" s="487">
        <v>50113001</v>
      </c>
      <c r="F30" s="486" t="s">
        <v>517</v>
      </c>
      <c r="G30" s="485" t="s">
        <v>518</v>
      </c>
      <c r="H30" s="485">
        <v>921048</v>
      </c>
      <c r="I30" s="485">
        <v>0</v>
      </c>
      <c r="J30" s="485" t="s">
        <v>560</v>
      </c>
      <c r="K30" s="485" t="s">
        <v>271</v>
      </c>
      <c r="L30" s="488">
        <v>82.610015895441876</v>
      </c>
      <c r="M30" s="488">
        <v>15</v>
      </c>
      <c r="N30" s="489">
        <v>1239.1502384316282</v>
      </c>
    </row>
    <row r="31" spans="1:14" ht="14.45" customHeight="1" x14ac:dyDescent="0.2">
      <c r="A31" s="483" t="s">
        <v>496</v>
      </c>
      <c r="B31" s="484" t="s">
        <v>497</v>
      </c>
      <c r="C31" s="485" t="s">
        <v>503</v>
      </c>
      <c r="D31" s="486" t="s">
        <v>504</v>
      </c>
      <c r="E31" s="487">
        <v>50113001</v>
      </c>
      <c r="F31" s="486" t="s">
        <v>517</v>
      </c>
      <c r="G31" s="485" t="s">
        <v>518</v>
      </c>
      <c r="H31" s="485">
        <v>842201</v>
      </c>
      <c r="I31" s="485">
        <v>0</v>
      </c>
      <c r="J31" s="485" t="s">
        <v>561</v>
      </c>
      <c r="K31" s="485" t="s">
        <v>271</v>
      </c>
      <c r="L31" s="488">
        <v>88.773802673492014</v>
      </c>
      <c r="M31" s="488">
        <v>1</v>
      </c>
      <c r="N31" s="489">
        <v>88.773802673492014</v>
      </c>
    </row>
    <row r="32" spans="1:14" ht="14.45" customHeight="1" x14ac:dyDescent="0.2">
      <c r="A32" s="483" t="s">
        <v>496</v>
      </c>
      <c r="B32" s="484" t="s">
        <v>497</v>
      </c>
      <c r="C32" s="485" t="s">
        <v>503</v>
      </c>
      <c r="D32" s="486" t="s">
        <v>504</v>
      </c>
      <c r="E32" s="487">
        <v>50113001</v>
      </c>
      <c r="F32" s="486" t="s">
        <v>517</v>
      </c>
      <c r="G32" s="485" t="s">
        <v>518</v>
      </c>
      <c r="H32" s="485">
        <v>501871</v>
      </c>
      <c r="I32" s="485">
        <v>0</v>
      </c>
      <c r="J32" s="485" t="s">
        <v>562</v>
      </c>
      <c r="K32" s="485" t="s">
        <v>271</v>
      </c>
      <c r="L32" s="488">
        <v>370.28110221466528</v>
      </c>
      <c r="M32" s="488">
        <v>4</v>
      </c>
      <c r="N32" s="489">
        <v>1481.1244088586611</v>
      </c>
    </row>
    <row r="33" spans="1:14" ht="14.45" customHeight="1" x14ac:dyDescent="0.2">
      <c r="A33" s="483" t="s">
        <v>496</v>
      </c>
      <c r="B33" s="484" t="s">
        <v>497</v>
      </c>
      <c r="C33" s="485" t="s">
        <v>503</v>
      </c>
      <c r="D33" s="486" t="s">
        <v>504</v>
      </c>
      <c r="E33" s="487">
        <v>50113001</v>
      </c>
      <c r="F33" s="486" t="s">
        <v>517</v>
      </c>
      <c r="G33" s="485" t="s">
        <v>518</v>
      </c>
      <c r="H33" s="485">
        <v>502057</v>
      </c>
      <c r="I33" s="485">
        <v>0</v>
      </c>
      <c r="J33" s="485" t="s">
        <v>563</v>
      </c>
      <c r="K33" s="485" t="s">
        <v>564</v>
      </c>
      <c r="L33" s="488">
        <v>366.3859224428748</v>
      </c>
      <c r="M33" s="488">
        <v>3</v>
      </c>
      <c r="N33" s="489">
        <v>1099.1577673286245</v>
      </c>
    </row>
    <row r="34" spans="1:14" ht="14.45" customHeight="1" x14ac:dyDescent="0.2">
      <c r="A34" s="483" t="s">
        <v>496</v>
      </c>
      <c r="B34" s="484" t="s">
        <v>497</v>
      </c>
      <c r="C34" s="485" t="s">
        <v>503</v>
      </c>
      <c r="D34" s="486" t="s">
        <v>504</v>
      </c>
      <c r="E34" s="487">
        <v>50113001</v>
      </c>
      <c r="F34" s="486" t="s">
        <v>517</v>
      </c>
      <c r="G34" s="485" t="s">
        <v>518</v>
      </c>
      <c r="H34" s="485">
        <v>501840</v>
      </c>
      <c r="I34" s="485">
        <v>0</v>
      </c>
      <c r="J34" s="485" t="s">
        <v>565</v>
      </c>
      <c r="K34" s="485" t="s">
        <v>271</v>
      </c>
      <c r="L34" s="488">
        <v>187.73855221325852</v>
      </c>
      <c r="M34" s="488">
        <v>1</v>
      </c>
      <c r="N34" s="489">
        <v>187.73855221325852</v>
      </c>
    </row>
    <row r="35" spans="1:14" ht="14.45" customHeight="1" x14ac:dyDescent="0.2">
      <c r="A35" s="483" t="s">
        <v>496</v>
      </c>
      <c r="B35" s="484" t="s">
        <v>497</v>
      </c>
      <c r="C35" s="485" t="s">
        <v>503</v>
      </c>
      <c r="D35" s="486" t="s">
        <v>504</v>
      </c>
      <c r="E35" s="487">
        <v>50113001</v>
      </c>
      <c r="F35" s="486" t="s">
        <v>517</v>
      </c>
      <c r="G35" s="485" t="s">
        <v>518</v>
      </c>
      <c r="H35" s="485">
        <v>501841</v>
      </c>
      <c r="I35" s="485">
        <v>0</v>
      </c>
      <c r="J35" s="485" t="s">
        <v>566</v>
      </c>
      <c r="K35" s="485" t="s">
        <v>271</v>
      </c>
      <c r="L35" s="488">
        <v>862.98378242346666</v>
      </c>
      <c r="M35" s="488">
        <v>35</v>
      </c>
      <c r="N35" s="489">
        <v>30204.432384821332</v>
      </c>
    </row>
    <row r="36" spans="1:14" ht="14.45" customHeight="1" x14ac:dyDescent="0.2">
      <c r="A36" s="483" t="s">
        <v>496</v>
      </c>
      <c r="B36" s="484" t="s">
        <v>497</v>
      </c>
      <c r="C36" s="485" t="s">
        <v>503</v>
      </c>
      <c r="D36" s="486" t="s">
        <v>504</v>
      </c>
      <c r="E36" s="487">
        <v>50113001</v>
      </c>
      <c r="F36" s="486" t="s">
        <v>517</v>
      </c>
      <c r="G36" s="485" t="s">
        <v>518</v>
      </c>
      <c r="H36" s="485">
        <v>921184</v>
      </c>
      <c r="I36" s="485">
        <v>0</v>
      </c>
      <c r="J36" s="485" t="s">
        <v>567</v>
      </c>
      <c r="K36" s="485" t="s">
        <v>271</v>
      </c>
      <c r="L36" s="488">
        <v>574.63931173193907</v>
      </c>
      <c r="M36" s="488">
        <v>3</v>
      </c>
      <c r="N36" s="489">
        <v>1723.9179351958173</v>
      </c>
    </row>
    <row r="37" spans="1:14" ht="14.45" customHeight="1" x14ac:dyDescent="0.2">
      <c r="A37" s="483" t="s">
        <v>496</v>
      </c>
      <c r="B37" s="484" t="s">
        <v>497</v>
      </c>
      <c r="C37" s="485" t="s">
        <v>503</v>
      </c>
      <c r="D37" s="486" t="s">
        <v>504</v>
      </c>
      <c r="E37" s="487">
        <v>50113001</v>
      </c>
      <c r="F37" s="486" t="s">
        <v>517</v>
      </c>
      <c r="G37" s="485" t="s">
        <v>518</v>
      </c>
      <c r="H37" s="485">
        <v>900873</v>
      </c>
      <c r="I37" s="485">
        <v>0</v>
      </c>
      <c r="J37" s="485" t="s">
        <v>568</v>
      </c>
      <c r="K37" s="485" t="s">
        <v>271</v>
      </c>
      <c r="L37" s="488">
        <v>67.419135407056814</v>
      </c>
      <c r="M37" s="488">
        <v>1</v>
      </c>
      <c r="N37" s="489">
        <v>67.419135407056814</v>
      </c>
    </row>
    <row r="38" spans="1:14" ht="14.45" customHeight="1" x14ac:dyDescent="0.2">
      <c r="A38" s="483" t="s">
        <v>496</v>
      </c>
      <c r="B38" s="484" t="s">
        <v>497</v>
      </c>
      <c r="C38" s="485" t="s">
        <v>503</v>
      </c>
      <c r="D38" s="486" t="s">
        <v>504</v>
      </c>
      <c r="E38" s="487">
        <v>50113001</v>
      </c>
      <c r="F38" s="486" t="s">
        <v>517</v>
      </c>
      <c r="G38" s="485" t="s">
        <v>518</v>
      </c>
      <c r="H38" s="485">
        <v>117165</v>
      </c>
      <c r="I38" s="485">
        <v>17165</v>
      </c>
      <c r="J38" s="485" t="s">
        <v>569</v>
      </c>
      <c r="K38" s="485" t="s">
        <v>570</v>
      </c>
      <c r="L38" s="488">
        <v>270.61999999999989</v>
      </c>
      <c r="M38" s="488">
        <v>1</v>
      </c>
      <c r="N38" s="489">
        <v>270.61999999999989</v>
      </c>
    </row>
    <row r="39" spans="1:14" ht="14.45" customHeight="1" x14ac:dyDescent="0.2">
      <c r="A39" s="483" t="s">
        <v>496</v>
      </c>
      <c r="B39" s="484" t="s">
        <v>497</v>
      </c>
      <c r="C39" s="485" t="s">
        <v>503</v>
      </c>
      <c r="D39" s="486" t="s">
        <v>504</v>
      </c>
      <c r="E39" s="487">
        <v>50113001</v>
      </c>
      <c r="F39" s="486" t="s">
        <v>517</v>
      </c>
      <c r="G39" s="485" t="s">
        <v>518</v>
      </c>
      <c r="H39" s="485">
        <v>183106</v>
      </c>
      <c r="I39" s="485">
        <v>83106</v>
      </c>
      <c r="J39" s="485" t="s">
        <v>571</v>
      </c>
      <c r="K39" s="485" t="s">
        <v>572</v>
      </c>
      <c r="L39" s="488">
        <v>172.15999999999997</v>
      </c>
      <c r="M39" s="488">
        <v>2</v>
      </c>
      <c r="N39" s="489">
        <v>344.31999999999994</v>
      </c>
    </row>
    <row r="40" spans="1:14" ht="14.45" customHeight="1" x14ac:dyDescent="0.2">
      <c r="A40" s="483" t="s">
        <v>496</v>
      </c>
      <c r="B40" s="484" t="s">
        <v>497</v>
      </c>
      <c r="C40" s="485" t="s">
        <v>503</v>
      </c>
      <c r="D40" s="486" t="s">
        <v>504</v>
      </c>
      <c r="E40" s="487">
        <v>50113001</v>
      </c>
      <c r="F40" s="486" t="s">
        <v>517</v>
      </c>
      <c r="G40" s="485" t="s">
        <v>518</v>
      </c>
      <c r="H40" s="485">
        <v>225891</v>
      </c>
      <c r="I40" s="485">
        <v>225891</v>
      </c>
      <c r="J40" s="485" t="s">
        <v>573</v>
      </c>
      <c r="K40" s="485" t="s">
        <v>574</v>
      </c>
      <c r="L40" s="488">
        <v>297.572</v>
      </c>
      <c r="M40" s="488">
        <v>10</v>
      </c>
      <c r="N40" s="489">
        <v>2975.72</v>
      </c>
    </row>
    <row r="41" spans="1:14" ht="14.45" customHeight="1" x14ac:dyDescent="0.2">
      <c r="A41" s="483" t="s">
        <v>496</v>
      </c>
      <c r="B41" s="484" t="s">
        <v>497</v>
      </c>
      <c r="C41" s="485" t="s">
        <v>503</v>
      </c>
      <c r="D41" s="486" t="s">
        <v>504</v>
      </c>
      <c r="E41" s="487">
        <v>50113001</v>
      </c>
      <c r="F41" s="486" t="s">
        <v>517</v>
      </c>
      <c r="G41" s="485" t="s">
        <v>518</v>
      </c>
      <c r="H41" s="485">
        <v>100502</v>
      </c>
      <c r="I41" s="485">
        <v>502</v>
      </c>
      <c r="J41" s="485" t="s">
        <v>575</v>
      </c>
      <c r="K41" s="485" t="s">
        <v>576</v>
      </c>
      <c r="L41" s="488">
        <v>268.39882352941174</v>
      </c>
      <c r="M41" s="488">
        <v>34</v>
      </c>
      <c r="N41" s="489">
        <v>9125.56</v>
      </c>
    </row>
    <row r="42" spans="1:14" ht="14.45" customHeight="1" x14ac:dyDescent="0.2">
      <c r="A42" s="483" t="s">
        <v>496</v>
      </c>
      <c r="B42" s="484" t="s">
        <v>497</v>
      </c>
      <c r="C42" s="485" t="s">
        <v>503</v>
      </c>
      <c r="D42" s="486" t="s">
        <v>504</v>
      </c>
      <c r="E42" s="487">
        <v>50113001</v>
      </c>
      <c r="F42" s="486" t="s">
        <v>517</v>
      </c>
      <c r="G42" s="485" t="s">
        <v>536</v>
      </c>
      <c r="H42" s="485">
        <v>155823</v>
      </c>
      <c r="I42" s="485">
        <v>55823</v>
      </c>
      <c r="J42" s="485" t="s">
        <v>577</v>
      </c>
      <c r="K42" s="485" t="s">
        <v>578</v>
      </c>
      <c r="L42" s="488">
        <v>33.011000000000003</v>
      </c>
      <c r="M42" s="488">
        <v>2</v>
      </c>
      <c r="N42" s="489">
        <v>66.022000000000006</v>
      </c>
    </row>
    <row r="43" spans="1:14" ht="14.45" customHeight="1" x14ac:dyDescent="0.2">
      <c r="A43" s="483" t="s">
        <v>496</v>
      </c>
      <c r="B43" s="484" t="s">
        <v>497</v>
      </c>
      <c r="C43" s="485" t="s">
        <v>503</v>
      </c>
      <c r="D43" s="486" t="s">
        <v>504</v>
      </c>
      <c r="E43" s="487">
        <v>50113001</v>
      </c>
      <c r="F43" s="486" t="s">
        <v>517</v>
      </c>
      <c r="G43" s="485" t="s">
        <v>518</v>
      </c>
      <c r="H43" s="485">
        <v>200863</v>
      </c>
      <c r="I43" s="485">
        <v>200863</v>
      </c>
      <c r="J43" s="485" t="s">
        <v>579</v>
      </c>
      <c r="K43" s="485" t="s">
        <v>580</v>
      </c>
      <c r="L43" s="488">
        <v>85.450000000000017</v>
      </c>
      <c r="M43" s="488">
        <v>1</v>
      </c>
      <c r="N43" s="489">
        <v>85.450000000000017</v>
      </c>
    </row>
    <row r="44" spans="1:14" ht="14.45" customHeight="1" x14ac:dyDescent="0.2">
      <c r="A44" s="483" t="s">
        <v>496</v>
      </c>
      <c r="B44" s="484" t="s">
        <v>497</v>
      </c>
      <c r="C44" s="485" t="s">
        <v>503</v>
      </c>
      <c r="D44" s="486" t="s">
        <v>504</v>
      </c>
      <c r="E44" s="487">
        <v>50113001</v>
      </c>
      <c r="F44" s="486" t="s">
        <v>517</v>
      </c>
      <c r="G44" s="485" t="s">
        <v>518</v>
      </c>
      <c r="H44" s="485">
        <v>993915</v>
      </c>
      <c r="I44" s="485">
        <v>0</v>
      </c>
      <c r="J44" s="485" t="s">
        <v>581</v>
      </c>
      <c r="K44" s="485" t="s">
        <v>271</v>
      </c>
      <c r="L44" s="488">
        <v>1.21</v>
      </c>
      <c r="M44" s="488">
        <v>2</v>
      </c>
      <c r="N44" s="489">
        <v>2.42</v>
      </c>
    </row>
    <row r="45" spans="1:14" ht="14.45" customHeight="1" x14ac:dyDescent="0.2">
      <c r="A45" s="483" t="s">
        <v>496</v>
      </c>
      <c r="B45" s="484" t="s">
        <v>497</v>
      </c>
      <c r="C45" s="485" t="s">
        <v>503</v>
      </c>
      <c r="D45" s="486" t="s">
        <v>504</v>
      </c>
      <c r="E45" s="487">
        <v>50113001</v>
      </c>
      <c r="F45" s="486" t="s">
        <v>517</v>
      </c>
      <c r="G45" s="485" t="s">
        <v>518</v>
      </c>
      <c r="H45" s="485">
        <v>229440</v>
      </c>
      <c r="I45" s="485">
        <v>229440</v>
      </c>
      <c r="J45" s="485" t="s">
        <v>582</v>
      </c>
      <c r="K45" s="485" t="s">
        <v>583</v>
      </c>
      <c r="L45" s="488">
        <v>1350.5550000000001</v>
      </c>
      <c r="M45" s="488">
        <v>2</v>
      </c>
      <c r="N45" s="489">
        <v>2701.11</v>
      </c>
    </row>
    <row r="46" spans="1:14" ht="14.45" customHeight="1" x14ac:dyDescent="0.2">
      <c r="A46" s="483" t="s">
        <v>496</v>
      </c>
      <c r="B46" s="484" t="s">
        <v>497</v>
      </c>
      <c r="C46" s="485" t="s">
        <v>503</v>
      </c>
      <c r="D46" s="486" t="s">
        <v>504</v>
      </c>
      <c r="E46" s="487">
        <v>50113001</v>
      </c>
      <c r="F46" s="486" t="s">
        <v>517</v>
      </c>
      <c r="G46" s="485" t="s">
        <v>518</v>
      </c>
      <c r="H46" s="485">
        <v>193109</v>
      </c>
      <c r="I46" s="485">
        <v>93109</v>
      </c>
      <c r="J46" s="485" t="s">
        <v>584</v>
      </c>
      <c r="K46" s="485" t="s">
        <v>585</v>
      </c>
      <c r="L46" s="488">
        <v>183.66999999999996</v>
      </c>
      <c r="M46" s="488">
        <v>10</v>
      </c>
      <c r="N46" s="489">
        <v>1836.6999999999996</v>
      </c>
    </row>
    <row r="47" spans="1:14" ht="14.45" customHeight="1" x14ac:dyDescent="0.2">
      <c r="A47" s="483" t="s">
        <v>496</v>
      </c>
      <c r="B47" s="484" t="s">
        <v>497</v>
      </c>
      <c r="C47" s="485" t="s">
        <v>503</v>
      </c>
      <c r="D47" s="486" t="s">
        <v>504</v>
      </c>
      <c r="E47" s="487">
        <v>50113001</v>
      </c>
      <c r="F47" s="486" t="s">
        <v>517</v>
      </c>
      <c r="G47" s="485" t="s">
        <v>518</v>
      </c>
      <c r="H47" s="485">
        <v>208575</v>
      </c>
      <c r="I47" s="485">
        <v>208575</v>
      </c>
      <c r="J47" s="485" t="s">
        <v>586</v>
      </c>
      <c r="K47" s="485" t="s">
        <v>587</v>
      </c>
      <c r="L47" s="488">
        <v>149.04</v>
      </c>
      <c r="M47" s="488">
        <v>3</v>
      </c>
      <c r="N47" s="489">
        <v>447.12</v>
      </c>
    </row>
    <row r="48" spans="1:14" ht="14.45" customHeight="1" x14ac:dyDescent="0.2">
      <c r="A48" s="483" t="s">
        <v>496</v>
      </c>
      <c r="B48" s="484" t="s">
        <v>497</v>
      </c>
      <c r="C48" s="485" t="s">
        <v>503</v>
      </c>
      <c r="D48" s="486" t="s">
        <v>504</v>
      </c>
      <c r="E48" s="487">
        <v>50113001</v>
      </c>
      <c r="F48" s="486" t="s">
        <v>517</v>
      </c>
      <c r="G48" s="485" t="s">
        <v>536</v>
      </c>
      <c r="H48" s="485">
        <v>231956</v>
      </c>
      <c r="I48" s="485">
        <v>231956</v>
      </c>
      <c r="J48" s="485" t="s">
        <v>588</v>
      </c>
      <c r="K48" s="485" t="s">
        <v>589</v>
      </c>
      <c r="L48" s="488">
        <v>49.78</v>
      </c>
      <c r="M48" s="488">
        <v>1</v>
      </c>
      <c r="N48" s="489">
        <v>49.78</v>
      </c>
    </row>
    <row r="49" spans="1:14" ht="14.45" customHeight="1" x14ac:dyDescent="0.2">
      <c r="A49" s="483" t="s">
        <v>496</v>
      </c>
      <c r="B49" s="484" t="s">
        <v>497</v>
      </c>
      <c r="C49" s="485" t="s">
        <v>503</v>
      </c>
      <c r="D49" s="486" t="s">
        <v>504</v>
      </c>
      <c r="E49" s="487">
        <v>50113013</v>
      </c>
      <c r="F49" s="486" t="s">
        <v>590</v>
      </c>
      <c r="G49" s="485" t="s">
        <v>518</v>
      </c>
      <c r="H49" s="485">
        <v>101066</v>
      </c>
      <c r="I49" s="485">
        <v>1066</v>
      </c>
      <c r="J49" s="485" t="s">
        <v>591</v>
      </c>
      <c r="K49" s="485" t="s">
        <v>592</v>
      </c>
      <c r="L49" s="488">
        <v>57.166249999999991</v>
      </c>
      <c r="M49" s="488">
        <v>24</v>
      </c>
      <c r="N49" s="489">
        <v>1371.9899999999998</v>
      </c>
    </row>
    <row r="50" spans="1:14" ht="14.45" customHeight="1" x14ac:dyDescent="0.2">
      <c r="A50" s="483" t="s">
        <v>496</v>
      </c>
      <c r="B50" s="484" t="s">
        <v>497</v>
      </c>
      <c r="C50" s="485" t="s">
        <v>503</v>
      </c>
      <c r="D50" s="486" t="s">
        <v>504</v>
      </c>
      <c r="E50" s="487">
        <v>50113013</v>
      </c>
      <c r="F50" s="486" t="s">
        <v>590</v>
      </c>
      <c r="G50" s="485" t="s">
        <v>518</v>
      </c>
      <c r="H50" s="485">
        <v>114877</v>
      </c>
      <c r="I50" s="485">
        <v>14877</v>
      </c>
      <c r="J50" s="485" t="s">
        <v>593</v>
      </c>
      <c r="K50" s="485" t="s">
        <v>594</v>
      </c>
      <c r="L50" s="488">
        <v>236.25000000000003</v>
      </c>
      <c r="M50" s="488">
        <v>16</v>
      </c>
      <c r="N50" s="489">
        <v>3780.0000000000005</v>
      </c>
    </row>
    <row r="51" spans="1:14" ht="14.45" customHeight="1" x14ac:dyDescent="0.2">
      <c r="A51" s="483" t="s">
        <v>496</v>
      </c>
      <c r="B51" s="484" t="s">
        <v>497</v>
      </c>
      <c r="C51" s="485" t="s">
        <v>503</v>
      </c>
      <c r="D51" s="486" t="s">
        <v>504</v>
      </c>
      <c r="E51" s="487">
        <v>50113013</v>
      </c>
      <c r="F51" s="486" t="s">
        <v>590</v>
      </c>
      <c r="G51" s="485" t="s">
        <v>518</v>
      </c>
      <c r="H51" s="485">
        <v>101076</v>
      </c>
      <c r="I51" s="485">
        <v>1076</v>
      </c>
      <c r="J51" s="485" t="s">
        <v>595</v>
      </c>
      <c r="K51" s="485" t="s">
        <v>596</v>
      </c>
      <c r="L51" s="488">
        <v>78.155217391304333</v>
      </c>
      <c r="M51" s="488">
        <v>69</v>
      </c>
      <c r="N51" s="489">
        <v>5392.7099999999991</v>
      </c>
    </row>
    <row r="52" spans="1:14" ht="14.45" customHeight="1" x14ac:dyDescent="0.2">
      <c r="A52" s="483" t="s">
        <v>496</v>
      </c>
      <c r="B52" s="484" t="s">
        <v>497</v>
      </c>
      <c r="C52" s="485" t="s">
        <v>508</v>
      </c>
      <c r="D52" s="486" t="s">
        <v>509</v>
      </c>
      <c r="E52" s="487">
        <v>50113001</v>
      </c>
      <c r="F52" s="486" t="s">
        <v>517</v>
      </c>
      <c r="G52" s="485" t="s">
        <v>518</v>
      </c>
      <c r="H52" s="485">
        <v>221862</v>
      </c>
      <c r="I52" s="485">
        <v>221862</v>
      </c>
      <c r="J52" s="485" t="s">
        <v>519</v>
      </c>
      <c r="K52" s="485" t="s">
        <v>520</v>
      </c>
      <c r="L52" s="488">
        <v>172.61999999999998</v>
      </c>
      <c r="M52" s="488">
        <v>5</v>
      </c>
      <c r="N52" s="489">
        <v>863.09999999999991</v>
      </c>
    </row>
    <row r="53" spans="1:14" ht="14.45" customHeight="1" x14ac:dyDescent="0.2">
      <c r="A53" s="483" t="s">
        <v>496</v>
      </c>
      <c r="B53" s="484" t="s">
        <v>497</v>
      </c>
      <c r="C53" s="485" t="s">
        <v>508</v>
      </c>
      <c r="D53" s="486" t="s">
        <v>509</v>
      </c>
      <c r="E53" s="487">
        <v>50113001</v>
      </c>
      <c r="F53" s="486" t="s">
        <v>517</v>
      </c>
      <c r="G53" s="485" t="s">
        <v>518</v>
      </c>
      <c r="H53" s="485">
        <v>100362</v>
      </c>
      <c r="I53" s="485">
        <v>362</v>
      </c>
      <c r="J53" s="485" t="s">
        <v>521</v>
      </c>
      <c r="K53" s="485" t="s">
        <v>522</v>
      </c>
      <c r="L53" s="488">
        <v>72.5026923076923</v>
      </c>
      <c r="M53" s="488">
        <v>26</v>
      </c>
      <c r="N53" s="489">
        <v>1885.0699999999997</v>
      </c>
    </row>
    <row r="54" spans="1:14" ht="14.45" customHeight="1" x14ac:dyDescent="0.2">
      <c r="A54" s="483" t="s">
        <v>496</v>
      </c>
      <c r="B54" s="484" t="s">
        <v>497</v>
      </c>
      <c r="C54" s="485" t="s">
        <v>508</v>
      </c>
      <c r="D54" s="486" t="s">
        <v>509</v>
      </c>
      <c r="E54" s="487">
        <v>50113001</v>
      </c>
      <c r="F54" s="486" t="s">
        <v>517</v>
      </c>
      <c r="G54" s="485" t="s">
        <v>518</v>
      </c>
      <c r="H54" s="485">
        <v>20033</v>
      </c>
      <c r="I54" s="485">
        <v>20033</v>
      </c>
      <c r="J54" s="485" t="s">
        <v>597</v>
      </c>
      <c r="K54" s="485" t="s">
        <v>598</v>
      </c>
      <c r="L54" s="488">
        <v>440.97</v>
      </c>
      <c r="M54" s="488">
        <v>1</v>
      </c>
      <c r="N54" s="489">
        <v>440.97</v>
      </c>
    </row>
    <row r="55" spans="1:14" ht="14.45" customHeight="1" x14ac:dyDescent="0.2">
      <c r="A55" s="483" t="s">
        <v>496</v>
      </c>
      <c r="B55" s="484" t="s">
        <v>497</v>
      </c>
      <c r="C55" s="485" t="s">
        <v>508</v>
      </c>
      <c r="D55" s="486" t="s">
        <v>509</v>
      </c>
      <c r="E55" s="487">
        <v>50113001</v>
      </c>
      <c r="F55" s="486" t="s">
        <v>517</v>
      </c>
      <c r="G55" s="485" t="s">
        <v>518</v>
      </c>
      <c r="H55" s="485">
        <v>112894</v>
      </c>
      <c r="I55" s="485">
        <v>12894</v>
      </c>
      <c r="J55" s="485" t="s">
        <v>523</v>
      </c>
      <c r="K55" s="485" t="s">
        <v>525</v>
      </c>
      <c r="L55" s="488">
        <v>60.529999999999994</v>
      </c>
      <c r="M55" s="488">
        <v>2</v>
      </c>
      <c r="N55" s="489">
        <v>121.05999999999999</v>
      </c>
    </row>
    <row r="56" spans="1:14" ht="14.45" customHeight="1" x14ac:dyDescent="0.2">
      <c r="A56" s="483" t="s">
        <v>496</v>
      </c>
      <c r="B56" s="484" t="s">
        <v>497</v>
      </c>
      <c r="C56" s="485" t="s">
        <v>508</v>
      </c>
      <c r="D56" s="486" t="s">
        <v>509</v>
      </c>
      <c r="E56" s="487">
        <v>50113001</v>
      </c>
      <c r="F56" s="486" t="s">
        <v>517</v>
      </c>
      <c r="G56" s="485" t="s">
        <v>518</v>
      </c>
      <c r="H56" s="485">
        <v>120053</v>
      </c>
      <c r="I56" s="485">
        <v>20053</v>
      </c>
      <c r="J56" s="485" t="s">
        <v>527</v>
      </c>
      <c r="K56" s="485" t="s">
        <v>528</v>
      </c>
      <c r="L56" s="488">
        <v>100.82500000000002</v>
      </c>
      <c r="M56" s="488">
        <v>2</v>
      </c>
      <c r="N56" s="489">
        <v>201.65000000000003</v>
      </c>
    </row>
    <row r="57" spans="1:14" ht="14.45" customHeight="1" x14ac:dyDescent="0.2">
      <c r="A57" s="483" t="s">
        <v>496</v>
      </c>
      <c r="B57" s="484" t="s">
        <v>497</v>
      </c>
      <c r="C57" s="485" t="s">
        <v>508</v>
      </c>
      <c r="D57" s="486" t="s">
        <v>509</v>
      </c>
      <c r="E57" s="487">
        <v>50113001</v>
      </c>
      <c r="F57" s="486" t="s">
        <v>517</v>
      </c>
      <c r="G57" s="485" t="s">
        <v>518</v>
      </c>
      <c r="H57" s="485">
        <v>16321</v>
      </c>
      <c r="I57" s="485">
        <v>16321</v>
      </c>
      <c r="J57" s="485" t="s">
        <v>531</v>
      </c>
      <c r="K57" s="485" t="s">
        <v>533</v>
      </c>
      <c r="L57" s="488">
        <v>240.69000000000005</v>
      </c>
      <c r="M57" s="488">
        <v>1</v>
      </c>
      <c r="N57" s="489">
        <v>240.69000000000005</v>
      </c>
    </row>
    <row r="58" spans="1:14" ht="14.45" customHeight="1" x14ac:dyDescent="0.2">
      <c r="A58" s="483" t="s">
        <v>496</v>
      </c>
      <c r="B58" s="484" t="s">
        <v>497</v>
      </c>
      <c r="C58" s="485" t="s">
        <v>508</v>
      </c>
      <c r="D58" s="486" t="s">
        <v>509</v>
      </c>
      <c r="E58" s="487">
        <v>50113001</v>
      </c>
      <c r="F58" s="486" t="s">
        <v>517</v>
      </c>
      <c r="G58" s="485" t="s">
        <v>518</v>
      </c>
      <c r="H58" s="485">
        <v>116320</v>
      </c>
      <c r="I58" s="485">
        <v>16320</v>
      </c>
      <c r="J58" s="485" t="s">
        <v>531</v>
      </c>
      <c r="K58" s="485" t="s">
        <v>532</v>
      </c>
      <c r="L58" s="488">
        <v>118.68000000000002</v>
      </c>
      <c r="M58" s="488">
        <v>5</v>
      </c>
      <c r="N58" s="489">
        <v>593.40000000000009</v>
      </c>
    </row>
    <row r="59" spans="1:14" ht="14.45" customHeight="1" x14ac:dyDescent="0.2">
      <c r="A59" s="483" t="s">
        <v>496</v>
      </c>
      <c r="B59" s="484" t="s">
        <v>497</v>
      </c>
      <c r="C59" s="485" t="s">
        <v>508</v>
      </c>
      <c r="D59" s="486" t="s">
        <v>509</v>
      </c>
      <c r="E59" s="487">
        <v>50113001</v>
      </c>
      <c r="F59" s="486" t="s">
        <v>517</v>
      </c>
      <c r="G59" s="485" t="s">
        <v>518</v>
      </c>
      <c r="H59" s="485">
        <v>212884</v>
      </c>
      <c r="I59" s="485">
        <v>212884</v>
      </c>
      <c r="J59" s="485" t="s">
        <v>534</v>
      </c>
      <c r="K59" s="485" t="s">
        <v>535</v>
      </c>
      <c r="L59" s="488">
        <v>47.12</v>
      </c>
      <c r="M59" s="488">
        <v>30</v>
      </c>
      <c r="N59" s="489">
        <v>1413.6</v>
      </c>
    </row>
    <row r="60" spans="1:14" ht="14.45" customHeight="1" x14ac:dyDescent="0.2">
      <c r="A60" s="483" t="s">
        <v>496</v>
      </c>
      <c r="B60" s="484" t="s">
        <v>497</v>
      </c>
      <c r="C60" s="485" t="s">
        <v>508</v>
      </c>
      <c r="D60" s="486" t="s">
        <v>509</v>
      </c>
      <c r="E60" s="487">
        <v>50113001</v>
      </c>
      <c r="F60" s="486" t="s">
        <v>517</v>
      </c>
      <c r="G60" s="485" t="s">
        <v>518</v>
      </c>
      <c r="H60" s="485">
        <v>241571</v>
      </c>
      <c r="I60" s="485">
        <v>241571</v>
      </c>
      <c r="J60" s="485" t="s">
        <v>534</v>
      </c>
      <c r="K60" s="485" t="s">
        <v>535</v>
      </c>
      <c r="L60" s="488">
        <v>47.12</v>
      </c>
      <c r="M60" s="488">
        <v>50</v>
      </c>
      <c r="N60" s="489">
        <v>2356</v>
      </c>
    </row>
    <row r="61" spans="1:14" ht="14.45" customHeight="1" x14ac:dyDescent="0.2">
      <c r="A61" s="483" t="s">
        <v>496</v>
      </c>
      <c r="B61" s="484" t="s">
        <v>497</v>
      </c>
      <c r="C61" s="485" t="s">
        <v>508</v>
      </c>
      <c r="D61" s="486" t="s">
        <v>509</v>
      </c>
      <c r="E61" s="487">
        <v>50113001</v>
      </c>
      <c r="F61" s="486" t="s">
        <v>517</v>
      </c>
      <c r="G61" s="485" t="s">
        <v>518</v>
      </c>
      <c r="H61" s="485">
        <v>920200</v>
      </c>
      <c r="I61" s="485">
        <v>15877</v>
      </c>
      <c r="J61" s="485" t="s">
        <v>539</v>
      </c>
      <c r="K61" s="485" t="s">
        <v>271</v>
      </c>
      <c r="L61" s="488">
        <v>252.9779901141232</v>
      </c>
      <c r="M61" s="488">
        <v>5</v>
      </c>
      <c r="N61" s="489">
        <v>1264.8899505706161</v>
      </c>
    </row>
    <row r="62" spans="1:14" ht="14.45" customHeight="1" x14ac:dyDescent="0.2">
      <c r="A62" s="483" t="s">
        <v>496</v>
      </c>
      <c r="B62" s="484" t="s">
        <v>497</v>
      </c>
      <c r="C62" s="485" t="s">
        <v>508</v>
      </c>
      <c r="D62" s="486" t="s">
        <v>509</v>
      </c>
      <c r="E62" s="487">
        <v>50113001</v>
      </c>
      <c r="F62" s="486" t="s">
        <v>517</v>
      </c>
      <c r="G62" s="485" t="s">
        <v>518</v>
      </c>
      <c r="H62" s="485">
        <v>920235</v>
      </c>
      <c r="I62" s="485">
        <v>15880</v>
      </c>
      <c r="J62" s="485" t="s">
        <v>599</v>
      </c>
      <c r="K62" s="485" t="s">
        <v>271</v>
      </c>
      <c r="L62" s="488">
        <v>163.57000000000002</v>
      </c>
      <c r="M62" s="488">
        <v>2</v>
      </c>
      <c r="N62" s="489">
        <v>327.14000000000004</v>
      </c>
    </row>
    <row r="63" spans="1:14" ht="14.45" customHeight="1" x14ac:dyDescent="0.2">
      <c r="A63" s="483" t="s">
        <v>496</v>
      </c>
      <c r="B63" s="484" t="s">
        <v>497</v>
      </c>
      <c r="C63" s="485" t="s">
        <v>508</v>
      </c>
      <c r="D63" s="486" t="s">
        <v>509</v>
      </c>
      <c r="E63" s="487">
        <v>50113001</v>
      </c>
      <c r="F63" s="486" t="s">
        <v>517</v>
      </c>
      <c r="G63" s="485" t="s">
        <v>518</v>
      </c>
      <c r="H63" s="485">
        <v>905098</v>
      </c>
      <c r="I63" s="485">
        <v>23989</v>
      </c>
      <c r="J63" s="485" t="s">
        <v>541</v>
      </c>
      <c r="K63" s="485" t="s">
        <v>271</v>
      </c>
      <c r="L63" s="488">
        <v>398.86100000000005</v>
      </c>
      <c r="M63" s="488">
        <v>18</v>
      </c>
      <c r="N63" s="489">
        <v>7179.4980000000005</v>
      </c>
    </row>
    <row r="64" spans="1:14" ht="14.45" customHeight="1" x14ac:dyDescent="0.2">
      <c r="A64" s="483" t="s">
        <v>496</v>
      </c>
      <c r="B64" s="484" t="s">
        <v>497</v>
      </c>
      <c r="C64" s="485" t="s">
        <v>508</v>
      </c>
      <c r="D64" s="486" t="s">
        <v>509</v>
      </c>
      <c r="E64" s="487">
        <v>50113001</v>
      </c>
      <c r="F64" s="486" t="s">
        <v>517</v>
      </c>
      <c r="G64" s="485" t="s">
        <v>518</v>
      </c>
      <c r="H64" s="485">
        <v>905097</v>
      </c>
      <c r="I64" s="485">
        <v>158767</v>
      </c>
      <c r="J64" s="485" t="s">
        <v>542</v>
      </c>
      <c r="K64" s="485" t="s">
        <v>543</v>
      </c>
      <c r="L64" s="488">
        <v>167.42</v>
      </c>
      <c r="M64" s="488">
        <v>5</v>
      </c>
      <c r="N64" s="489">
        <v>837.09999999999991</v>
      </c>
    </row>
    <row r="65" spans="1:14" ht="14.45" customHeight="1" x14ac:dyDescent="0.2">
      <c r="A65" s="483" t="s">
        <v>496</v>
      </c>
      <c r="B65" s="484" t="s">
        <v>497</v>
      </c>
      <c r="C65" s="485" t="s">
        <v>508</v>
      </c>
      <c r="D65" s="486" t="s">
        <v>509</v>
      </c>
      <c r="E65" s="487">
        <v>50113001</v>
      </c>
      <c r="F65" s="486" t="s">
        <v>517</v>
      </c>
      <c r="G65" s="485" t="s">
        <v>518</v>
      </c>
      <c r="H65" s="485">
        <v>198864</v>
      </c>
      <c r="I65" s="485">
        <v>98864</v>
      </c>
      <c r="J65" s="485" t="s">
        <v>549</v>
      </c>
      <c r="K65" s="485" t="s">
        <v>550</v>
      </c>
      <c r="L65" s="488">
        <v>537.87</v>
      </c>
      <c r="M65" s="488">
        <v>4</v>
      </c>
      <c r="N65" s="489">
        <v>2151.48</v>
      </c>
    </row>
    <row r="66" spans="1:14" ht="14.45" customHeight="1" x14ac:dyDescent="0.2">
      <c r="A66" s="483" t="s">
        <v>496</v>
      </c>
      <c r="B66" s="484" t="s">
        <v>497</v>
      </c>
      <c r="C66" s="485" t="s">
        <v>508</v>
      </c>
      <c r="D66" s="486" t="s">
        <v>509</v>
      </c>
      <c r="E66" s="487">
        <v>50113001</v>
      </c>
      <c r="F66" s="486" t="s">
        <v>517</v>
      </c>
      <c r="G66" s="485" t="s">
        <v>518</v>
      </c>
      <c r="H66" s="485">
        <v>207899</v>
      </c>
      <c r="I66" s="485">
        <v>207899</v>
      </c>
      <c r="J66" s="485" t="s">
        <v>551</v>
      </c>
      <c r="K66" s="485" t="s">
        <v>552</v>
      </c>
      <c r="L66" s="488">
        <v>70.589999999999989</v>
      </c>
      <c r="M66" s="488">
        <v>1</v>
      </c>
      <c r="N66" s="489">
        <v>70.589999999999989</v>
      </c>
    </row>
    <row r="67" spans="1:14" ht="14.45" customHeight="1" x14ac:dyDescent="0.2">
      <c r="A67" s="483" t="s">
        <v>496</v>
      </c>
      <c r="B67" s="484" t="s">
        <v>497</v>
      </c>
      <c r="C67" s="485" t="s">
        <v>508</v>
      </c>
      <c r="D67" s="486" t="s">
        <v>509</v>
      </c>
      <c r="E67" s="487">
        <v>50113001</v>
      </c>
      <c r="F67" s="486" t="s">
        <v>517</v>
      </c>
      <c r="G67" s="485" t="s">
        <v>518</v>
      </c>
      <c r="H67" s="485">
        <v>901171</v>
      </c>
      <c r="I67" s="485">
        <v>0</v>
      </c>
      <c r="J67" s="485" t="s">
        <v>600</v>
      </c>
      <c r="K67" s="485" t="s">
        <v>601</v>
      </c>
      <c r="L67" s="488">
        <v>163.00871373265062</v>
      </c>
      <c r="M67" s="488">
        <v>5</v>
      </c>
      <c r="N67" s="489">
        <v>815.04356866325304</v>
      </c>
    </row>
    <row r="68" spans="1:14" ht="14.45" customHeight="1" x14ac:dyDescent="0.2">
      <c r="A68" s="483" t="s">
        <v>496</v>
      </c>
      <c r="B68" s="484" t="s">
        <v>497</v>
      </c>
      <c r="C68" s="485" t="s">
        <v>508</v>
      </c>
      <c r="D68" s="486" t="s">
        <v>509</v>
      </c>
      <c r="E68" s="487">
        <v>50113001</v>
      </c>
      <c r="F68" s="486" t="s">
        <v>517</v>
      </c>
      <c r="G68" s="485" t="s">
        <v>518</v>
      </c>
      <c r="H68" s="485">
        <v>500326</v>
      </c>
      <c r="I68" s="485">
        <v>1000</v>
      </c>
      <c r="J68" s="485" t="s">
        <v>558</v>
      </c>
      <c r="K68" s="485" t="s">
        <v>271</v>
      </c>
      <c r="L68" s="488">
        <v>165.29304109513612</v>
      </c>
      <c r="M68" s="488">
        <v>13</v>
      </c>
      <c r="N68" s="489">
        <v>2148.8095342367697</v>
      </c>
    </row>
    <row r="69" spans="1:14" ht="14.45" customHeight="1" x14ac:dyDescent="0.2">
      <c r="A69" s="483" t="s">
        <v>496</v>
      </c>
      <c r="B69" s="484" t="s">
        <v>497</v>
      </c>
      <c r="C69" s="485" t="s">
        <v>508</v>
      </c>
      <c r="D69" s="486" t="s">
        <v>509</v>
      </c>
      <c r="E69" s="487">
        <v>50113001</v>
      </c>
      <c r="F69" s="486" t="s">
        <v>517</v>
      </c>
      <c r="G69" s="485" t="s">
        <v>518</v>
      </c>
      <c r="H69" s="485">
        <v>849383</v>
      </c>
      <c r="I69" s="485">
        <v>0</v>
      </c>
      <c r="J69" s="485" t="s">
        <v>602</v>
      </c>
      <c r="K69" s="485" t="s">
        <v>271</v>
      </c>
      <c r="L69" s="488">
        <v>1806.6538410988214</v>
      </c>
      <c r="M69" s="488">
        <v>1</v>
      </c>
      <c r="N69" s="489">
        <v>1806.6538410988214</v>
      </c>
    </row>
    <row r="70" spans="1:14" ht="14.45" customHeight="1" x14ac:dyDescent="0.2">
      <c r="A70" s="483" t="s">
        <v>496</v>
      </c>
      <c r="B70" s="484" t="s">
        <v>497</v>
      </c>
      <c r="C70" s="485" t="s">
        <v>508</v>
      </c>
      <c r="D70" s="486" t="s">
        <v>509</v>
      </c>
      <c r="E70" s="487">
        <v>50113001</v>
      </c>
      <c r="F70" s="486" t="s">
        <v>517</v>
      </c>
      <c r="G70" s="485" t="s">
        <v>518</v>
      </c>
      <c r="H70" s="485">
        <v>921558</v>
      </c>
      <c r="I70" s="485">
        <v>0</v>
      </c>
      <c r="J70" s="485" t="s">
        <v>603</v>
      </c>
      <c r="K70" s="485" t="s">
        <v>604</v>
      </c>
      <c r="L70" s="488">
        <v>1309.2081895926897</v>
      </c>
      <c r="M70" s="488">
        <v>5</v>
      </c>
      <c r="N70" s="489">
        <v>6546.0409479634482</v>
      </c>
    </row>
    <row r="71" spans="1:14" ht="14.45" customHeight="1" x14ac:dyDescent="0.2">
      <c r="A71" s="483" t="s">
        <v>496</v>
      </c>
      <c r="B71" s="484" t="s">
        <v>497</v>
      </c>
      <c r="C71" s="485" t="s">
        <v>508</v>
      </c>
      <c r="D71" s="486" t="s">
        <v>509</v>
      </c>
      <c r="E71" s="487">
        <v>50113001</v>
      </c>
      <c r="F71" s="486" t="s">
        <v>517</v>
      </c>
      <c r="G71" s="485" t="s">
        <v>518</v>
      </c>
      <c r="H71" s="485">
        <v>900321</v>
      </c>
      <c r="I71" s="485">
        <v>0</v>
      </c>
      <c r="J71" s="485" t="s">
        <v>605</v>
      </c>
      <c r="K71" s="485" t="s">
        <v>271</v>
      </c>
      <c r="L71" s="488">
        <v>1530.9784141186967</v>
      </c>
      <c r="M71" s="488">
        <v>1</v>
      </c>
      <c r="N71" s="489">
        <v>1530.9784141186967</v>
      </c>
    </row>
    <row r="72" spans="1:14" ht="14.45" customHeight="1" x14ac:dyDescent="0.2">
      <c r="A72" s="483" t="s">
        <v>496</v>
      </c>
      <c r="B72" s="484" t="s">
        <v>497</v>
      </c>
      <c r="C72" s="485" t="s">
        <v>508</v>
      </c>
      <c r="D72" s="486" t="s">
        <v>509</v>
      </c>
      <c r="E72" s="487">
        <v>50113001</v>
      </c>
      <c r="F72" s="486" t="s">
        <v>517</v>
      </c>
      <c r="G72" s="485" t="s">
        <v>518</v>
      </c>
      <c r="H72" s="485">
        <v>920060</v>
      </c>
      <c r="I72" s="485">
        <v>0</v>
      </c>
      <c r="J72" s="485" t="s">
        <v>559</v>
      </c>
      <c r="K72" s="485" t="s">
        <v>271</v>
      </c>
      <c r="L72" s="488">
        <v>211.75199230633311</v>
      </c>
      <c r="M72" s="488">
        <v>7</v>
      </c>
      <c r="N72" s="489">
        <v>1482.2639461443318</v>
      </c>
    </row>
    <row r="73" spans="1:14" ht="14.45" customHeight="1" x14ac:dyDescent="0.2">
      <c r="A73" s="483" t="s">
        <v>496</v>
      </c>
      <c r="B73" s="484" t="s">
        <v>497</v>
      </c>
      <c r="C73" s="485" t="s">
        <v>508</v>
      </c>
      <c r="D73" s="486" t="s">
        <v>509</v>
      </c>
      <c r="E73" s="487">
        <v>50113001</v>
      </c>
      <c r="F73" s="486" t="s">
        <v>517</v>
      </c>
      <c r="G73" s="485" t="s">
        <v>518</v>
      </c>
      <c r="H73" s="485">
        <v>900012</v>
      </c>
      <c r="I73" s="485">
        <v>0</v>
      </c>
      <c r="J73" s="485" t="s">
        <v>606</v>
      </c>
      <c r="K73" s="485" t="s">
        <v>271</v>
      </c>
      <c r="L73" s="488">
        <v>55.338500428807691</v>
      </c>
      <c r="M73" s="488">
        <v>4</v>
      </c>
      <c r="N73" s="489">
        <v>221.35400171523077</v>
      </c>
    </row>
    <row r="74" spans="1:14" ht="14.45" customHeight="1" x14ac:dyDescent="0.2">
      <c r="A74" s="483" t="s">
        <v>496</v>
      </c>
      <c r="B74" s="484" t="s">
        <v>497</v>
      </c>
      <c r="C74" s="485" t="s">
        <v>508</v>
      </c>
      <c r="D74" s="486" t="s">
        <v>509</v>
      </c>
      <c r="E74" s="487">
        <v>50113001</v>
      </c>
      <c r="F74" s="486" t="s">
        <v>517</v>
      </c>
      <c r="G74" s="485" t="s">
        <v>518</v>
      </c>
      <c r="H74" s="485">
        <v>921048</v>
      </c>
      <c r="I74" s="485">
        <v>0</v>
      </c>
      <c r="J74" s="485" t="s">
        <v>560</v>
      </c>
      <c r="K74" s="485" t="s">
        <v>271</v>
      </c>
      <c r="L74" s="488">
        <v>80.110395948069424</v>
      </c>
      <c r="M74" s="488">
        <v>16</v>
      </c>
      <c r="N74" s="489">
        <v>1281.7663351691108</v>
      </c>
    </row>
    <row r="75" spans="1:14" ht="14.45" customHeight="1" x14ac:dyDescent="0.2">
      <c r="A75" s="483" t="s">
        <v>496</v>
      </c>
      <c r="B75" s="484" t="s">
        <v>497</v>
      </c>
      <c r="C75" s="485" t="s">
        <v>508</v>
      </c>
      <c r="D75" s="486" t="s">
        <v>509</v>
      </c>
      <c r="E75" s="487">
        <v>50113001</v>
      </c>
      <c r="F75" s="486" t="s">
        <v>517</v>
      </c>
      <c r="G75" s="485" t="s">
        <v>518</v>
      </c>
      <c r="H75" s="485">
        <v>920064</v>
      </c>
      <c r="I75" s="485">
        <v>0</v>
      </c>
      <c r="J75" s="485" t="s">
        <v>607</v>
      </c>
      <c r="K75" s="485" t="s">
        <v>271</v>
      </c>
      <c r="L75" s="488">
        <v>65.271199742825843</v>
      </c>
      <c r="M75" s="488">
        <v>2</v>
      </c>
      <c r="N75" s="489">
        <v>130.54239948565169</v>
      </c>
    </row>
    <row r="76" spans="1:14" ht="14.45" customHeight="1" x14ac:dyDescent="0.2">
      <c r="A76" s="483" t="s">
        <v>496</v>
      </c>
      <c r="B76" s="484" t="s">
        <v>497</v>
      </c>
      <c r="C76" s="485" t="s">
        <v>508</v>
      </c>
      <c r="D76" s="486" t="s">
        <v>509</v>
      </c>
      <c r="E76" s="487">
        <v>50113001</v>
      </c>
      <c r="F76" s="486" t="s">
        <v>517</v>
      </c>
      <c r="G76" s="485" t="s">
        <v>518</v>
      </c>
      <c r="H76" s="485">
        <v>501871</v>
      </c>
      <c r="I76" s="485">
        <v>0</v>
      </c>
      <c r="J76" s="485" t="s">
        <v>562</v>
      </c>
      <c r="K76" s="485" t="s">
        <v>271</v>
      </c>
      <c r="L76" s="488">
        <v>618.9455522065258</v>
      </c>
      <c r="M76" s="488">
        <v>1</v>
      </c>
      <c r="N76" s="489">
        <v>618.9455522065258</v>
      </c>
    </row>
    <row r="77" spans="1:14" ht="14.45" customHeight="1" x14ac:dyDescent="0.2">
      <c r="A77" s="483" t="s">
        <v>496</v>
      </c>
      <c r="B77" s="484" t="s">
        <v>497</v>
      </c>
      <c r="C77" s="485" t="s">
        <v>508</v>
      </c>
      <c r="D77" s="486" t="s">
        <v>509</v>
      </c>
      <c r="E77" s="487">
        <v>50113001</v>
      </c>
      <c r="F77" s="486" t="s">
        <v>517</v>
      </c>
      <c r="G77" s="485" t="s">
        <v>518</v>
      </c>
      <c r="H77" s="485">
        <v>502057</v>
      </c>
      <c r="I77" s="485">
        <v>0</v>
      </c>
      <c r="J77" s="485" t="s">
        <v>563</v>
      </c>
      <c r="K77" s="485" t="s">
        <v>564</v>
      </c>
      <c r="L77" s="488">
        <v>361.28134208587642</v>
      </c>
      <c r="M77" s="488">
        <v>1</v>
      </c>
      <c r="N77" s="489">
        <v>361.28134208587642</v>
      </c>
    </row>
    <row r="78" spans="1:14" ht="14.45" customHeight="1" x14ac:dyDescent="0.2">
      <c r="A78" s="483" t="s">
        <v>496</v>
      </c>
      <c r="B78" s="484" t="s">
        <v>497</v>
      </c>
      <c r="C78" s="485" t="s">
        <v>508</v>
      </c>
      <c r="D78" s="486" t="s">
        <v>509</v>
      </c>
      <c r="E78" s="487">
        <v>50113001</v>
      </c>
      <c r="F78" s="486" t="s">
        <v>517</v>
      </c>
      <c r="G78" s="485" t="s">
        <v>518</v>
      </c>
      <c r="H78" s="485">
        <v>501841</v>
      </c>
      <c r="I78" s="485">
        <v>0</v>
      </c>
      <c r="J78" s="485" t="s">
        <v>566</v>
      </c>
      <c r="K78" s="485" t="s">
        <v>271</v>
      </c>
      <c r="L78" s="488">
        <v>940.20985878347437</v>
      </c>
      <c r="M78" s="488">
        <v>5</v>
      </c>
      <c r="N78" s="489">
        <v>4701.0492939173719</v>
      </c>
    </row>
    <row r="79" spans="1:14" ht="14.45" customHeight="1" x14ac:dyDescent="0.2">
      <c r="A79" s="483" t="s">
        <v>496</v>
      </c>
      <c r="B79" s="484" t="s">
        <v>497</v>
      </c>
      <c r="C79" s="485" t="s">
        <v>508</v>
      </c>
      <c r="D79" s="486" t="s">
        <v>509</v>
      </c>
      <c r="E79" s="487">
        <v>50113001</v>
      </c>
      <c r="F79" s="486" t="s">
        <v>517</v>
      </c>
      <c r="G79" s="485" t="s">
        <v>518</v>
      </c>
      <c r="H79" s="485">
        <v>500194</v>
      </c>
      <c r="I79" s="485">
        <v>0</v>
      </c>
      <c r="J79" s="485" t="s">
        <v>608</v>
      </c>
      <c r="K79" s="485" t="s">
        <v>609</v>
      </c>
      <c r="L79" s="488">
        <v>1077.1188905565359</v>
      </c>
      <c r="M79" s="488">
        <v>1</v>
      </c>
      <c r="N79" s="489">
        <v>1077.1188905565359</v>
      </c>
    </row>
    <row r="80" spans="1:14" ht="14.45" customHeight="1" x14ac:dyDescent="0.2">
      <c r="A80" s="483" t="s">
        <v>496</v>
      </c>
      <c r="B80" s="484" t="s">
        <v>497</v>
      </c>
      <c r="C80" s="485" t="s">
        <v>508</v>
      </c>
      <c r="D80" s="486" t="s">
        <v>509</v>
      </c>
      <c r="E80" s="487">
        <v>50113001</v>
      </c>
      <c r="F80" s="486" t="s">
        <v>517</v>
      </c>
      <c r="G80" s="485" t="s">
        <v>518</v>
      </c>
      <c r="H80" s="485">
        <v>225891</v>
      </c>
      <c r="I80" s="485">
        <v>225891</v>
      </c>
      <c r="J80" s="485" t="s">
        <v>573</v>
      </c>
      <c r="K80" s="485" t="s">
        <v>574</v>
      </c>
      <c r="L80" s="488">
        <v>302.92571428571432</v>
      </c>
      <c r="M80" s="488">
        <v>21</v>
      </c>
      <c r="N80" s="489">
        <v>6361.4400000000005</v>
      </c>
    </row>
    <row r="81" spans="1:14" ht="14.45" customHeight="1" x14ac:dyDescent="0.2">
      <c r="A81" s="483" t="s">
        <v>496</v>
      </c>
      <c r="B81" s="484" t="s">
        <v>497</v>
      </c>
      <c r="C81" s="485" t="s">
        <v>508</v>
      </c>
      <c r="D81" s="486" t="s">
        <v>509</v>
      </c>
      <c r="E81" s="487">
        <v>50113001</v>
      </c>
      <c r="F81" s="486" t="s">
        <v>517</v>
      </c>
      <c r="G81" s="485" t="s">
        <v>518</v>
      </c>
      <c r="H81" s="485">
        <v>100502</v>
      </c>
      <c r="I81" s="485">
        <v>502</v>
      </c>
      <c r="J81" s="485" t="s">
        <v>575</v>
      </c>
      <c r="K81" s="485" t="s">
        <v>576</v>
      </c>
      <c r="L81" s="488">
        <v>268.67063063063063</v>
      </c>
      <c r="M81" s="488">
        <v>111</v>
      </c>
      <c r="N81" s="489">
        <v>29822.440000000002</v>
      </c>
    </row>
    <row r="82" spans="1:14" ht="14.45" customHeight="1" x14ac:dyDescent="0.2">
      <c r="A82" s="483" t="s">
        <v>496</v>
      </c>
      <c r="B82" s="484" t="s">
        <v>497</v>
      </c>
      <c r="C82" s="485" t="s">
        <v>508</v>
      </c>
      <c r="D82" s="486" t="s">
        <v>509</v>
      </c>
      <c r="E82" s="487">
        <v>50113001</v>
      </c>
      <c r="F82" s="486" t="s">
        <v>517</v>
      </c>
      <c r="G82" s="485" t="s">
        <v>518</v>
      </c>
      <c r="H82" s="485">
        <v>102684</v>
      </c>
      <c r="I82" s="485">
        <v>2684</v>
      </c>
      <c r="J82" s="485" t="s">
        <v>575</v>
      </c>
      <c r="K82" s="485" t="s">
        <v>610</v>
      </c>
      <c r="L82" s="488">
        <v>108.80000000000001</v>
      </c>
      <c r="M82" s="488">
        <v>1</v>
      </c>
      <c r="N82" s="489">
        <v>108.80000000000001</v>
      </c>
    </row>
    <row r="83" spans="1:14" ht="14.45" customHeight="1" x14ac:dyDescent="0.2">
      <c r="A83" s="483" t="s">
        <v>496</v>
      </c>
      <c r="B83" s="484" t="s">
        <v>497</v>
      </c>
      <c r="C83" s="485" t="s">
        <v>508</v>
      </c>
      <c r="D83" s="486" t="s">
        <v>509</v>
      </c>
      <c r="E83" s="487">
        <v>50113001</v>
      </c>
      <c r="F83" s="486" t="s">
        <v>517</v>
      </c>
      <c r="G83" s="485" t="s">
        <v>518</v>
      </c>
      <c r="H83" s="485">
        <v>193109</v>
      </c>
      <c r="I83" s="485">
        <v>93109</v>
      </c>
      <c r="J83" s="485" t="s">
        <v>584</v>
      </c>
      <c r="K83" s="485" t="s">
        <v>585</v>
      </c>
      <c r="L83" s="488">
        <v>182.11999999999998</v>
      </c>
      <c r="M83" s="488">
        <v>3</v>
      </c>
      <c r="N83" s="489">
        <v>546.3599999999999</v>
      </c>
    </row>
    <row r="84" spans="1:14" ht="14.45" customHeight="1" x14ac:dyDescent="0.2">
      <c r="A84" s="483" t="s">
        <v>496</v>
      </c>
      <c r="B84" s="484" t="s">
        <v>497</v>
      </c>
      <c r="C84" s="485" t="s">
        <v>508</v>
      </c>
      <c r="D84" s="486" t="s">
        <v>509</v>
      </c>
      <c r="E84" s="487">
        <v>50113013</v>
      </c>
      <c r="F84" s="486" t="s">
        <v>590</v>
      </c>
      <c r="G84" s="485" t="s">
        <v>518</v>
      </c>
      <c r="H84" s="485">
        <v>101066</v>
      </c>
      <c r="I84" s="485">
        <v>1066</v>
      </c>
      <c r="J84" s="485" t="s">
        <v>591</v>
      </c>
      <c r="K84" s="485" t="s">
        <v>592</v>
      </c>
      <c r="L84" s="488">
        <v>57.048461538461538</v>
      </c>
      <c r="M84" s="488">
        <v>13</v>
      </c>
      <c r="N84" s="489">
        <v>741.63</v>
      </c>
    </row>
    <row r="85" spans="1:14" ht="14.45" customHeight="1" x14ac:dyDescent="0.2">
      <c r="A85" s="483" t="s">
        <v>496</v>
      </c>
      <c r="B85" s="484" t="s">
        <v>497</v>
      </c>
      <c r="C85" s="485" t="s">
        <v>508</v>
      </c>
      <c r="D85" s="486" t="s">
        <v>509</v>
      </c>
      <c r="E85" s="487">
        <v>50113013</v>
      </c>
      <c r="F85" s="486" t="s">
        <v>590</v>
      </c>
      <c r="G85" s="485" t="s">
        <v>518</v>
      </c>
      <c r="H85" s="485">
        <v>114877</v>
      </c>
      <c r="I85" s="485">
        <v>14877</v>
      </c>
      <c r="J85" s="485" t="s">
        <v>593</v>
      </c>
      <c r="K85" s="485" t="s">
        <v>594</v>
      </c>
      <c r="L85" s="488">
        <v>236.25</v>
      </c>
      <c r="M85" s="488">
        <v>14</v>
      </c>
      <c r="N85" s="489">
        <v>3307.5</v>
      </c>
    </row>
    <row r="86" spans="1:14" ht="14.45" customHeight="1" x14ac:dyDescent="0.2">
      <c r="A86" s="483" t="s">
        <v>496</v>
      </c>
      <c r="B86" s="484" t="s">
        <v>497</v>
      </c>
      <c r="C86" s="485" t="s">
        <v>508</v>
      </c>
      <c r="D86" s="486" t="s">
        <v>509</v>
      </c>
      <c r="E86" s="487">
        <v>50113013</v>
      </c>
      <c r="F86" s="486" t="s">
        <v>590</v>
      </c>
      <c r="G86" s="485" t="s">
        <v>518</v>
      </c>
      <c r="H86" s="485">
        <v>101076</v>
      </c>
      <c r="I86" s="485">
        <v>1076</v>
      </c>
      <c r="J86" s="485" t="s">
        <v>595</v>
      </c>
      <c r="K86" s="485" t="s">
        <v>596</v>
      </c>
      <c r="L86" s="488">
        <v>78.185692307692278</v>
      </c>
      <c r="M86" s="488">
        <v>65</v>
      </c>
      <c r="N86" s="489">
        <v>5082.0699999999979</v>
      </c>
    </row>
    <row r="87" spans="1:14" ht="14.45" customHeight="1" x14ac:dyDescent="0.2">
      <c r="A87" s="483" t="s">
        <v>496</v>
      </c>
      <c r="B87" s="484" t="s">
        <v>497</v>
      </c>
      <c r="C87" s="485" t="s">
        <v>511</v>
      </c>
      <c r="D87" s="486" t="s">
        <v>512</v>
      </c>
      <c r="E87" s="487">
        <v>50113001</v>
      </c>
      <c r="F87" s="486" t="s">
        <v>517</v>
      </c>
      <c r="G87" s="485" t="s">
        <v>518</v>
      </c>
      <c r="H87" s="485">
        <v>221862</v>
      </c>
      <c r="I87" s="485">
        <v>221862</v>
      </c>
      <c r="J87" s="485" t="s">
        <v>519</v>
      </c>
      <c r="K87" s="485" t="s">
        <v>520</v>
      </c>
      <c r="L87" s="488">
        <v>172.61999999999998</v>
      </c>
      <c r="M87" s="488">
        <v>1</v>
      </c>
      <c r="N87" s="489">
        <v>172.61999999999998</v>
      </c>
    </row>
    <row r="88" spans="1:14" ht="14.45" customHeight="1" x14ac:dyDescent="0.2">
      <c r="A88" s="483" t="s">
        <v>496</v>
      </c>
      <c r="B88" s="484" t="s">
        <v>497</v>
      </c>
      <c r="C88" s="485" t="s">
        <v>511</v>
      </c>
      <c r="D88" s="486" t="s">
        <v>512</v>
      </c>
      <c r="E88" s="487">
        <v>50113001</v>
      </c>
      <c r="F88" s="486" t="s">
        <v>517</v>
      </c>
      <c r="G88" s="485" t="s">
        <v>518</v>
      </c>
      <c r="H88" s="485">
        <v>120053</v>
      </c>
      <c r="I88" s="485">
        <v>20053</v>
      </c>
      <c r="J88" s="485" t="s">
        <v>527</v>
      </c>
      <c r="K88" s="485" t="s">
        <v>528</v>
      </c>
      <c r="L88" s="488">
        <v>99.73</v>
      </c>
      <c r="M88" s="488">
        <v>1</v>
      </c>
      <c r="N88" s="489">
        <v>99.73</v>
      </c>
    </row>
    <row r="89" spans="1:14" ht="14.45" customHeight="1" x14ac:dyDescent="0.2">
      <c r="A89" s="483" t="s">
        <v>496</v>
      </c>
      <c r="B89" s="484" t="s">
        <v>497</v>
      </c>
      <c r="C89" s="485" t="s">
        <v>511</v>
      </c>
      <c r="D89" s="486" t="s">
        <v>512</v>
      </c>
      <c r="E89" s="487">
        <v>50113001</v>
      </c>
      <c r="F89" s="486" t="s">
        <v>517</v>
      </c>
      <c r="G89" s="485" t="s">
        <v>518</v>
      </c>
      <c r="H89" s="485">
        <v>920200</v>
      </c>
      <c r="I89" s="485">
        <v>15877</v>
      </c>
      <c r="J89" s="485" t="s">
        <v>539</v>
      </c>
      <c r="K89" s="485" t="s">
        <v>271</v>
      </c>
      <c r="L89" s="488">
        <v>252.97800000000001</v>
      </c>
      <c r="M89" s="488">
        <v>1</v>
      </c>
      <c r="N89" s="489">
        <v>252.97800000000001</v>
      </c>
    </row>
    <row r="90" spans="1:14" ht="14.45" customHeight="1" x14ac:dyDescent="0.2">
      <c r="A90" s="483" t="s">
        <v>496</v>
      </c>
      <c r="B90" s="484" t="s">
        <v>497</v>
      </c>
      <c r="C90" s="485" t="s">
        <v>511</v>
      </c>
      <c r="D90" s="486" t="s">
        <v>512</v>
      </c>
      <c r="E90" s="487">
        <v>50113001</v>
      </c>
      <c r="F90" s="486" t="s">
        <v>517</v>
      </c>
      <c r="G90" s="485" t="s">
        <v>518</v>
      </c>
      <c r="H90" s="485">
        <v>905098</v>
      </c>
      <c r="I90" s="485">
        <v>23989</v>
      </c>
      <c r="J90" s="485" t="s">
        <v>541</v>
      </c>
      <c r="K90" s="485" t="s">
        <v>271</v>
      </c>
      <c r="L90" s="488">
        <v>398.86100000000005</v>
      </c>
      <c r="M90" s="488">
        <v>3</v>
      </c>
      <c r="N90" s="489">
        <v>1196.5830000000001</v>
      </c>
    </row>
    <row r="91" spans="1:14" ht="14.45" customHeight="1" x14ac:dyDescent="0.2">
      <c r="A91" s="483" t="s">
        <v>496</v>
      </c>
      <c r="B91" s="484" t="s">
        <v>497</v>
      </c>
      <c r="C91" s="485" t="s">
        <v>511</v>
      </c>
      <c r="D91" s="486" t="s">
        <v>512</v>
      </c>
      <c r="E91" s="487">
        <v>50113001</v>
      </c>
      <c r="F91" s="486" t="s">
        <v>517</v>
      </c>
      <c r="G91" s="485" t="s">
        <v>518</v>
      </c>
      <c r="H91" s="485">
        <v>198872</v>
      </c>
      <c r="I91" s="485">
        <v>98872</v>
      </c>
      <c r="J91" s="485" t="s">
        <v>549</v>
      </c>
      <c r="K91" s="485" t="s">
        <v>611</v>
      </c>
      <c r="L91" s="488">
        <v>312.83999999999997</v>
      </c>
      <c r="M91" s="488">
        <v>1</v>
      </c>
      <c r="N91" s="489">
        <v>312.83999999999997</v>
      </c>
    </row>
    <row r="92" spans="1:14" ht="14.45" customHeight="1" x14ac:dyDescent="0.2">
      <c r="A92" s="483" t="s">
        <v>496</v>
      </c>
      <c r="B92" s="484" t="s">
        <v>497</v>
      </c>
      <c r="C92" s="485" t="s">
        <v>511</v>
      </c>
      <c r="D92" s="486" t="s">
        <v>512</v>
      </c>
      <c r="E92" s="487">
        <v>50113001</v>
      </c>
      <c r="F92" s="486" t="s">
        <v>517</v>
      </c>
      <c r="G92" s="485" t="s">
        <v>518</v>
      </c>
      <c r="H92" s="485">
        <v>198864</v>
      </c>
      <c r="I92" s="485">
        <v>98864</v>
      </c>
      <c r="J92" s="485" t="s">
        <v>549</v>
      </c>
      <c r="K92" s="485" t="s">
        <v>550</v>
      </c>
      <c r="L92" s="488">
        <v>537.87</v>
      </c>
      <c r="M92" s="488">
        <v>1</v>
      </c>
      <c r="N92" s="489">
        <v>537.87</v>
      </c>
    </row>
    <row r="93" spans="1:14" ht="14.45" customHeight="1" x14ac:dyDescent="0.2">
      <c r="A93" s="483" t="s">
        <v>496</v>
      </c>
      <c r="B93" s="484" t="s">
        <v>497</v>
      </c>
      <c r="C93" s="485" t="s">
        <v>511</v>
      </c>
      <c r="D93" s="486" t="s">
        <v>512</v>
      </c>
      <c r="E93" s="487">
        <v>50113001</v>
      </c>
      <c r="F93" s="486" t="s">
        <v>517</v>
      </c>
      <c r="G93" s="485" t="s">
        <v>518</v>
      </c>
      <c r="H93" s="485">
        <v>500326</v>
      </c>
      <c r="I93" s="485">
        <v>1000</v>
      </c>
      <c r="J93" s="485" t="s">
        <v>558</v>
      </c>
      <c r="K93" s="485" t="s">
        <v>271</v>
      </c>
      <c r="L93" s="488">
        <v>169.67949999999999</v>
      </c>
      <c r="M93" s="488">
        <v>8</v>
      </c>
      <c r="N93" s="489">
        <v>1357.4359999999999</v>
      </c>
    </row>
    <row r="94" spans="1:14" ht="14.45" customHeight="1" x14ac:dyDescent="0.2">
      <c r="A94" s="483" t="s">
        <v>496</v>
      </c>
      <c r="B94" s="484" t="s">
        <v>497</v>
      </c>
      <c r="C94" s="485" t="s">
        <v>511</v>
      </c>
      <c r="D94" s="486" t="s">
        <v>512</v>
      </c>
      <c r="E94" s="487">
        <v>50113001</v>
      </c>
      <c r="F94" s="486" t="s">
        <v>517</v>
      </c>
      <c r="G94" s="485" t="s">
        <v>518</v>
      </c>
      <c r="H94" s="485">
        <v>921048</v>
      </c>
      <c r="I94" s="485">
        <v>0</v>
      </c>
      <c r="J94" s="485" t="s">
        <v>560</v>
      </c>
      <c r="K94" s="485" t="s">
        <v>271</v>
      </c>
      <c r="L94" s="488">
        <v>88.893551987745781</v>
      </c>
      <c r="M94" s="488">
        <v>8</v>
      </c>
      <c r="N94" s="489">
        <v>711.14841590196625</v>
      </c>
    </row>
    <row r="95" spans="1:14" ht="14.45" customHeight="1" x14ac:dyDescent="0.2">
      <c r="A95" s="483" t="s">
        <v>496</v>
      </c>
      <c r="B95" s="484" t="s">
        <v>497</v>
      </c>
      <c r="C95" s="485" t="s">
        <v>511</v>
      </c>
      <c r="D95" s="486" t="s">
        <v>512</v>
      </c>
      <c r="E95" s="487">
        <v>50113001</v>
      </c>
      <c r="F95" s="486" t="s">
        <v>517</v>
      </c>
      <c r="G95" s="485" t="s">
        <v>536</v>
      </c>
      <c r="H95" s="485">
        <v>197125</v>
      </c>
      <c r="I95" s="485">
        <v>197125</v>
      </c>
      <c r="J95" s="485" t="s">
        <v>612</v>
      </c>
      <c r="K95" s="485" t="s">
        <v>613</v>
      </c>
      <c r="L95" s="488">
        <v>110.00000703836034</v>
      </c>
      <c r="M95" s="488">
        <v>20</v>
      </c>
      <c r="N95" s="489">
        <v>2200.0001407672066</v>
      </c>
    </row>
    <row r="96" spans="1:14" ht="14.45" customHeight="1" x14ac:dyDescent="0.2">
      <c r="A96" s="483" t="s">
        <v>496</v>
      </c>
      <c r="B96" s="484" t="s">
        <v>497</v>
      </c>
      <c r="C96" s="485" t="s">
        <v>511</v>
      </c>
      <c r="D96" s="486" t="s">
        <v>512</v>
      </c>
      <c r="E96" s="487">
        <v>50113001</v>
      </c>
      <c r="F96" s="486" t="s">
        <v>517</v>
      </c>
      <c r="G96" s="485" t="s">
        <v>518</v>
      </c>
      <c r="H96" s="485">
        <v>225891</v>
      </c>
      <c r="I96" s="485">
        <v>225891</v>
      </c>
      <c r="J96" s="485" t="s">
        <v>573</v>
      </c>
      <c r="K96" s="485" t="s">
        <v>574</v>
      </c>
      <c r="L96" s="488">
        <v>316.31</v>
      </c>
      <c r="M96" s="488">
        <v>2</v>
      </c>
      <c r="N96" s="489">
        <v>632.62</v>
      </c>
    </row>
    <row r="97" spans="1:14" ht="14.45" customHeight="1" x14ac:dyDescent="0.2">
      <c r="A97" s="483" t="s">
        <v>496</v>
      </c>
      <c r="B97" s="484" t="s">
        <v>497</v>
      </c>
      <c r="C97" s="485" t="s">
        <v>511</v>
      </c>
      <c r="D97" s="486" t="s">
        <v>512</v>
      </c>
      <c r="E97" s="487">
        <v>50113001</v>
      </c>
      <c r="F97" s="486" t="s">
        <v>517</v>
      </c>
      <c r="G97" s="485" t="s">
        <v>518</v>
      </c>
      <c r="H97" s="485">
        <v>100502</v>
      </c>
      <c r="I97" s="485">
        <v>502</v>
      </c>
      <c r="J97" s="485" t="s">
        <v>575</v>
      </c>
      <c r="K97" s="485" t="s">
        <v>576</v>
      </c>
      <c r="L97" s="488">
        <v>268.94000000000005</v>
      </c>
      <c r="M97" s="488">
        <v>15</v>
      </c>
      <c r="N97" s="489">
        <v>4034.1000000000008</v>
      </c>
    </row>
    <row r="98" spans="1:14" ht="14.45" customHeight="1" thickBot="1" x14ac:dyDescent="0.25">
      <c r="A98" s="490" t="s">
        <v>496</v>
      </c>
      <c r="B98" s="491" t="s">
        <v>497</v>
      </c>
      <c r="C98" s="492" t="s">
        <v>511</v>
      </c>
      <c r="D98" s="493" t="s">
        <v>512</v>
      </c>
      <c r="E98" s="494">
        <v>50113013</v>
      </c>
      <c r="F98" s="493" t="s">
        <v>590</v>
      </c>
      <c r="G98" s="492" t="s">
        <v>518</v>
      </c>
      <c r="H98" s="492">
        <v>101076</v>
      </c>
      <c r="I98" s="492">
        <v>1076</v>
      </c>
      <c r="J98" s="492" t="s">
        <v>595</v>
      </c>
      <c r="K98" s="492" t="s">
        <v>596</v>
      </c>
      <c r="L98" s="495">
        <v>77.995000000000005</v>
      </c>
      <c r="M98" s="495">
        <v>20</v>
      </c>
      <c r="N98" s="496">
        <v>1559.9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F2B77A6A-D2D3-4CD1-8215-62A65E832C29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7" t="s">
        <v>143</v>
      </c>
      <c r="B4" s="498" t="s">
        <v>14</v>
      </c>
      <c r="C4" s="499" t="s">
        <v>2</v>
      </c>
      <c r="D4" s="498" t="s">
        <v>14</v>
      </c>
      <c r="E4" s="499" t="s">
        <v>2</v>
      </c>
      <c r="F4" s="500" t="s">
        <v>14</v>
      </c>
    </row>
    <row r="5" spans="1:6" ht="14.45" customHeight="1" x14ac:dyDescent="0.2">
      <c r="A5" s="511" t="s">
        <v>614</v>
      </c>
      <c r="B5" s="481"/>
      <c r="C5" s="501">
        <v>0</v>
      </c>
      <c r="D5" s="481">
        <v>376.18299999999999</v>
      </c>
      <c r="E5" s="501">
        <v>1</v>
      </c>
      <c r="F5" s="482">
        <v>376.18299999999999</v>
      </c>
    </row>
    <row r="6" spans="1:6" ht="14.45" customHeight="1" thickBot="1" x14ac:dyDescent="0.25">
      <c r="A6" s="512" t="s">
        <v>615</v>
      </c>
      <c r="B6" s="504"/>
      <c r="C6" s="505">
        <v>0</v>
      </c>
      <c r="D6" s="504">
        <v>2200.0001407672066</v>
      </c>
      <c r="E6" s="505">
        <v>1</v>
      </c>
      <c r="F6" s="506">
        <v>2200.0001407672066</v>
      </c>
    </row>
    <row r="7" spans="1:6" ht="14.45" customHeight="1" thickBot="1" x14ac:dyDescent="0.25">
      <c r="A7" s="507" t="s">
        <v>3</v>
      </c>
      <c r="B7" s="508"/>
      <c r="C7" s="509">
        <v>0</v>
      </c>
      <c r="D7" s="508">
        <v>2576.1831407672066</v>
      </c>
      <c r="E7" s="509">
        <v>1</v>
      </c>
      <c r="F7" s="510">
        <v>2576.1831407672066</v>
      </c>
    </row>
    <row r="8" spans="1:6" ht="14.45" customHeight="1" thickBot="1" x14ac:dyDescent="0.25"/>
    <row r="9" spans="1:6" ht="14.45" customHeight="1" x14ac:dyDescent="0.2">
      <c r="A9" s="511" t="s">
        <v>616</v>
      </c>
      <c r="B9" s="481"/>
      <c r="C9" s="501">
        <v>0</v>
      </c>
      <c r="D9" s="481">
        <v>185.89999999999998</v>
      </c>
      <c r="E9" s="501">
        <v>1</v>
      </c>
      <c r="F9" s="482">
        <v>185.89999999999998</v>
      </c>
    </row>
    <row r="10" spans="1:6" ht="14.45" customHeight="1" x14ac:dyDescent="0.2">
      <c r="A10" s="514" t="s">
        <v>617</v>
      </c>
      <c r="B10" s="488"/>
      <c r="C10" s="502">
        <v>0</v>
      </c>
      <c r="D10" s="488">
        <v>2200.0001407672066</v>
      </c>
      <c r="E10" s="502">
        <v>1</v>
      </c>
      <c r="F10" s="489">
        <v>2200.0001407672066</v>
      </c>
    </row>
    <row r="11" spans="1:6" ht="14.45" customHeight="1" x14ac:dyDescent="0.2">
      <c r="A11" s="514" t="s">
        <v>618</v>
      </c>
      <c r="B11" s="488"/>
      <c r="C11" s="502">
        <v>0</v>
      </c>
      <c r="D11" s="488">
        <v>140.50300000000001</v>
      </c>
      <c r="E11" s="502">
        <v>1</v>
      </c>
      <c r="F11" s="489">
        <v>140.50300000000001</v>
      </c>
    </row>
    <row r="12" spans="1:6" ht="14.45" customHeight="1" thickBot="1" x14ac:dyDescent="0.25">
      <c r="A12" s="512" t="s">
        <v>619</v>
      </c>
      <c r="B12" s="504"/>
      <c r="C12" s="505">
        <v>0</v>
      </c>
      <c r="D12" s="504">
        <v>49.78</v>
      </c>
      <c r="E12" s="505">
        <v>1</v>
      </c>
      <c r="F12" s="506">
        <v>49.78</v>
      </c>
    </row>
    <row r="13" spans="1:6" ht="14.45" customHeight="1" thickBot="1" x14ac:dyDescent="0.25">
      <c r="A13" s="507" t="s">
        <v>3</v>
      </c>
      <c r="B13" s="508"/>
      <c r="C13" s="509">
        <v>0</v>
      </c>
      <c r="D13" s="508">
        <v>2576.1831407672071</v>
      </c>
      <c r="E13" s="509">
        <v>1</v>
      </c>
      <c r="F13" s="510">
        <v>2576.1831407672071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62DF2D4A-55C0-4BA9-95F7-0B3443ECDA15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2021-02-08T10:45:31Z</dcterms:modified>
</cp:coreProperties>
</file>