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2F36AA1-7455-4AF4-B906-A6721A9E1C16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6" i="431"/>
  <c r="E15" i="431"/>
  <c r="F14" i="431"/>
  <c r="G13" i="431"/>
  <c r="H12" i="431"/>
  <c r="I11" i="431"/>
  <c r="J10" i="431"/>
  <c r="K9" i="431"/>
  <c r="K17" i="431"/>
  <c r="L16" i="431"/>
  <c r="M15" i="431"/>
  <c r="N14" i="431"/>
  <c r="O13" i="431"/>
  <c r="P12" i="431"/>
  <c r="Q11" i="431"/>
  <c r="P13" i="431"/>
  <c r="C10" i="431"/>
  <c r="D9" i="431"/>
  <c r="D17" i="431"/>
  <c r="E16" i="431"/>
  <c r="F15" i="431"/>
  <c r="G14" i="431"/>
  <c r="H13" i="431"/>
  <c r="I12" i="431"/>
  <c r="J11" i="431"/>
  <c r="K10" i="431"/>
  <c r="L9" i="431"/>
  <c r="L17" i="431"/>
  <c r="C11" i="431"/>
  <c r="D10" i="431"/>
  <c r="E9" i="431"/>
  <c r="E17" i="431"/>
  <c r="F16" i="431"/>
  <c r="G15" i="431"/>
  <c r="H14" i="431"/>
  <c r="I13" i="431"/>
  <c r="J12" i="431"/>
  <c r="K11" i="431"/>
  <c r="L10" i="431"/>
  <c r="M9" i="431"/>
  <c r="M17" i="431"/>
  <c r="N16" i="431"/>
  <c r="O15" i="431"/>
  <c r="P14" i="431"/>
  <c r="Q13" i="431"/>
  <c r="F17" i="431"/>
  <c r="K12" i="431"/>
  <c r="L11" i="431"/>
  <c r="N9" i="431"/>
  <c r="O16" i="431"/>
  <c r="Q14" i="431"/>
  <c r="C12" i="431"/>
  <c r="D11" i="431"/>
  <c r="E10" i="431"/>
  <c r="F9" i="431"/>
  <c r="G16" i="431"/>
  <c r="H15" i="431"/>
  <c r="I14" i="431"/>
  <c r="J13" i="431"/>
  <c r="M10" i="431"/>
  <c r="N17" i="431"/>
  <c r="P15" i="431"/>
  <c r="C13" i="431"/>
  <c r="D12" i="431"/>
  <c r="E11" i="431"/>
  <c r="F10" i="431"/>
  <c r="G9" i="431"/>
  <c r="G17" i="431"/>
  <c r="H16" i="431"/>
  <c r="I15" i="431"/>
  <c r="J14" i="431"/>
  <c r="K13" i="431"/>
  <c r="L12" i="431"/>
  <c r="M11" i="431"/>
  <c r="N10" i="431"/>
  <c r="O9" i="431"/>
  <c r="O17" i="431"/>
  <c r="P16" i="431"/>
  <c r="Q15" i="431"/>
  <c r="N15" i="431"/>
  <c r="C14" i="431"/>
  <c r="D13" i="431"/>
  <c r="E12" i="431"/>
  <c r="F11" i="431"/>
  <c r="G10" i="431"/>
  <c r="H9" i="431"/>
  <c r="H17" i="431"/>
  <c r="I16" i="431"/>
  <c r="J15" i="431"/>
  <c r="K14" i="431"/>
  <c r="L13" i="431"/>
  <c r="M12" i="431"/>
  <c r="N11" i="431"/>
  <c r="O10" i="431"/>
  <c r="P9" i="431"/>
  <c r="P17" i="431"/>
  <c r="Q16" i="431"/>
  <c r="Q12" i="431"/>
  <c r="C15" i="431"/>
  <c r="D14" i="431"/>
  <c r="E13" i="431"/>
  <c r="F12" i="431"/>
  <c r="G11" i="431"/>
  <c r="H10" i="431"/>
  <c r="I9" i="431"/>
  <c r="I17" i="431"/>
  <c r="J16" i="431"/>
  <c r="K15" i="431"/>
  <c r="L14" i="431"/>
  <c r="M13" i="431"/>
  <c r="N12" i="431"/>
  <c r="O11" i="431"/>
  <c r="P10" i="431"/>
  <c r="Q9" i="431"/>
  <c r="Q17" i="431"/>
  <c r="O14" i="431"/>
  <c r="C16" i="431"/>
  <c r="D15" i="431"/>
  <c r="E14" i="431"/>
  <c r="F13" i="431"/>
  <c r="G12" i="431"/>
  <c r="H11" i="431"/>
  <c r="I10" i="431"/>
  <c r="J9" i="431"/>
  <c r="J17" i="431"/>
  <c r="K16" i="431"/>
  <c r="L15" i="431"/>
  <c r="M14" i="431"/>
  <c r="N13" i="431"/>
  <c r="O12" i="431"/>
  <c r="P11" i="431"/>
  <c r="Q10" i="431"/>
  <c r="M16" i="431"/>
  <c r="R10" i="431" l="1"/>
  <c r="S10" i="431"/>
  <c r="S17" i="431"/>
  <c r="R17" i="431"/>
  <c r="S9" i="431"/>
  <c r="R9" i="431"/>
  <c r="R12" i="431"/>
  <c r="S12" i="431"/>
  <c r="R16" i="431"/>
  <c r="S16" i="431"/>
  <c r="R15" i="431"/>
  <c r="S15" i="431"/>
  <c r="R14" i="431"/>
  <c r="S14" i="431"/>
  <c r="R13" i="431"/>
  <c r="S13" i="431"/>
  <c r="R11" i="431"/>
  <c r="S11" i="431"/>
  <c r="A19" i="414"/>
  <c r="Q8" i="431"/>
  <c r="G8" i="431"/>
  <c r="J8" i="431"/>
  <c r="L8" i="431"/>
  <c r="P8" i="431"/>
  <c r="E8" i="431"/>
  <c r="O8" i="431"/>
  <c r="K8" i="431"/>
  <c r="M8" i="431"/>
  <c r="D8" i="431"/>
  <c r="C8" i="431"/>
  <c r="H8" i="431"/>
  <c r="F8" i="431"/>
  <c r="N8" i="431"/>
  <c r="I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23" i="414"/>
  <c r="A15" i="414"/>
  <c r="A16" i="414"/>
  <c r="A4" i="414"/>
  <c r="A6" i="339" l="1"/>
  <c r="A5" i="339"/>
  <c r="C19" i="414"/>
  <c r="D4" i="414"/>
  <c r="C16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Q3" i="347" l="1"/>
  <c r="U3" i="347"/>
  <c r="S3" i="347"/>
  <c r="H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H13" i="339" l="1"/>
  <c r="G15" i="339"/>
  <c r="H15" i="339"/>
  <c r="J13" i="339"/>
  <c r="B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<sst xmlns="http://schemas.openxmlformats.org/spreadsheetml/2006/main" count="14636" uniqueCount="1588">
  <si>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</si>
  <si>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</si>
  <si>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</si>
  <si>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</si>
  <si>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</si>
  <si>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</si>
  <si>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</si>
  <si>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</si>
  <si>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</si>
  <si>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</si>
  <si>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</si>
  <si>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</si>
  <si>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</si>
  <si>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</si>
  <si>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</si>
  <si>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</si>
  <si>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</si>
  <si>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</si>
  <si>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</si>
  <si>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</si>
  <si>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</si>
  <si>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</si>
  <si>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</si>
  <si>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</si>
  <si>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</si>
  <si>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</si>
  <si>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</si>
  <si>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</si>
  <si>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</si>
  <si>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</si>
  <si>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</si>
  <si>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</si>
  <si>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</si>
  <si>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</si>
  <si>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</si>
  <si>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</si>
  <si>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</si>
  <si>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</si>
  <si>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</si>
  <si>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</si>
  <si>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</si>
  <si>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</si>
  <si>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</si>
  <si>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</si>
  <si>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</si>
  <si>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</si>
  <si>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</si>
  <si>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</si>
  <si>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</si>
  <si>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</si>
  <si>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</si>
  <si>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</si>
  <si>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</si>
  <si>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</si>
  <si>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</si>
  <si>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</si>
  <si>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</si>
  <si>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</si>
  <si>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</si>
  <si>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</si>
  <si>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</si>
  <si>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</si>
  <si>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</si>
  <si>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</si>
  <si>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</si>
  <si>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</si>
  <si>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</si>
  <si>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</si>
  <si>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</si>
  <si>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</si>
  <si>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</si>
  <si>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</si>
  <si>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</si>
  <si>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</si>
  <si>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</si>
  <si>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</si>
  <si>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</si>
  <si>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</si>
  <si>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</si>
  <si>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</si>
  <si>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</si>
  <si>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</si>
  <si>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</si>
  <si>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</si>
  <si>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</si>
  <si>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</si>
  <si>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</si>
  <si>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</si>
  <si>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</si>
  <si>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</si>
  <si>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</si>
  <si>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</si>
  <si>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</si>
  <si>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</si>
  <si>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</si>
  <si>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</si>
  <si>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</si>
  <si>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</si>
  <si>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</si>
  <si>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</si>
  <si>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</si>
  <si>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</si>
  <si>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</si>
  <si>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</si>
  <si>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</si>
  <si>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</si>
  <si>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</si>
  <si>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</si>
  <si>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</si>
  <si>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</si>
  <si>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</si>
  <si>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</si>
  <si>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</si>
  <si>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</si>
  <si>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</si>
  <si>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</si>
  <si>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</si>
  <si>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</si>
  <si>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</si>
  <si>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</si>
  <si>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</si>
  <si>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</si>
  <si>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</si>
  <si>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</si>
  <si>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</si>
  <si>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</si>
  <si>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</si>
  <si>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</si>
  <si>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</si>
  <si>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</si>
  <si>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</si>
  <si>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</si>
  <si>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</si>
  <si>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</si>
  <si>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</si>
  <si>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</si>
  <si>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</si>
  <si>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</si>
  <si>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</si>
  <si>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</si>
  <si>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</si>
  <si>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</si>
  <si>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</si>
  <si>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</si>
  <si>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</si>
  <si>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</si>
  <si>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</si>
  <si>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</si>
  <si>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</si>
  <si>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</si>
  <si>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</si>
  <si>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</si>
  <si>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</si>
  <si>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</si>
  <si>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</si>
  <si>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</si>
  <si>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</si>
  <si>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</si>
  <si>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</si>
  <si>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</si>
  <si>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</si>
  <si>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</si>
  <si>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</si>
  <si>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</si>
  <si>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</si>
  <si>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</si>
  <si>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</si>
  <si>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</si>
  <si>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</si>
  <si>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</si>
  <si>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</si>
  <si>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</si>
  <si>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</si>
  <si>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</si>
  <si>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</si>
  <si>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</si>
  <si>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</si>
  <si>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</si>
  <si>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</si>
  <si>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</si>
  <si>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</si>
  <si>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</si>
  <si>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</si>
  <si>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</si>
  <si>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</si>
  <si>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</si>
  <si>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</si>
  <si>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</si>
  <si>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</si>
  <si>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</si>
  <si>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</si>
  <si>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</si>
  <si>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</si>
  <si>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</si>
  <si>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</si>
  <si>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</si>
  <si>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</si>
  <si>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</si>
  <si>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</si>
  <si>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</si>
  <si>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</si>
  <si>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</si>
  <si>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</si>
  <si>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</si>
  <si>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</si>
  <si>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</si>
  <si>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</si>
  <si>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</si>
  <si>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</si>
  <si>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</si>
  <si>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</si>
  <si>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</si>
  <si>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</si>
  <si>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</si>
  <si>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</si>
  <si>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</si>
  <si>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</si>
  <si>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</si>
  <si>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</si>
  <si>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</si>
  <si>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</si>
  <si>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</si>
  <si>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</si>
  <si>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</si>
  <si>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</si>
  <si>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</si>
  <si>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</si>
  <si>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</si>
  <si>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</si>
  <si>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</si>
  <si>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</si>
  <si>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</si>
  <si>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</si>
  <si>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</si>
  <si>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</si>
  <si>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</si>
  <si>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</si>
  <si>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</si>
  <si>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</si>
  <si>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</si>
  <si>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</si>
  <si>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</si>
  <si>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</si>
  <si>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</si>
  <si>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</si>
  <si>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</si>
  <si>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</si>
  <si>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</si>
  <si>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</si>
  <si>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</si>
  <si>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</si>
  <si>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</si>
  <si>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</si>
  <si>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</si>
  <si>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</si>
  <si>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</si>
  <si>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</si>
  <si>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</si>
  <si>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</si>
  <si>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</si>
  <si>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</si>
  <si>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</si>
  <si>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</si>
  <si>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</si>
  <si>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</si>
  <si>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</si>
  <si>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</si>
  <si>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</si>
  <si>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</si>
  <si>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</si>
  <si>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plastické a estetické chirurgie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</si>
  <si>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</si>
  <si>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</si>
  <si>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</si>
  <si>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</si>
  <si>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</si>
  <si>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</si>
  <si>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</si>
  <si>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</si>
  <si>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</si>
  <si>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</si>
  <si>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50113016     Léky - centra (LEK)</t>
  </si>
  <si>
    <t xml:space="preserve">               50115     Zdravotnické prostředky</t>
  </si>
  <si>
    <t xml:space="preserve">                    50115004     IUTN - kovové (Z506)</t>
  </si>
  <si>
    <t xml:space="preserve">                    50115008     Implant. - plastická,estetická chirurgie (Z521)</t>
  </si>
  <si>
    <t xml:space="preserve">                    50115011     IUTN - ostat.nákl.PZT (Z515)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</si>
  <si>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</si>
  <si>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</si>
  <si>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</si>
  <si>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</si>
  <si>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</si>
  <si>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</si>
  <si>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</si>
  <si>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50115080     ZPr - staplery, extraktory, endoskop.mat. (Z523)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</si>
  <si>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</si>
  <si>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</si>
  <si>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</si>
  <si>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</si>
  <si>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</si>
  <si>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</si>
  <si>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</si>
  <si>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</si>
  <si>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</si>
  <si>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</si>
  <si>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</si>
  <si>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</si>
  <si>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</si>
  <si>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</si>
  <si>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</si>
  <si>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</si>
  <si>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</si>
  <si>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</si>
  <si>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</si>
  <si>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</si>
  <si>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</si>
  <si>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</si>
  <si>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</si>
  <si>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</si>
  <si>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</si>
  <si>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</si>
  <si>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</si>
  <si>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</si>
  <si>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</si>
  <si>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</si>
  <si>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</si>
  <si>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</si>
  <si>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</si>
  <si>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</si>
  <si>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</si>
  <si>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</si>
  <si>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</si>
  <si>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</si>
  <si>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</si>
  <si>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</si>
  <si>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</si>
  <si>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</si>
  <si>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</si>
  <si>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</si>
  <si>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</si>
  <si>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</si>
  <si>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</si>
  <si>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</si>
  <si>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</si>
  <si>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</si>
  <si>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</si>
  <si>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</si>
  <si>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</si>
  <si>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</si>
  <si>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</si>
  <si>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</si>
  <si>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</si>
  <si>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</si>
  <si>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</si>
  <si>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</si>
  <si>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</si>
  <si>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</si>
  <si>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</si>
  <si>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</si>
  <si>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</si>
  <si>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</si>
  <si>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</si>
  <si>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</si>
  <si>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</si>
  <si>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</si>
  <si>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52112     Placené služby</t>
  </si>
  <si>
    <t xml:space="preserve">                    52112000     Placené služby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</si>
  <si>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</si>
  <si>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</si>
  <si>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</si>
  <si>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</si>
  <si>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</si>
  <si>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</si>
  <si>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</si>
  <si>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</si>
  <si>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</si>
  <si>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</si>
  <si>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</si>
  <si>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</si>
  <si>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</si>
  <si>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</si>
  <si>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</si>
  <si>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</si>
  <si>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</si>
  <si>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</si>
  <si>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</si>
  <si>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</si>
  <si>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</si>
  <si>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</si>
  <si>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</si>
  <si>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</si>
  <si>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</si>
  <si>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</si>
  <si>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</si>
  <si>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</si>
  <si>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</si>
  <si>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</si>
  <si>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54999     Přípěvky a poplatky(daň.neúčinné)</t>
  </si>
  <si>
    <t xml:space="preserve">                    54999001     Zaměstnanecký benefit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</si>
  <si>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</si>
  <si>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</si>
  <si>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</si>
  <si>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</si>
  <si>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</si>
  <si>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</si>
  <si>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</si>
  <si>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55110015     Odpisy DHM - ostatní z dotací</t>
  </si>
  <si>
    <t xml:space="preserve">          558     Náklady z drobného dlouhodobého majetku</t>
  </si>
  <si>
    <t xml:space="preserve">               55802     DDHM - provozní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</si>
  <si>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</si>
  <si>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</si>
  <si>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</si>
  <si>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</si>
  <si>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</si>
  <si>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</si>
  <si>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</si>
  <si>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</si>
  <si>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</si>
  <si>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</si>
  <si>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</si>
  <si>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</si>
  <si>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</si>
  <si>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</si>
  <si>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</si>
  <si>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</si>
  <si>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</si>
  <si>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</si>
  <si>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</si>
  <si>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</si>
  <si>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</si>
  <si>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</si>
  <si>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</si>
  <si>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</si>
  <si>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</si>
  <si>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</si>
  <si>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</si>
  <si>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</si>
  <si>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</si>
  <si>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</si>
  <si>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</si>
  <si>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</si>
  <si>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</si>
  <si>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</si>
  <si>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</si>
  <si>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</si>
  <si>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</si>
  <si>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</si>
  <si>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</si>
  <si>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</si>
  <si>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</si>
  <si>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</si>
  <si>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</si>
  <si>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</si>
  <si>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</si>
  <si>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</si>
  <si>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</si>
  <si>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</si>
  <si>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</si>
  <si>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</si>
  <si>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</si>
  <si>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</si>
  <si>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</si>
  <si>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</si>
  <si>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</si>
  <si>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</si>
  <si>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</si>
  <si>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</si>
  <si>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</si>
  <si>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</si>
  <si>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</si>
  <si>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</si>
  <si>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</si>
  <si>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</si>
  <si>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</si>
  <si>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29</t>
  </si>
  <si>
    <t>PCHIR: Oddělení plastické a estetické chirurgie</t>
  </si>
  <si>
    <t>50113001 - léky - paušál (LEK)</t>
  </si>
  <si>
    <t>50113013 - léky - antibiotika (LEK)</t>
  </si>
  <si>
    <t>SumaKL</t>
  </si>
  <si>
    <t>50113016 - léky - centra (LEK)</t>
  </si>
  <si>
    <t>mezeraKL</t>
  </si>
  <si>
    <t>PCHIR: Oddělení plastické a estetické chirurgie Celkem</t>
  </si>
  <si>
    <t>SumaNS</t>
  </si>
  <si>
    <t>2921</t>
  </si>
  <si>
    <t>PCHIR: ambulance</t>
  </si>
  <si>
    <t>mezeraNS</t>
  </si>
  <si>
    <t>PCHIR: ambulance Celkem</t>
  </si>
  <si>
    <t>2962</t>
  </si>
  <si>
    <t>PCHIR: operační sál lokální</t>
  </si>
  <si>
    <t>PCHIR: operační sál lokální Celkem</t>
  </si>
  <si>
    <t>2964</t>
  </si>
  <si>
    <t>PCHIR: pracoviště COS</t>
  </si>
  <si>
    <t>PCHIR: pracoviště COS Celkem</t>
  </si>
  <si>
    <t>2994</t>
  </si>
  <si>
    <t>PCHIR: centrum - PCHIR</t>
  </si>
  <si>
    <t>PCHIR: centrum - PCHIR Celkem</t>
  </si>
  <si>
    <t>léky - paušál (LEK)</t>
  </si>
  <si>
    <t>O</t>
  </si>
  <si>
    <t>ADRENALIN BRADEX</t>
  </si>
  <si>
    <t>1MG/ML INJ SOL 10X1ML</t>
  </si>
  <si>
    <t>AULIN</t>
  </si>
  <si>
    <t>POR GRA SOL30SÁČKŮ</t>
  </si>
  <si>
    <t>BENOXI 0.4 % UNIMED PHARMA</t>
  </si>
  <si>
    <t>OPH GTT SOL 1X10ML</t>
  </si>
  <si>
    <t>BRAUNOVIDON</t>
  </si>
  <si>
    <t>100MG/G UNG 100G II</t>
  </si>
  <si>
    <t>DZ BRAUNOL 1 L</t>
  </si>
  <si>
    <t>DZ OCTENISEPT 1 l</t>
  </si>
  <si>
    <t>FYZIOLOGICKÝ ROZTOK VIAFLO</t>
  </si>
  <si>
    <t>INF SOL 50X100ML</t>
  </si>
  <si>
    <t>GLUKÓZA 40 BRAUN</t>
  </si>
  <si>
    <t>400MG/ML INF CNC SOL 20X10ML</t>
  </si>
  <si>
    <t>INDOMETACIN 100 BERLIN-CHEMIE</t>
  </si>
  <si>
    <t>SUP 10X100MG</t>
  </si>
  <si>
    <t>IR PARAFFINUM PERLIQUIDUM 10 ml</t>
  </si>
  <si>
    <t>IR 10 ml</t>
  </si>
  <si>
    <t>KL BENZINUM 500 ml/330g HVLP</t>
  </si>
  <si>
    <t>KL PRIPRAVEK</t>
  </si>
  <si>
    <t>KL SOL.ARG.NITR.20% 10G</t>
  </si>
  <si>
    <t>KL SOL.HYD.PEROX.3% 250G</t>
  </si>
  <si>
    <t>KL UNG. AC. BENZOICUM</t>
  </si>
  <si>
    <t xml:space="preserve">KL UNG.ACIDI BENZOICI 40% </t>
  </si>
  <si>
    <t>200G</t>
  </si>
  <si>
    <t>KL UNG.FOXOVA 500G</t>
  </si>
  <si>
    <t>MARCAINE 0,5%</t>
  </si>
  <si>
    <t>5MG/ML INJ SOL 5X20ML</t>
  </si>
  <si>
    <t>MESOCAIN</t>
  </si>
  <si>
    <t>INJ 10X10ML 1%</t>
  </si>
  <si>
    <t>GEL 1X20GM</t>
  </si>
  <si>
    <t>P</t>
  </si>
  <si>
    <t>NOVALGIN</t>
  </si>
  <si>
    <t>500MG TBL FLM 20</t>
  </si>
  <si>
    <t>INJ 5X5ML/2500MG</t>
  </si>
  <si>
    <t>OPHTHALMO-SEPTONEX</t>
  </si>
  <si>
    <t>OPH GTT SOL 1X10ML PLAST</t>
  </si>
  <si>
    <t>SUPRACAIN 4%</t>
  </si>
  <si>
    <t>INJ 10X2ML</t>
  </si>
  <si>
    <t>léky - antibiotika (LEK)</t>
  </si>
  <si>
    <t>IALUGEN PLUS</t>
  </si>
  <si>
    <t>CRM 1X60GM</t>
  </si>
  <si>
    <t>OPHTHALMO-FRAMYKOIN</t>
  </si>
  <si>
    <t>UNG OPH 1X5GM</t>
  </si>
  <si>
    <t>ADRENALIN LECIVA</t>
  </si>
  <si>
    <t>INJ 5X1ML/1MG</t>
  </si>
  <si>
    <t>BETADINE - zelená</t>
  </si>
  <si>
    <t>LIQ 1X120ML</t>
  </si>
  <si>
    <t>DZ OCTENISEPT 250 ml</t>
  </si>
  <si>
    <t>sprej</t>
  </si>
  <si>
    <t>JODISOL ROZTOK</t>
  </si>
  <si>
    <t>DRM SOL 1X80GM</t>
  </si>
  <si>
    <t>ISOCOR</t>
  </si>
  <si>
    <t>2,5MG/ML INJ/INF SOL 10X2ML</t>
  </si>
  <si>
    <t>2921 - PCHIR: ambulance</t>
  </si>
  <si>
    <t>N02BB02 - SODNÁ SŮL METAMIZOLU</t>
  </si>
  <si>
    <t>N02BB02</t>
  </si>
  <si>
    <t>55823</t>
  </si>
  <si>
    <t>55824</t>
  </si>
  <si>
    <t>500MG/ML INJ SOL 5X5ML</t>
  </si>
  <si>
    <t>Přehled plnění pozitivního listu - spotřeba léčivých přípravků - orientační přehled</t>
  </si>
  <si>
    <t>29 - PCHIR: Oddělení plastické a estetické chirurgie</t>
  </si>
  <si>
    <t>2962 - PCHIR: operační sál lokální</t>
  </si>
  <si>
    <t>2964 - PCHIR: pracoviště COS</t>
  </si>
  <si>
    <t>Oddělení plastické a estetické chirurgie</t>
  </si>
  <si>
    <t>HVLP</t>
  </si>
  <si>
    <t>IPLP</t>
  </si>
  <si>
    <t>PZT</t>
  </si>
  <si>
    <t>89301292</t>
  </si>
  <si>
    <t>Všeobecná ambulance Celkem</t>
  </si>
  <si>
    <t>Oddělení plastické a estetické chirurgie Celkem</t>
  </si>
  <si>
    <t>* Legenda</t>
  </si>
  <si>
    <t>DIAPZT = Pomůcky pro diabetiky, jejichž název začíná slovem "Pumpa"</t>
  </si>
  <si>
    <t>Badida Gabriel</t>
  </si>
  <si>
    <t>Janák Michal</t>
  </si>
  <si>
    <t>Klosová Hana</t>
  </si>
  <si>
    <t>Koporová Gabriela</t>
  </si>
  <si>
    <t>Lysák Radek</t>
  </si>
  <si>
    <t>Palčáková Hana</t>
  </si>
  <si>
    <t>Podkalská Sommerová Kamila</t>
  </si>
  <si>
    <t>Stehlík Daniel</t>
  </si>
  <si>
    <t>Xinopulos Pavel</t>
  </si>
  <si>
    <t>Zálešák Bohumil</t>
  </si>
  <si>
    <t>SODNÁ SŮL METAMIZOLU</t>
  </si>
  <si>
    <t>STŘÍBRNÁ SŮL SULFADIAZINU, KOMBINACE</t>
  </si>
  <si>
    <t>14877</t>
  </si>
  <si>
    <t>2MG/G+10MG/G CRM 60G</t>
  </si>
  <si>
    <t>Jiná</t>
  </si>
  <si>
    <t>*2085</t>
  </si>
  <si>
    <t>Jiný</t>
  </si>
  <si>
    <t>*2086</t>
  </si>
  <si>
    <t>5000452</t>
  </si>
  <si>
    <t>MAXIS-KOMPRESNÍ PUNČOCHY COMFORT II.KT</t>
  </si>
  <si>
    <t>LÝTKOVÁ PUNČOCHA</t>
  </si>
  <si>
    <t>5009505</t>
  </si>
  <si>
    <t>MELGISORB AG</t>
  </si>
  <si>
    <t>10X10CM, 10KS, VYSOCE ABSORPČNÍ ANTIMIKROBIÁLNÍ KRYTÍ Z ALGINÁTU</t>
  </si>
  <si>
    <t>5009945</t>
  </si>
  <si>
    <t>GÁZA SKLÁDANÁ KOMPRESY STERILNÍ STERILUX</t>
  </si>
  <si>
    <t>10X10CM,8 VRSTEV,25X2KS</t>
  </si>
  <si>
    <t>5009949</t>
  </si>
  <si>
    <t>OBINADLO ELASTICKÉ FIXAČNÍ PEHA FIX</t>
  </si>
  <si>
    <t>10CMX4M,V NAPN.STAVU,20KS</t>
  </si>
  <si>
    <t>5000712</t>
  </si>
  <si>
    <t>ORTEX 07H ORTÉZA ZÁPĚSTÍ FIXAČNÍ - UNIVERZÁLNÍ</t>
  </si>
  <si>
    <t>I./22, II./22, I./28, II./28</t>
  </si>
  <si>
    <t>ALPRAZOLAM</t>
  </si>
  <si>
    <t>91788</t>
  </si>
  <si>
    <t>NEUROL</t>
  </si>
  <si>
    <t>0,25MG TBL NOB 30</t>
  </si>
  <si>
    <t>BEMIPARIN</t>
  </si>
  <si>
    <t>30521</t>
  </si>
  <si>
    <t>ZIBOR</t>
  </si>
  <si>
    <t>2500IU/0,2ML INJ SOL ISP 10X0,2ML</t>
  </si>
  <si>
    <t>CEFUROXIM</t>
  </si>
  <si>
    <t>18547</t>
  </si>
  <si>
    <t>XORIMAX</t>
  </si>
  <si>
    <t>500MG TBL FLM 10</t>
  </si>
  <si>
    <t>200901</t>
  </si>
  <si>
    <t>500MG TBL FLM 14</t>
  </si>
  <si>
    <t>CIPROFLOXACIN</t>
  </si>
  <si>
    <t>94453</t>
  </si>
  <si>
    <t>CIPRINOL</t>
  </si>
  <si>
    <t>250MG TBL FLM 10</t>
  </si>
  <si>
    <t>96039</t>
  </si>
  <si>
    <t>DESLORATADIN</t>
  </si>
  <si>
    <t>26329</t>
  </si>
  <si>
    <t>AERIUS</t>
  </si>
  <si>
    <t>5MG TBL FLM 30</t>
  </si>
  <si>
    <t>DIKLOFENAK</t>
  </si>
  <si>
    <t>89024</t>
  </si>
  <si>
    <t>DICLOFENAC AL</t>
  </si>
  <si>
    <t>50MG TBL ENT 20</t>
  </si>
  <si>
    <t>75604</t>
  </si>
  <si>
    <t>25MG TBL ENT 50</t>
  </si>
  <si>
    <t>DIOSMIN, KOMBINACE</t>
  </si>
  <si>
    <t>14075</t>
  </si>
  <si>
    <t>DETRALEX</t>
  </si>
  <si>
    <t>500MG TBL FLM 60</t>
  </si>
  <si>
    <t>EKONAZOL</t>
  </si>
  <si>
    <t>59074</t>
  </si>
  <si>
    <t>PEVARYL</t>
  </si>
  <si>
    <t>10MG/G CRM 30G</t>
  </si>
  <si>
    <t>HYDROKORTISON A ANTIBIOTIKA</t>
  </si>
  <si>
    <t>173196</t>
  </si>
  <si>
    <t>PIMAFUCORT</t>
  </si>
  <si>
    <t>10MG/G+10MG/G+3,5MG/G CRM 15G</t>
  </si>
  <si>
    <t>INDOMETACIN</t>
  </si>
  <si>
    <t>93723</t>
  </si>
  <si>
    <t>INDOMETACIN BERLIN-CHEMIE</t>
  </si>
  <si>
    <t>50MG SUP 10</t>
  </si>
  <si>
    <t>JINÁ ANTIBIOTIKA PRO LOKÁLNÍ APLIKACI</t>
  </si>
  <si>
    <t>1066</t>
  </si>
  <si>
    <t>FRAMYKOIN</t>
  </si>
  <si>
    <t>250IU/G+5,2MG/G UNG 10G</t>
  </si>
  <si>
    <t>KLARITHROMYCIN</t>
  </si>
  <si>
    <t>216199</t>
  </si>
  <si>
    <t>KLACID</t>
  </si>
  <si>
    <t>KOMBINACE RŮZNÝCH ANTIBIOTIK</t>
  </si>
  <si>
    <t>1076</t>
  </si>
  <si>
    <t>OPH UNG 5G</t>
  </si>
  <si>
    <t>METHYLPREDNISOLON</t>
  </si>
  <si>
    <t>90044</t>
  </si>
  <si>
    <t>DEPO-MEDROL</t>
  </si>
  <si>
    <t>40MG/ML INJ SUS 1X1ML</t>
  </si>
  <si>
    <t>METRONIDAZOL</t>
  </si>
  <si>
    <t>2427</t>
  </si>
  <si>
    <t>ENTIZOL</t>
  </si>
  <si>
    <t>250MG TBL NOB 20</t>
  </si>
  <si>
    <t>NADROPARIN</t>
  </si>
  <si>
    <t>213494</t>
  </si>
  <si>
    <t>FRAXIPARINE</t>
  </si>
  <si>
    <t>9500IU/ML INJ SOL ISP 10X0,4ML</t>
  </si>
  <si>
    <t>PANTOPRAZOL</t>
  </si>
  <si>
    <t>214433</t>
  </si>
  <si>
    <t>CONTROLOC</t>
  </si>
  <si>
    <t>20MG TBL ENT 28 I</t>
  </si>
  <si>
    <t>TRAMADOL A PARACETAMOL</t>
  </si>
  <si>
    <t>201609</t>
  </si>
  <si>
    <t>ZALDIAR</t>
  </si>
  <si>
    <t>37,5MG/325MG TBL FLM 30X1</t>
  </si>
  <si>
    <t>AMOXICILIN A  INHIBITOR BETA-LAKTAMASY</t>
  </si>
  <si>
    <t>5951</t>
  </si>
  <si>
    <t>AMOKSIKLAV 1 G</t>
  </si>
  <si>
    <t>875MG/125MG TBL FLM 14</t>
  </si>
  <si>
    <t>203097</t>
  </si>
  <si>
    <t>875MG/125MG TBL FLM 21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</si>
  <si>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</si>
  <si>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</si>
  <si>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</si>
  <si>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</si>
  <si>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</si>
  <si>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</si>
  <si>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5005716</t>
  </si>
  <si>
    <t>DLAHA PRO FIXACI PRSTŮ RUKY TYP A</t>
  </si>
  <si>
    <t>VELIKOST A2</t>
  </si>
  <si>
    <t>5000741</t>
  </si>
  <si>
    <t>ORTEX 022 ORTÉZA PRSTŮ RUKY RIGIDNÍ 2.-4. PRST</t>
  </si>
  <si>
    <t>I., II.</t>
  </si>
  <si>
    <t>15658</t>
  </si>
  <si>
    <t>CIPLOX</t>
  </si>
  <si>
    <t>DEXAMETHASON A ANTIINFEKTIVA</t>
  </si>
  <si>
    <t>225168</t>
  </si>
  <si>
    <t>MAXITROL</t>
  </si>
  <si>
    <t>OPH GTT SUS 1X5ML</t>
  </si>
  <si>
    <t>58425</t>
  </si>
  <si>
    <t>DOLMINA</t>
  </si>
  <si>
    <t>50MG TBL FLM 30</t>
  </si>
  <si>
    <t>89025</t>
  </si>
  <si>
    <t>50MG TBL ENT 50</t>
  </si>
  <si>
    <t>54539</t>
  </si>
  <si>
    <t>75MG/3ML INJ SOL 5X3ML</t>
  </si>
  <si>
    <t>ENOXAPARIN</t>
  </si>
  <si>
    <t>219050</t>
  </si>
  <si>
    <t>INHIXA</t>
  </si>
  <si>
    <t>2000IU(20MG)/0,2ML INJ SOL ISP 10X0,2ML I</t>
  </si>
  <si>
    <t>HYDROGENOVANÉ NÁMELOVÉ ALKALOIDY</t>
  </si>
  <si>
    <t>91032</t>
  </si>
  <si>
    <t>SECATOXIN FORTE</t>
  </si>
  <si>
    <t>2,5MG/ML POR GTT SOL 25ML</t>
  </si>
  <si>
    <t>INOSIN PRANOBEX</t>
  </si>
  <si>
    <t>162748</t>
  </si>
  <si>
    <t>ISOPRINOSINE</t>
  </si>
  <si>
    <t>500MG TBL NOB 100</t>
  </si>
  <si>
    <t>JODOVANÝ POVIDON</t>
  </si>
  <si>
    <t>16321</t>
  </si>
  <si>
    <t>100MG/G UNG 250G I</t>
  </si>
  <si>
    <t>KLINDAMYCIN</t>
  </si>
  <si>
    <t>100339</t>
  </si>
  <si>
    <t>DALACIN C</t>
  </si>
  <si>
    <t>300MG CPS DUR 16</t>
  </si>
  <si>
    <t>KODEIN</t>
  </si>
  <si>
    <t>56993</t>
  </si>
  <si>
    <t>CODEIN SLOVAKOFARMA</t>
  </si>
  <si>
    <t>30MG TBL NOB 10</t>
  </si>
  <si>
    <t>KOMPLEX ŽELEZA S ISOMALTOSOU</t>
  </si>
  <si>
    <t>16594</t>
  </si>
  <si>
    <t>MALTOFER TABLETY</t>
  </si>
  <si>
    <t>100MG TBL MND 30</t>
  </si>
  <si>
    <t>KYSELINA ACETYLSALICYLOVÁ</t>
  </si>
  <si>
    <t>207933</t>
  </si>
  <si>
    <t>ANOPYRIN</t>
  </si>
  <si>
    <t>100MG TBL NOB 60(3X20)</t>
  </si>
  <si>
    <t>213487</t>
  </si>
  <si>
    <t>9500IU/ML INJ SOL ISP 10X0,3ML</t>
  </si>
  <si>
    <t>213489</t>
  </si>
  <si>
    <t>9500IU/ML INJ SOL ISP 10X0,6ML</t>
  </si>
  <si>
    <t>213485</t>
  </si>
  <si>
    <t>9500IU/ML INJ SOL ISP 10X0,8ML</t>
  </si>
  <si>
    <t>NIMESULID</t>
  </si>
  <si>
    <t>12895</t>
  </si>
  <si>
    <t>100MG POR GRA SUS 30 I</t>
  </si>
  <si>
    <t>OMEPRAZOL</t>
  </si>
  <si>
    <t>25365</t>
  </si>
  <si>
    <t>HELICID</t>
  </si>
  <si>
    <t>20MG CPS ETD 28 I</t>
  </si>
  <si>
    <t>PENTOXIFYLIN</t>
  </si>
  <si>
    <t>230398</t>
  </si>
  <si>
    <t>AGAPURIN</t>
  </si>
  <si>
    <t>400MG TBL PRO 100</t>
  </si>
  <si>
    <t>PERINDOPRIL</t>
  </si>
  <si>
    <t>101211</t>
  </si>
  <si>
    <t>PRESTARIUM NEO</t>
  </si>
  <si>
    <t>5MG TBL FLM 90(3X30)</t>
  </si>
  <si>
    <t>SULFAMETHOXAZOL A TRIMETHOPRIM</t>
  </si>
  <si>
    <t>241307</t>
  </si>
  <si>
    <t>BISEPTOL</t>
  </si>
  <si>
    <t>400MG/80MG TBL NOB 28</t>
  </si>
  <si>
    <t>SULTAMICILIN</t>
  </si>
  <si>
    <t>17149</t>
  </si>
  <si>
    <t>UNASYN</t>
  </si>
  <si>
    <t>375MG TBL FLM 12</t>
  </si>
  <si>
    <t>TRAMADOL</t>
  </si>
  <si>
    <t>201138</t>
  </si>
  <si>
    <t>TRAMAL RETARD</t>
  </si>
  <si>
    <t>100MG TBL PRO 30 II</t>
  </si>
  <si>
    <t>ZOLPIDEM</t>
  </si>
  <si>
    <t>233360</t>
  </si>
  <si>
    <t>ZOLPIDEM MYLAN</t>
  </si>
  <si>
    <t>10MG TBL FLM 20</t>
  </si>
  <si>
    <t>FLUTIKASON, KOMBINACE</t>
  </si>
  <si>
    <t>231709</t>
  </si>
  <si>
    <t>DYMISTIN</t>
  </si>
  <si>
    <t>137MCG/50MCG NAS SPR SUS 1X23G</t>
  </si>
  <si>
    <t>KODEIN A PARACETAMOL</t>
  </si>
  <si>
    <t>109799</t>
  </si>
  <si>
    <t>ULTRACOD</t>
  </si>
  <si>
    <t>500MG/30MG TBL NOB 30</t>
  </si>
  <si>
    <t>MOČOVINA, KOMBINACE</t>
  </si>
  <si>
    <t>16468</t>
  </si>
  <si>
    <t>KERASAL</t>
  </si>
  <si>
    <t>50MG/G+100MG/G UNG 50G</t>
  </si>
  <si>
    <t>5009675</t>
  </si>
  <si>
    <t>MEPILEX AG</t>
  </si>
  <si>
    <t>10X10 CM, 5 KS, ANTIMIKROBIÁLNÍ PĚNOVÉ KRYTÍ SE SILIKONOVOU VRSTVOU SAFETAC</t>
  </si>
  <si>
    <t>5000749</t>
  </si>
  <si>
    <t>ORTEX 031A PÁS BŘIŠNÍ ELASTICKÝ</t>
  </si>
  <si>
    <t>S/22, S/26, M/22, M/26, L/22, L/26, XL/22, XL/26, XXL/22, XXL/26, 3XL/22, 3XL/26</t>
  </si>
  <si>
    <t>ACIKLOVIR</t>
  </si>
  <si>
    <t>13703</t>
  </si>
  <si>
    <t>ZOVIRAX</t>
  </si>
  <si>
    <t>200MG TBL NOB 25</t>
  </si>
  <si>
    <t>CINCHOKAIN</t>
  </si>
  <si>
    <t>214596</t>
  </si>
  <si>
    <t>FAKTU</t>
  </si>
  <si>
    <t>50MG/G+10MG/G RCT UNG 20G</t>
  </si>
  <si>
    <t>ESTRADIOL</t>
  </si>
  <si>
    <t>60102</t>
  </si>
  <si>
    <t>LINOLADIOL N</t>
  </si>
  <si>
    <t>0,01G/100G VAG CRM 25G</t>
  </si>
  <si>
    <t>ESTRIOL</t>
  </si>
  <si>
    <t>186666</t>
  </si>
  <si>
    <t>OVESTIN</t>
  </si>
  <si>
    <t>0,5MG VAG GLB 15</t>
  </si>
  <si>
    <t>221154</t>
  </si>
  <si>
    <t>62321</t>
  </si>
  <si>
    <t>BETADINE</t>
  </si>
  <si>
    <t>200MG SUP 14</t>
  </si>
  <si>
    <t>249431</t>
  </si>
  <si>
    <t>244969</t>
  </si>
  <si>
    <t>ZOLPIDEM AUROVITAS</t>
  </si>
  <si>
    <t>PERINDOPRIL, AMLODIPIN A INDAPAMID</t>
  </si>
  <si>
    <t>190975</t>
  </si>
  <si>
    <t>TRIPLIXAM</t>
  </si>
  <si>
    <t>10MG/2,5MG/10MG TBL FLM 90(3X30)</t>
  </si>
  <si>
    <t>HOŘČÍK (KOMBINACE RŮZNÝCH SOLÍ)</t>
  </si>
  <si>
    <t>215978</t>
  </si>
  <si>
    <t>MAGNOSOLV</t>
  </si>
  <si>
    <t>365MG POR GRA SOL SCC 30</t>
  </si>
  <si>
    <t>16320</t>
  </si>
  <si>
    <t>5005720</t>
  </si>
  <si>
    <t>VELIKOST A3</t>
  </si>
  <si>
    <t>5005707</t>
  </si>
  <si>
    <t>VELIKOST A1</t>
  </si>
  <si>
    <t>5004824</t>
  </si>
  <si>
    <t>PRONTOSAN WOUND IRRIGATION SOLUTION</t>
  </si>
  <si>
    <t>ROZTOK NA AKTIVNÍ ODSTRANĚNÍ BIOFILMU, 350ML</t>
  </si>
  <si>
    <t>5010618</t>
  </si>
  <si>
    <t>KRYTÍ ČISTÍCÍ AKTIVNÍ HYDROCLEAN</t>
  </si>
  <si>
    <t>5,5CM PRŮMĚR,10KS</t>
  </si>
  <si>
    <t>5005735</t>
  </si>
  <si>
    <t>DLAHA PRO FIXACI PALCE A PRSTŮ RUKY TYP J</t>
  </si>
  <si>
    <t>UNIVERZÁLNÍ VEL. (1 KS)</t>
  </si>
  <si>
    <t>5010617</t>
  </si>
  <si>
    <t>4X8CM,10KS</t>
  </si>
  <si>
    <t>5011338</t>
  </si>
  <si>
    <t>VLIWAZELL - STERILNÍ KOMPRESE, 10 CM X 20 CM</t>
  </si>
  <si>
    <t>KOMBINOVANÁ SAVÁ</t>
  </si>
  <si>
    <t>5001929</t>
  </si>
  <si>
    <t>ORTEX 07J ORTÉZA ZÁPĚSTÍ A PRSTŮ RUKY</t>
  </si>
  <si>
    <t>I. DO 17CM, II. NAD 17 CM</t>
  </si>
  <si>
    <t>5000720</t>
  </si>
  <si>
    <t>ORTEX 09A ABDUKČNÍ DLAHA RAMENNÍHO KLOUBU VZDUCHOV</t>
  </si>
  <si>
    <t>UNIVERZÁLNÍ</t>
  </si>
  <si>
    <t>5012493</t>
  </si>
  <si>
    <t>GÁZA SKLÁDANÁ KOMPRESY STERILNÍ</t>
  </si>
  <si>
    <t>10X10 CM, 8 VRSTEV, 30X5 KS</t>
  </si>
  <si>
    <t>ACEKLOFENAK</t>
  </si>
  <si>
    <t>191729</t>
  </si>
  <si>
    <t>BIOFENAC</t>
  </si>
  <si>
    <t>100MG TBL FLM 20</t>
  </si>
  <si>
    <t>225169</t>
  </si>
  <si>
    <t>OPH UNG 3,5G</t>
  </si>
  <si>
    <t>225172</t>
  </si>
  <si>
    <t>TOBRADEX</t>
  </si>
  <si>
    <t>3MG/ML+1MG/ML OPH GTT SUS 1X5ML</t>
  </si>
  <si>
    <t>225549</t>
  </si>
  <si>
    <t>500MG TBL FLM 180(2X90)</t>
  </si>
  <si>
    <t>238568</t>
  </si>
  <si>
    <t>12000IU(120MG)/0,8ML INJ SOL ISP 10X0,8ML I</t>
  </si>
  <si>
    <t>HYDROKORTISON-BUTYRÁT</t>
  </si>
  <si>
    <t>218239</t>
  </si>
  <si>
    <t>LOCOID 0,1%</t>
  </si>
  <si>
    <t>1MG/G UNG 30G</t>
  </si>
  <si>
    <t>48261</t>
  </si>
  <si>
    <t>3300IU/G+250IU/G DRM PLV ADS 1X20G</t>
  </si>
  <si>
    <t>16319</t>
  </si>
  <si>
    <t>100MG/G UNG 20G I</t>
  </si>
  <si>
    <t>214525</t>
  </si>
  <si>
    <t>40MG TBL ENT 28 I</t>
  </si>
  <si>
    <t>PITOFENON A ANALGETIKA</t>
  </si>
  <si>
    <t>176954</t>
  </si>
  <si>
    <t>ALGIFEN NEO</t>
  </si>
  <si>
    <t>500MG/ML+5MG/ML POR GTT SOL 1X50ML</t>
  </si>
  <si>
    <t>TRIAMCINOLON</t>
  </si>
  <si>
    <t>2828</t>
  </si>
  <si>
    <t>TRIAMCINOLON LÉČIVA</t>
  </si>
  <si>
    <t>1MG/G CRM 10G</t>
  </si>
  <si>
    <t>201608</t>
  </si>
  <si>
    <t>37,5MG/325MG TBL FLM 20X1</t>
  </si>
  <si>
    <t>NATRIUM-PIKOSULFÁT, KOMBINACE</t>
  </si>
  <si>
    <t>160806</t>
  </si>
  <si>
    <t>PICOPREP</t>
  </si>
  <si>
    <t>10MG/3,5G/12G POR PLV SOL 2</t>
  </si>
  <si>
    <t>0</t>
  </si>
  <si>
    <t>5007246</t>
  </si>
  <si>
    <t>ORTÉZA ZÁPĚSTÍ A PALCE RUKY PAN 5.05</t>
  </si>
  <si>
    <t>S DLAHAMI PRO ZÁPĚSTÍ A PALEC RUKY, PROVEDENÍ PRAVÁ A LEVÁ,</t>
  </si>
  <si>
    <t>5000380</t>
  </si>
  <si>
    <t>BERLE PŘEDLOKETNÍ DURALOVÁ FD 93</t>
  </si>
  <si>
    <t>NOSNOST 150KG</t>
  </si>
  <si>
    <t>5010061</t>
  </si>
  <si>
    <t>MEPIFORM</t>
  </si>
  <si>
    <t>5X7,5 CM, 5 KS, SAMOLEPÍCÍ KRYTÍ NA JIZVY SE SILIKONOVOU VRSTVOU SAFETAC, STERIL</t>
  </si>
  <si>
    <t>5005168</t>
  </si>
  <si>
    <t>OBINADLO ELASTICKÉ FIXA CREP</t>
  </si>
  <si>
    <t>12CMX4M,TAŽNOST 160%,20KS</t>
  </si>
  <si>
    <t>238142</t>
  </si>
  <si>
    <t>LEVOCETIRIZIN</t>
  </si>
  <si>
    <t>85142</t>
  </si>
  <si>
    <t>XYZAL</t>
  </si>
  <si>
    <t>5MG TBL FLM 90</t>
  </si>
  <si>
    <t>20028</t>
  </si>
  <si>
    <t>AGAPURIN SR 400</t>
  </si>
  <si>
    <t>233366</t>
  </si>
  <si>
    <t>10MG TBL FLM 50</t>
  </si>
  <si>
    <t>5009950</t>
  </si>
  <si>
    <t>12CMX4M,V NAPN. STAVU,20KS</t>
  </si>
  <si>
    <t>AZITHROMYCIN</t>
  </si>
  <si>
    <t>45010</t>
  </si>
  <si>
    <t>AZITROMYCIN SANDOZ</t>
  </si>
  <si>
    <t>500MG TBL FLM 3</t>
  </si>
  <si>
    <t>BETAMETHASON A ANTIBIOTIKA</t>
  </si>
  <si>
    <t>17171</t>
  </si>
  <si>
    <t>BELOGENT</t>
  </si>
  <si>
    <t>0,5MG/G+1MG/G UNG 30G</t>
  </si>
  <si>
    <t>75633</t>
  </si>
  <si>
    <t>DICLOFENAC AL RETARD</t>
  </si>
  <si>
    <t>100MG TBL PRO 100</t>
  </si>
  <si>
    <t>GESTODEN A ETHINYLESTRADIOL</t>
  </si>
  <si>
    <t>132839</t>
  </si>
  <si>
    <t>KATYA</t>
  </si>
  <si>
    <t>0,075MG/0,03MG TBL OBD 3X21</t>
  </si>
  <si>
    <t>CHOLEKALCIFEROL</t>
  </si>
  <si>
    <t>12023</t>
  </si>
  <si>
    <t>VIGANTOL</t>
  </si>
  <si>
    <t>0,5MG/ML POR GTT SOL 1X10ML</t>
  </si>
  <si>
    <t>THEOFYLIN</t>
  </si>
  <si>
    <t>214904</t>
  </si>
  <si>
    <t>EUPHYLLIN CR N 200</t>
  </si>
  <si>
    <t>200MG CPS PRO 50</t>
  </si>
  <si>
    <t>214601</t>
  </si>
  <si>
    <t>HYPNOGEN</t>
  </si>
  <si>
    <t>BOTULOTOXIN</t>
  </si>
  <si>
    <t>165476</t>
  </si>
  <si>
    <t>DYSPORT</t>
  </si>
  <si>
    <t>300SU INJ PLV SOL 1</t>
  </si>
  <si>
    <t>14875</t>
  </si>
  <si>
    <t>2MG/G+10MG/G CRM 20G</t>
  </si>
  <si>
    <t>234736</t>
  </si>
  <si>
    <t>242527</t>
  </si>
  <si>
    <t>400MG TBL NOB 25</t>
  </si>
  <si>
    <t>ERDOSTEIN</t>
  </si>
  <si>
    <t>92757</t>
  </si>
  <si>
    <t>ERDOMED</t>
  </si>
  <si>
    <t>300MG CPS DUR 10</t>
  </si>
  <si>
    <t>93724</t>
  </si>
  <si>
    <t>100MG SUP 10</t>
  </si>
  <si>
    <t>LINEZOLID</t>
  </si>
  <si>
    <t>197699</t>
  </si>
  <si>
    <t>LINEZOLID SANDOZ</t>
  </si>
  <si>
    <t>600MG TBL FLM 10</t>
  </si>
  <si>
    <t>214435</t>
  </si>
  <si>
    <t>20MG TBL ENT 100</t>
  </si>
  <si>
    <t>THIOKOLCHIKOSID</t>
  </si>
  <si>
    <t>203765</t>
  </si>
  <si>
    <t>MUSCORIL</t>
  </si>
  <si>
    <t>4MG CPS DUR 30</t>
  </si>
  <si>
    <t>198058</t>
  </si>
  <si>
    <t>SANVAL</t>
  </si>
  <si>
    <t>10MG TBL FLM 100</t>
  </si>
  <si>
    <t>198054</t>
  </si>
  <si>
    <t>96416</t>
  </si>
  <si>
    <t>AMOKSIKLAV</t>
  </si>
  <si>
    <t>250MG/62,5MG/5ML POR PLV SUS 1</t>
  </si>
  <si>
    <t>SODNÁ SŮL LEVOTHYROXINU</t>
  </si>
  <si>
    <t>46694</t>
  </si>
  <si>
    <t>EUTHYROX</t>
  </si>
  <si>
    <t>125MCG TBL NOB 100 II</t>
  </si>
  <si>
    <t>243135</t>
  </si>
  <si>
    <t>112MCG TBL NOB 100 II</t>
  </si>
  <si>
    <t>FERRUM(II)-FUMARÁT A KYSELINA LISTOVÁ</t>
  </si>
  <si>
    <t>169452</t>
  </si>
  <si>
    <t>FERRETAB COMP.</t>
  </si>
  <si>
    <t>50MG/0,5MG CPS DUR 100</t>
  </si>
  <si>
    <t>4000055</t>
  </si>
  <si>
    <t>EPITÉZA OBLIČEJOVÁ INDIV. ZHOTOVENÁ</t>
  </si>
  <si>
    <t>5009912</t>
  </si>
  <si>
    <t>PÁS BŘIŠNÍ VERBA 932 519 8</t>
  </si>
  <si>
    <t>OBDVOD TRUPU 85-95CM,VEL.3</t>
  </si>
  <si>
    <t>5010619</t>
  </si>
  <si>
    <t>7,5X7,5CM,10KS</t>
  </si>
  <si>
    <t>5006103</t>
  </si>
  <si>
    <t>PODPRSENKA KOMPRESIVNÍ CAREFIX SOPHIA</t>
  </si>
  <si>
    <t>KAT.Č.3342,BEZEŠVÁ HRUDNÍ POOPERAČNÍ BANDÁŽ,VYSOKÝ STUPEŇ KOMPRESE</t>
  </si>
  <si>
    <t>5010620</t>
  </si>
  <si>
    <t>10X10CM,10KS</t>
  </si>
  <si>
    <t>5012492</t>
  </si>
  <si>
    <t>7,5X7,5 CM, 8 VRSTEV, 30X5 KS</t>
  </si>
  <si>
    <t>ALOPURINOL</t>
  </si>
  <si>
    <t>136505</t>
  </si>
  <si>
    <t>ALLOPURINOL APOTEX</t>
  </si>
  <si>
    <t>100MG TBL NOB 100</t>
  </si>
  <si>
    <t>DROTAVERIN</t>
  </si>
  <si>
    <t>192729</t>
  </si>
  <si>
    <t>NO-SPA</t>
  </si>
  <si>
    <t>40MG TBL NOB 24</t>
  </si>
  <si>
    <t>KETOPROFEN</t>
  </si>
  <si>
    <t>16287</t>
  </si>
  <si>
    <t>FASTUM</t>
  </si>
  <si>
    <t>25MG/G GEL 100G</t>
  </si>
  <si>
    <t>KYSELINA TRANEXAMOVÁ</t>
  </si>
  <si>
    <t>49990</t>
  </si>
  <si>
    <t>EXACYL</t>
  </si>
  <si>
    <t>0,5G/5ML INJ SOL 5X5ML</t>
  </si>
  <si>
    <t>MAKROGOL</t>
  </si>
  <si>
    <t>58827</t>
  </si>
  <si>
    <t>FORTRANS</t>
  </si>
  <si>
    <t>POR PLV SOL 4</t>
  </si>
  <si>
    <t>NAFTIDROFURYL</t>
  </si>
  <si>
    <t>66015</t>
  </si>
  <si>
    <t>ENELBIN</t>
  </si>
  <si>
    <t>17187</t>
  </si>
  <si>
    <t>NIMESIL</t>
  </si>
  <si>
    <t>100MG POR GRA SUS 30</t>
  </si>
  <si>
    <t>TELMISARTAN</t>
  </si>
  <si>
    <t>152959</t>
  </si>
  <si>
    <t>TEZEO</t>
  </si>
  <si>
    <t>80MG TBL NOB 90</t>
  </si>
  <si>
    <t>16286</t>
  </si>
  <si>
    <t>STILNOX</t>
  </si>
  <si>
    <t>4000125</t>
  </si>
  <si>
    <t>NÁVLEK ELASTICKÝ NA POPÁLENINY INDIV.ZHOTOVENÝ, RU</t>
  </si>
  <si>
    <t>6 KS / 1 ROK; NEJDÉLE PO DOBU 1 ROKU</t>
  </si>
  <si>
    <t>5006805</t>
  </si>
  <si>
    <t>GRANUFLEX EXTRA TENKÝ</t>
  </si>
  <si>
    <t>10X10 CM, HYDROKOLOIDNÍ KRYTÍ, 5 KS</t>
  </si>
  <si>
    <t>5000739</t>
  </si>
  <si>
    <t>ORTEX 020 ORTÉZA FIXACE KLOUBU PALCE RUKY</t>
  </si>
  <si>
    <t>I./R, I./L, II./R, II./L</t>
  </si>
  <si>
    <t>5009762</t>
  </si>
  <si>
    <t>MEPILEX BORDER FLEX</t>
  </si>
  <si>
    <t>10X10 CM, 5 KS, SAMOLEPÍCÍ ABSORPČNÍ PĚNOVÉ KRYTÍ SE SILIKONOVOU VRSTVOU</t>
  </si>
  <si>
    <t>5000708</t>
  </si>
  <si>
    <t>ORTEX 07 FIXAČNÍ ORTÉZA ZÁPĚSTÍ</t>
  </si>
  <si>
    <t>DÉLKA 22CM / PRAVÁ, I., II., III., IV., V.</t>
  </si>
  <si>
    <t>5009758</t>
  </si>
  <si>
    <t>7,8X10 CM, 5 KS, SAMOLEPÍCÍ ABSORPČNÍ PĚNOVÉ KRYTÍ SE SILIKONOVOU VRSTVOU</t>
  </si>
  <si>
    <t>5010063</t>
  </si>
  <si>
    <t>10X18CM, 5 KS, SAMOLEPÍCÍ KRYTÍ NA JIZVY SE SILIKONOVOU VRSTVOU SAFETAC, STERIL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</si>
  <si>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</si>
  <si>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</si>
  <si>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</si>
  <si>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J05AB01 - ACIKLOVIR</t>
  </si>
  <si>
    <t>H03AA01 - SODNÁ SŮL LEVOTHYROXINU</t>
  </si>
  <si>
    <t>R06AX27 - DESLORATADIN</t>
  </si>
  <si>
    <t>B01AB06 - NADROPARIN</t>
  </si>
  <si>
    <t>C09AA04 - PERINDOPRIL</t>
  </si>
  <si>
    <t>H02AB04 - METHYLPREDNISOLON</t>
  </si>
  <si>
    <t>J05AX05 - INOSIN PRANOBEX</t>
  </si>
  <si>
    <t>J01DC02 - CEFUROXIM</t>
  </si>
  <si>
    <t>N05BA12 - ALPRAZOLAM</t>
  </si>
  <si>
    <t>N05CF02 - ZOLPIDEM</t>
  </si>
  <si>
    <t>J01XX08 - LINEZOLID</t>
  </si>
  <si>
    <t>J01FA10 - AZITHROMYCIN</t>
  </si>
  <si>
    <t>J01CR02 - AMOXICILIN A  INHIBITOR BETA-LAKTAMASY</t>
  </si>
  <si>
    <t>J01MA02 - CIPROFLOXACIN</t>
  </si>
  <si>
    <t>B01AB05 - ENOXAPARIN</t>
  </si>
  <si>
    <t>A02BC02 - PANTOPRAZOL</t>
  </si>
  <si>
    <t>B01AB06</t>
  </si>
  <si>
    <t>J01CR02</t>
  </si>
  <si>
    <t>J01FA10</t>
  </si>
  <si>
    <t>J05AX05</t>
  </si>
  <si>
    <t>N05CF02</t>
  </si>
  <si>
    <t>A02BC02</t>
  </si>
  <si>
    <t>H02AB04</t>
  </si>
  <si>
    <t>H03AA01</t>
  </si>
  <si>
    <t>J05AB01</t>
  </si>
  <si>
    <t>J01XX08</t>
  </si>
  <si>
    <t>B01AB05</t>
  </si>
  <si>
    <t>J01DC02</t>
  </si>
  <si>
    <t>J01MA02</t>
  </si>
  <si>
    <t>N05BA12</t>
  </si>
  <si>
    <t>R06AX27</t>
  </si>
  <si>
    <t>C09AA04</t>
  </si>
  <si>
    <t>Přehled plnění PL - Preskripce léčivých přípravků - orientační přehled</t>
  </si>
  <si>
    <t>50115004 - IUTN - kovové (Z506)</t>
  </si>
  <si>
    <t>50115008 - implant. - plastická,estetická chirurgie (Z521)</t>
  </si>
  <si>
    <t>50115011 - IUTN - ostat.nákl.PZT (Z515)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</si>
  <si>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</si>
  <si>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</si>
  <si>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</si>
  <si>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</si>
  <si>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</si>
  <si>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</si>
  <si>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</si>
  <si>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50115080 - ZPr - staplery, extraktory, endoskop.mat. (Z523)</t>
  </si>
  <si>
    <t>2901</t>
  </si>
  <si>
    <t>PCHIR: vedení klinického pracoviště</t>
  </si>
  <si>
    <t>PCHIR: vedení klinického pracoviště Celkem</t>
  </si>
  <si>
    <t>50115022</t>
  </si>
  <si>
    <t>antigenní testy zaměstnanců FNOL</t>
  </si>
  <si>
    <t>DE537</t>
  </si>
  <si>
    <t>LITUO COVID-19 Ag 25testĹŻ - ZAMÄšSTNANCI</t>
  </si>
  <si>
    <t>50115011</t>
  </si>
  <si>
    <t>IUTN - ostat.nákl.PZT (Z515)</t>
  </si>
  <si>
    <t>ZO320</t>
  </si>
  <si>
    <t>Expander tkĂˇĹovĂ˝ anatomickĂ˝ mentor 350cc 354-9322</t>
  </si>
  <si>
    <t>50115050</t>
  </si>
  <si>
    <t>obvazový materiál (Z502)</t>
  </si>
  <si>
    <t>ZB110</t>
  </si>
  <si>
    <t>GĂˇza sklĂˇdanĂˇ 12 cm x 120 cm, 100%  bÄ›lenĂˇ bavlna, hustota 17 nitĂ­/cmÂ˛, 8 vrstev, nesterilnĂ­/ 1 ks   0486</t>
  </si>
  <si>
    <t>ZQ464</t>
  </si>
  <si>
    <t>KrytĂ­ CUTICERIN na popĂˇleniny, odĹ™eniny, neadherentnĂ­ neabsorbujĂ­cĂ­  7,5 cm x 7,5 cm, bal. Ăˇ 10 kusĹŻ 66045562</t>
  </si>
  <si>
    <t>ZA486</t>
  </si>
  <si>
    <t>KrytĂ­ mastnĂ˝ tyl jelonet   5 x 5 cm Ăˇ 50 ks 7403</t>
  </si>
  <si>
    <t>ZL854</t>
  </si>
  <si>
    <t>KrytĂ­ mastnĂ˝ tyl jelonet 10 x 10 cm Ăˇ 36 ks 66007478</t>
  </si>
  <si>
    <t>ZA417</t>
  </si>
  <si>
    <t>KrytĂ­ mastnĂ˝ tyl lomatuell H 10 x 20, Ăˇ 10 ks, 23316</t>
  </si>
  <si>
    <t>ZP872</t>
  </si>
  <si>
    <t>KrytĂ­ mepitac pro velmi jemnou pokoĹľku se silikon. vrstvou vodÄ›odolnĂ© prodyĹˇnĂ© 2 cm x 3 m 298300</t>
  </si>
  <si>
    <t>ZK404</t>
  </si>
  <si>
    <t>KrytĂ­ prontosan roztok 350 ml 400416</t>
  </si>
  <si>
    <t>ZA540</t>
  </si>
  <si>
    <t>NĂˇplast omnifix E 15 cm x 10 m 9006513</t>
  </si>
  <si>
    <t>ZD111</t>
  </si>
  <si>
    <t>NĂˇplast omnifix E 5 cm x 10 m 9006493</t>
  </si>
  <si>
    <t>ZD934</t>
  </si>
  <si>
    <t>Obinadlo elastickĂ© idealflex krĂˇtkotaĹľnĂ© 12 cm x 5 m 931324</t>
  </si>
  <si>
    <t>ZF454</t>
  </si>
  <si>
    <t>Obinadlo elastickĂ© lenkideal krĂˇtkotaĹľnĂ© 12 cm x 5 m bal. Ăˇ 10 ks 19584</t>
  </si>
  <si>
    <t>ZF715</t>
  </si>
  <si>
    <t>Obinadlo fixaÄŤnĂ­ peha-haft 4cm Ăˇ 4m 932441</t>
  </si>
  <si>
    <t>ZO090</t>
  </si>
  <si>
    <t>Obvaz elastickĂ˝ sĂ­ĹĄovĂ˝ CareFix Head velikost S bal. Ăˇ 10 ks 0170S</t>
  </si>
  <si>
    <t>ZN322</t>
  </si>
  <si>
    <t>Obvaz elastickĂ˝ sĂ­ĹĄovĂ˝ CareFix Head velikost XL bal. Ăˇ 10 ks 0170 XL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</si>
  <si>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</si>
  <si>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</si>
  <si>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</si>
  <si>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</si>
  <si>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50115060</t>
  </si>
  <si>
    <t>ZPr - ostatní (Z503)</t>
  </si>
  <si>
    <t>ZQ248</t>
  </si>
  <si>
    <t>HadiÄŤka spojovacĂ­ HS 1,8 x 450 mm LL DEPH free 2200 045 ND</t>
  </si>
  <si>
    <t>ZA897</t>
  </si>
  <si>
    <t>NĹŻĹľ na stehy sterilnĂ­  krĂˇtkĂ˝ bal. Ăˇ 100 ks 11.000.00.010</t>
  </si>
  <si>
    <t>ZN947</t>
  </si>
  <si>
    <t>NĹŻĹľky pĹ™evazovĂ© lister 180 mm lomenĂ© PL827-106</t>
  </si>
  <si>
    <t>ZB475</t>
  </si>
  <si>
    <t>OdstraĹovaÄŤ koĹľnĂ­ch svorek bal. Ăˇ 20 ks 11.000.00.036</t>
  </si>
  <si>
    <t>ZR398</t>
  </si>
  <si>
    <t>StĹ™Ă­kaÄŤka injekÄŤnĂ­ 2-dĂ­lnĂˇ 20 ml L DISCARDIT LE bal. Ăˇ 80 ks 300296</t>
  </si>
  <si>
    <t>ZH491</t>
  </si>
  <si>
    <t>StĹ™Ă­kaÄŤka injekÄŤnĂ­ 3-dĂ­lnĂˇ 50 - 60 ml LL MRG00711</t>
  </si>
  <si>
    <t>ZB756</t>
  </si>
  <si>
    <t>Zkumavka odbÄ›rovĂˇ Vacuette fialovĂˇ 3 ml K3 edta 454086</t>
  </si>
  <si>
    <t>ZT285</t>
  </si>
  <si>
    <t>Zkumavka odbÄ›rovĂˇ Vacuette koagulace modrĂˇ Quick 3,5 ml 3,2% CitrĂˇt sodnĂ˝ modrĂˇ 13 x 75 mm 454327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</si>
  <si>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</si>
  <si>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</si>
  <si>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</si>
  <si>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</si>
  <si>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50115065</t>
  </si>
  <si>
    <t>ZPr - vpichovací materiál (Z530)</t>
  </si>
  <si>
    <t>ZA834</t>
  </si>
  <si>
    <t>Jehla injekÄŤnĂ­ 0,7 x 40 mm ÄŤernĂˇ 4660021</t>
  </si>
  <si>
    <t>50115067</t>
  </si>
  <si>
    <t>ZPr - rukavice (Z532)</t>
  </si>
  <si>
    <t>ZP947</t>
  </si>
  <si>
    <t>Rukavice vyĹˇetĹ™ovacĂ­ nitril nesterilnĂ­ bez pudru basic modrĂ© vel. M bal. Ăˇ 200 ks 44751</t>
  </si>
  <si>
    <t>ZP902</t>
  </si>
  <si>
    <t>Expander tkĂˇĹovĂ˝ CPX mentor 350 cc 354-9222-350</t>
  </si>
  <si>
    <t>ZO822</t>
  </si>
  <si>
    <t>Expander tkĂˇĹovĂ˝ CPX mentor 450cc 354-9323</t>
  </si>
  <si>
    <t>ZO757</t>
  </si>
  <si>
    <t>ImplantĂˇt mammĂˇrnĂ­ anatomickĂ˝ 210cc 20736-210</t>
  </si>
  <si>
    <t>ZP098</t>
  </si>
  <si>
    <t>ImplantĂˇt mammĂˇrnĂ­ anatomickĂ˝ 275cc 20736-275</t>
  </si>
  <si>
    <t>ZN087</t>
  </si>
  <si>
    <t>ImplantĂˇt mammĂˇrnĂ­ anatomickĂ˝ 315cc 20736-315</t>
  </si>
  <si>
    <t>ZN398</t>
  </si>
  <si>
    <t>ImplantĂˇt mammĂˇrnĂ­ anatomickĂ˝ 350cc 20736-350</t>
  </si>
  <si>
    <t>ZN818</t>
  </si>
  <si>
    <t>ImplantĂˇt mammĂˇrnĂ­ anatomickĂ˝ 395cc 20736-395</t>
  </si>
  <si>
    <t>ZQ364</t>
  </si>
  <si>
    <t>ImplantĂˇt mammĂˇrnĂ­ kulatĂ˝ THS 620 cc 20726-620</t>
  </si>
  <si>
    <t>ZA539</t>
  </si>
  <si>
    <t>Kompresa NT 10 x 10 cm nesterilnĂ­ 06103</t>
  </si>
  <si>
    <t>ZP328</t>
  </si>
  <si>
    <t>KrytĂ­ hemostatickĂ© traumacel FAM trium 2,5 x 5 cm bal. Ăˇ 10 ks 10131</t>
  </si>
  <si>
    <t>ZA798</t>
  </si>
  <si>
    <t>KrytĂ­ hemostatickĂ© traumacel P 2g ks bal. Ăˇ 5 ks zĂˇsyp 10120</t>
  </si>
  <si>
    <t>ZC334</t>
  </si>
  <si>
    <t>KrytĂ­ mastnĂ˝ tyl s vaselinou   5 x  5 cm 0300</t>
  </si>
  <si>
    <t>ZN104</t>
  </si>
  <si>
    <t>RouĹˇka bĹ™iĹˇnĂ­ NT Special s RTG vlĂˇknem sterilnĂ­ 40 x 40 cm 130g/m2 zelenĂˇ bal. Ăˇ 2 ks 187822</t>
  </si>
  <si>
    <t>ZG893</t>
  </si>
  <si>
    <t>RouĹˇka proĹˇĂ­vanĂˇ na popĂˇleniny 40 x 60 cm karton Ăˇ 30 ks 28510</t>
  </si>
  <si>
    <t>ZI913</t>
  </si>
  <si>
    <t>ÄŚepel pro nĹŻĹľ transplantaÄŤnĂ­ 158 mm 397112120130</t>
  </si>
  <si>
    <t>ZA690</t>
  </si>
  <si>
    <t>ÄŚepelka skalpelovĂˇ 10 BB510</t>
  </si>
  <si>
    <t>ZP546</t>
  </si>
  <si>
    <t>ÄŚepelka skalpelovĂˇ ÄŤ. 11 - Swann Morton bal. Ăˇ 100 ks G0101</t>
  </si>
  <si>
    <t>ZP547</t>
  </si>
  <si>
    <t>ÄŚepelka skalpelovĂˇ ÄŤ. 15 - Swann Morton bal. Ăˇ 100 ks G0103</t>
  </si>
  <si>
    <t>ZC840</t>
  </si>
  <si>
    <t>Elektroda neutrĂˇlnĂ­ zpÄ›tnĂˇ pro dospÄ›lĂ© bal. Ăˇ 5 ks MF3.05.5005</t>
  </si>
  <si>
    <t>ZN170</t>
  </si>
  <si>
    <t>Kabel bipolĂˇrnĂ­ k pĹ™Ă­stroji Valleylab 3 m 680100034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</si>
  <si>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</si>
  <si>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</si>
  <si>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</si>
  <si>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</si>
  <si>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</si>
  <si>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</si>
  <si>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</si>
  <si>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</si>
  <si>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ZE159</t>
  </si>
  <si>
    <t>NĂˇdoba na kontaminovanĂ˝ ostrĂ˝ odpad 2 l  kulatĂˇ  15-0003</t>
  </si>
  <si>
    <t>ZN169</t>
  </si>
  <si>
    <t>Pinzeta bipolĂˇrnĂ­ Mc Pherson, pĹ™Ă­mĂˇ, jemnĂˇ, potahovanĂˇ, dĂ©lka 102 mm, hrot 0,5 mm 660310100</t>
  </si>
  <si>
    <t>ZL886</t>
  </si>
  <si>
    <t>RukojeĹĄ aktivnĂ­ resterizovatelnĂˇ elektrokoagulace Valleylab kabel 3 m MBR-600</t>
  </si>
  <si>
    <t>ZR396</t>
  </si>
  <si>
    <t>StĹ™Ă­kaÄŤka injekÄŤnĂ­ 2-dĂ­lnĂˇ 5 ml L DISCARDIT LE 309050</t>
  </si>
  <si>
    <t>ZA965</t>
  </si>
  <si>
    <t>StĹ™Ă­kaÄŤka inzulĂ­novĂˇ omnican 1 ml 100j s jehlou 30 G bal. Ăˇ 100 ks 9151141S</t>
  </si>
  <si>
    <t>50115064</t>
  </si>
  <si>
    <t>ZPr - šicí materiál (Z529)</t>
  </si>
  <si>
    <t>ZC992</t>
  </si>
  <si>
    <t>Ĺ itĂ­ dafilon modrĂ˝ 4/0 (1.5) bal. Ăˇ 36 ks C0932132</t>
  </si>
  <si>
    <t>ZD188</t>
  </si>
  <si>
    <t>Ĺ itĂ­ monocryl un 5-0 bal. Ăˇ 12 ks W3221</t>
  </si>
  <si>
    <t>ZR941</t>
  </si>
  <si>
    <t>Ĺ itĂ­ novosyn fialovĂ˝ 2 (3) bal. Ăˇ 36 ks C0068251</t>
  </si>
  <si>
    <t>ZR942</t>
  </si>
  <si>
    <t>Ĺ itĂ­ novosyn fialovĂ˝ 3 (2) bal. Ăˇ 36 ks C0068241</t>
  </si>
  <si>
    <t>ZR996</t>
  </si>
  <si>
    <t>Ĺ itĂ­ novosyn fialovĂ˝ 4/0 (1,5) bal. Ăˇ 36 ks C0068220</t>
  </si>
  <si>
    <t>ZB155</t>
  </si>
  <si>
    <t>Ĺ itĂ­ premilene 4/0 (1.5) bal. Ăˇ 36 ks C0090013</t>
  </si>
  <si>
    <t>ZB181</t>
  </si>
  <si>
    <t>Ĺ itĂ­ prolene bl 5-0 bal. Ăˇ 36 ks EH7176H</t>
  </si>
  <si>
    <t>ZB184</t>
  </si>
  <si>
    <t>Ĺ itĂ­ vicryl un 3-0 bal. Ăˇ 12 ks W9890</t>
  </si>
  <si>
    <t>ZB185</t>
  </si>
  <si>
    <t>Ĺ itĂ­ vicryl un 4-0 bal. Ăˇ 12 ks W9951</t>
  </si>
  <si>
    <t>ZF256</t>
  </si>
  <si>
    <t>Ĺ itĂ­ vicryl vi 5-0 bal. Ăˇ 12 ks W9442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</si>
  <si>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</si>
  <si>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</si>
  <si>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</si>
  <si>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</si>
  <si>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ZK473</t>
  </si>
  <si>
    <t>Rukavice operaÄŤnĂ­ latex s pudrem sterilnĂ­ ansell medigrip plus vel. 6,0 6035500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</si>
  <si>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</si>
  <si>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</si>
  <si>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</si>
  <si>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</si>
  <si>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</si>
  <si>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</si>
  <si>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50115080</t>
  </si>
  <si>
    <t>ZPr - staplery, extraktory, endoskop.mat. (Z523)</t>
  </si>
  <si>
    <t>ZF090</t>
  </si>
  <si>
    <t>Stapler koĹľnĂ­ 35 svorek Ăˇ 6 ks 783100</t>
  </si>
  <si>
    <t>50115004</t>
  </si>
  <si>
    <t>IUTN - kovové (Z506)</t>
  </si>
  <si>
    <t>ZA026</t>
  </si>
  <si>
    <t>Dlaha adaptaÄŤnĂ­ rovnĂˇ 1,5 mm 12 otv. 02.114.005</t>
  </si>
  <si>
    <t>ZF570</t>
  </si>
  <si>
    <t>KotouÄŤ s cerklĂˇĹľnĂ­m drĂˇtem 0,60 mm L8 291.070</t>
  </si>
  <si>
    <t>ZF571</t>
  </si>
  <si>
    <t>KotouÄŤ s cerklĂˇĹľnĂ­m drĂˇtem 0,80 mm L10 291.090</t>
  </si>
  <si>
    <t>ZA014</t>
  </si>
  <si>
    <t>Ĺ roub kortikĂˇlnĂ­ 1.5 mm 200.806</t>
  </si>
  <si>
    <t>ZA015</t>
  </si>
  <si>
    <t>Ĺ roub kortikĂˇlnĂ­ 1.5 mm 200.808</t>
  </si>
  <si>
    <t>ZA011</t>
  </si>
  <si>
    <t>Ĺ roub kortikĂˇlnĂ­ 1.5 mm 200.809</t>
  </si>
  <si>
    <t>ZS162</t>
  </si>
  <si>
    <t>KrytĂ­ silikonovĂ© pÄ›novĂ© mepilex border flex 13 x 16 cm oval bal. Ăˇ 5 ks 583300</t>
  </si>
  <si>
    <t>ZM952</t>
  </si>
  <si>
    <t>KrytĂ­ silikonovĂ© pÄ›novĂ© mepilex border post-op sterilnĂ­ 10 x 15 cm bal. Ăˇ 10 ks 496300</t>
  </si>
  <si>
    <t>ZA329</t>
  </si>
  <si>
    <t>Obinadlo fixa crep   6 cm x 4 m 1323100102</t>
  </si>
  <si>
    <t>ZA331</t>
  </si>
  <si>
    <t>Obinadlo fixa crep 10 cm x 4 m 1323100104</t>
  </si>
  <si>
    <t>ZL987</t>
  </si>
  <si>
    <t>Soft port 69 cm s koncovkou 15 x 10 cm pro podtlakovou terapii  66800799</t>
  </si>
  <si>
    <t>ZL988</t>
  </si>
  <si>
    <t>Spojka renasys Y pro soft port pro podtlakovou terapii 66800971</t>
  </si>
  <si>
    <t>ZH282</t>
  </si>
  <si>
    <t>Klip titanovĂ˝ pro otevĹ™enĂ© operace S bal. 30 zĂˇsobnĂ­kĹŻ Ăˇ 6 ks PL565T</t>
  </si>
  <si>
    <t>ZS279</t>
  </si>
  <si>
    <t>PopisovaÄŤ na kĹŻĹľi sterilnĂ­, chirurgickĂ˝ DeRoyal, hrot standard, barva fialovĂˇ, vÄŤetnÄ› pravĂ­tka 15 cm 26-001</t>
  </si>
  <si>
    <t>ZN282</t>
  </si>
  <si>
    <t>Ĺ itĂ­ ethilon bk 10-0 bal. Ăˇ 12 ks W2810</t>
  </si>
  <si>
    <t>ZA928</t>
  </si>
  <si>
    <t>Ĺ itĂ­ ethilon bk 10-0 bal. Ăˇ 12 ks W2830</t>
  </si>
  <si>
    <t>ZC060</t>
  </si>
  <si>
    <t>Ĺ itĂ­ ethilon bk 11-0 bal. Ăˇ 12 ks 2881G</t>
  </si>
  <si>
    <t>ZN283</t>
  </si>
  <si>
    <t>Ĺ itĂ­ ethilon bk 8-0 bal. Ăˇ 12 ks W2808</t>
  </si>
  <si>
    <t>ZB178</t>
  </si>
  <si>
    <t>Ĺ itĂ­ ethilon bk 9-0 bal. Ăˇ 12 ks W2813</t>
  </si>
  <si>
    <t>ZB177</t>
  </si>
  <si>
    <t>Ĺ itĂ­ ethilon bk 9-0 bal. Ăˇ 12 ks W2871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</si>
  <si>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</si>
  <si>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</si>
  <si>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</si>
  <si>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</si>
  <si>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</si>
  <si>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</si>
  <si>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</si>
  <si>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</si>
  <si>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</si>
  <si>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</si>
  <si>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</si>
  <si>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</si>
  <si>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</si>
  <si>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THP</t>
  </si>
  <si>
    <t>Specializovaná ambulantní péče</t>
  </si>
  <si>
    <t>601 - Pracoviště plastické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</si>
  <si>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</si>
  <si>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</si>
  <si>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</si>
  <si>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</si>
  <si>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</si>
  <si>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Menšík Ivo</t>
  </si>
  <si>
    <t>PodkalskáSommerová Kamila</t>
  </si>
  <si>
    <t>Zdravotní výkony vykázané na pracovišti v rámci ambulantní péče dle lékařů *</t>
  </si>
  <si>
    <t>06</t>
  </si>
  <si>
    <t>601</t>
  </si>
  <si>
    <t>1</t>
  </si>
  <si>
    <t>0000362</t>
  </si>
  <si>
    <t>ADRENALIN LÉČIVA</t>
  </si>
  <si>
    <t>0000502</t>
  </si>
  <si>
    <t>MESOCAIN 1%</t>
  </si>
  <si>
    <t>0002439</t>
  </si>
  <si>
    <t>0090044</t>
  </si>
  <si>
    <t>0093109</t>
  </si>
  <si>
    <t>SUPRACAIN</t>
  </si>
  <si>
    <t>0083443</t>
  </si>
  <si>
    <t>TETAVAX</t>
  </si>
  <si>
    <t>0208575</t>
  </si>
  <si>
    <t>VACTETA</t>
  </si>
  <si>
    <t>0168122</t>
  </si>
  <si>
    <t>V</t>
  </si>
  <si>
    <t>02105</t>
  </si>
  <si>
    <t>PRAVIDELNÉ OČKOVÁNÍ PODLE PŘEDPISŮ O OCHRANĚ VEŘEJ</t>
  </si>
  <si>
    <t>09216</t>
  </si>
  <si>
    <t>INJEKCE DO MĚKKÝCH TKÁNÍ NEBO INTRADERMÁLNÍ PUPENY</t>
  </si>
  <si>
    <t>09221</t>
  </si>
  <si>
    <t>INFÚZE U KOJENCE NEBO DÍTĚTE DO 10 LET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</si>
  <si>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</si>
  <si>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</si>
  <si>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</si>
  <si>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</si>
  <si>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</si>
  <si>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</si>
  <si>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</si>
  <si>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>MINIMÁLNÍ KONTAKT LÉKAŘE S PACIENTEM</t>
  </si>
  <si>
    <t>09550</t>
  </si>
  <si>
    <t>INFORMACE O VYDÁNÍ ROZHODNUTÍ O DOČASNÉ PRACOVNÍ N</t>
  </si>
  <si>
    <t>09551</t>
  </si>
  <si>
    <t>INFORMACE O VYDÁNÍ ROZHODNUTÍ O UKONČENÍ DOČASNÉ P</t>
  </si>
  <si>
    <t>44229</t>
  </si>
  <si>
    <t>INFILTRACE KOŽNÍCH LÉZÍ (1-5 VPICHŮ)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</si>
  <si>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</si>
  <si>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</si>
  <si>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</si>
  <si>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</si>
  <si>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</si>
  <si>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</si>
  <si>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</si>
  <si>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</si>
  <si>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</si>
  <si>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</si>
  <si>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</si>
  <si>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</si>
  <si>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</si>
  <si>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</si>
  <si>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61253</t>
  </si>
  <si>
    <t xml:space="preserve">PALM. APONEUREKTOMIE U DLAŇOVÉ FORMY DUPUYTRENOVY </t>
  </si>
  <si>
    <t>66823</t>
  </si>
  <si>
    <t>ODSTRANĚNÍ ZEVNÍHO FIXATÉRU</t>
  </si>
  <si>
    <t>99991</t>
  </si>
  <si>
    <t>(VZP) KÓD POUZE PRO CENTRA DLE VYHL. 368/2006 - SL</t>
  </si>
  <si>
    <t>61021</t>
  </si>
  <si>
    <t>KOMPLEXNÍ VYŠETŘENÍ PLASTICKÝM CHIRURGEM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</si>
  <si>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</si>
  <si>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</si>
  <si>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</si>
  <si>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</si>
  <si>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</si>
  <si>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</si>
  <si>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</si>
  <si>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</si>
  <si>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</si>
  <si>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</si>
  <si>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62150</t>
  </si>
  <si>
    <t>POPÁLENINY - OŠETŘENÍ A PŘEVAZ, OSTATNÍ DO 5 % POV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</si>
  <si>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</si>
  <si>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</si>
  <si>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</si>
  <si>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</si>
  <si>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</si>
  <si>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</si>
  <si>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</si>
  <si>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</si>
  <si>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</si>
  <si>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</si>
  <si>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</si>
  <si>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</si>
  <si>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</si>
  <si>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</si>
  <si>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</si>
  <si>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51850</t>
  </si>
  <si>
    <t>PŘEVAZ RÁNY METODOU NPWT ZALOŽENÉ NA KONTROLOVANÉM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</si>
  <si>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</si>
  <si>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</si>
  <si>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</si>
  <si>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</si>
  <si>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</si>
  <si>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</si>
  <si>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</si>
  <si>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</si>
  <si>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</si>
  <si>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</si>
  <si>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</si>
  <si>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</si>
  <si>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62100</t>
  </si>
  <si>
    <t>PŘEVAZ POPÁLENINY V ROZSAHU DO 1 % POVRCHU TĚLA</t>
  </si>
  <si>
    <t>62310</t>
  </si>
  <si>
    <t>NEKREKTOMIE DO 1% POVRCHU TĚLA</t>
  </si>
  <si>
    <t>62410</t>
  </si>
  <si>
    <t>ŠTĚP PŘI POPÁLENÍ - DLAŇ, DORSUM RUKY, NOHY NEBO D</t>
  </si>
  <si>
    <t>09123</t>
  </si>
  <si>
    <t>ANALÝZA MOČI CHEMICKY</t>
  </si>
  <si>
    <t>51817</t>
  </si>
  <si>
    <t>OŠETŘENÍ NEHTU</t>
  </si>
  <si>
    <t>62140</t>
  </si>
  <si>
    <t>POPÁLENINY - OŠETŘENÍ A PŘEVAZ DORSA RUKY NEBO NOH</t>
  </si>
  <si>
    <t>62610</t>
  </si>
  <si>
    <t>ODBĚR DERMOEPIDERMÁLNÍHO ŠTĚPU DO 1 % POVRCHU TĚLA</t>
  </si>
  <si>
    <t>62430</t>
  </si>
  <si>
    <t>ŠTĚP PŘI POPÁLENÍ (A OSTATNÍCH KOŽNÍCH ZTRÁTÁCH) -</t>
  </si>
  <si>
    <t>62510</t>
  </si>
  <si>
    <t>XENOTRANSPLANTACE DO 1% POVRCHU TĚLA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</si>
  <si>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</si>
  <si>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</si>
  <si>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</si>
  <si>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</si>
  <si>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</si>
  <si>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</si>
  <si>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</si>
  <si>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</si>
  <si>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61131</t>
  </si>
  <si>
    <t>EXCIZE KOŽNÍ LÉZE, SUTURA VÍCE NEŽ 10 CM</t>
  </si>
  <si>
    <t>62440</t>
  </si>
  <si>
    <t>ŠTĚP PŘI POPÁLENÍ (A OSTATNÍCH KOŽNÍCH ZTRÁTÁCH) D</t>
  </si>
  <si>
    <t>62130</t>
  </si>
  <si>
    <t>POPÁLENINY - OŠETŘENÍ A PŘEVAZ PRSTU RUKY, NOHY NE</t>
  </si>
  <si>
    <t>62420</t>
  </si>
  <si>
    <t>62160</t>
  </si>
  <si>
    <t>POPÁLENINY - OŠETŘENÍ A PŘEVAZ, 5 - 10 % POVRCHU T</t>
  </si>
  <si>
    <t>66681</t>
  </si>
  <si>
    <t>EXARTIKULACE (AMPUTACE METATARZÁLNÍ) FALANGEÁLNÍ -</t>
  </si>
  <si>
    <t>02125</t>
  </si>
  <si>
    <t>OČKOVÁNÍ VČETNĚ OČKOVACÍ LÁTKY, KTERÁ JE HRAZENA Z</t>
  </si>
  <si>
    <t>09614</t>
  </si>
  <si>
    <t>(VZP) DISTANČNÍ KONZULTACE ZDRAVOTNÍHO STAVU AMBUL</t>
  </si>
  <si>
    <t>0221862</t>
  </si>
  <si>
    <t>0046125</t>
  </si>
  <si>
    <t>3</t>
  </si>
  <si>
    <t>0013054</t>
  </si>
  <si>
    <t>STAPLER KOŽNÍ, 35 NEREZ.OCEL. NÁPLNÍ PMW35,PMR35</t>
  </si>
  <si>
    <t>0049999</t>
  </si>
  <si>
    <t>EXTRAKTOR KOŽNÍCH SVOREK - PROXIMATE</t>
  </si>
  <si>
    <t>0142687</t>
  </si>
  <si>
    <t>ŠROUB KORTIKÁLNÍ STARDRIVE ZAMYKACÍ SAMOŘEZNÝ TITA</t>
  </si>
  <si>
    <t>0113164</t>
  </si>
  <si>
    <t>T-DLAHA 3,5/4,5</t>
  </si>
  <si>
    <t>44215</t>
  </si>
  <si>
    <t>DESTRUKTIVNÍ TERAPIE KOŽNÍCH LÉZÍ LASEREM S VYSOKÝ</t>
  </si>
  <si>
    <t>61149</t>
  </si>
  <si>
    <t xml:space="preserve">UZAVŘENÍ DEFEKTU  KOŽNÍM LALOKEM MÍSTNÍM OD 10 DO </t>
  </si>
  <si>
    <t>61209</t>
  </si>
  <si>
    <t>TENOLÝZA FLEXORU</t>
  </si>
  <si>
    <t>61213</t>
  </si>
  <si>
    <t>IMPLANTACE SILIKONU PŘI DEFEKTU ŠLACHY</t>
  </si>
  <si>
    <t>61219</t>
  </si>
  <si>
    <t>TENOLÝZA EXTENZORU</t>
  </si>
  <si>
    <t>61227</t>
  </si>
  <si>
    <t>CHIRURGICKÉ OŠETŘENÍ NEUROMU</t>
  </si>
  <si>
    <t>61247</t>
  </si>
  <si>
    <t>OPERACE KARPÁLNÍHO TUNELU</t>
  </si>
  <si>
    <t>61409</t>
  </si>
  <si>
    <t>MODELACE A PŘITAŽENÍ ODSTÁLÉHO BOLTCE</t>
  </si>
  <si>
    <t>66413</t>
  </si>
  <si>
    <t>AMPUTACE PRSTU RUKY NEBO ČLÁNKU PRSTU - ZA KAŽDÝ D</t>
  </si>
  <si>
    <t>66423</t>
  </si>
  <si>
    <t>ODSTRANĚNÍ EXOSTÓZY DORZA RUKY</t>
  </si>
  <si>
    <t>66679</t>
  </si>
  <si>
    <t>71521</t>
  </si>
  <si>
    <t>RESEKCE BOLTCE S POSUNEM KOŽNÍHO LALOKU MÍSTNĚ</t>
  </si>
  <si>
    <t>61225</t>
  </si>
  <si>
    <t>NEUROLÝZA</t>
  </si>
  <si>
    <t>61255</t>
  </si>
  <si>
    <t>ROZŠÍŘENÁ APONEUREKTOMIE U FORMY DUPUYTRENOVY KONT</t>
  </si>
  <si>
    <t>61165</t>
  </si>
  <si>
    <t>ROZPROSTŘENÍ NEBO MODELACE LALOKU</t>
  </si>
  <si>
    <t>53517</t>
  </si>
  <si>
    <t>SUTURA NEBO REINSERCE ŠLACHY FLEXORU RUKY A ZÁPĚST</t>
  </si>
  <si>
    <t>53515</t>
  </si>
  <si>
    <t>SUTURA ŠLACHY EXTENSORU RUKY A ZÁPĚSTÍ</t>
  </si>
  <si>
    <t>61211</t>
  </si>
  <si>
    <t>REKONSTRUKCE ŠLACHOVÉHO POUTKA</t>
  </si>
  <si>
    <t>75399</t>
  </si>
  <si>
    <t>DERMATOPLASTIKA JEDNOHO VÍČKA NEBO BLEPHAROCHALASI</t>
  </si>
  <si>
    <t>66425</t>
  </si>
  <si>
    <t xml:space="preserve">SYNOVEKTOMIE KLOUBU PRSTU RUKY ČI NOHY - ZA PRVNÍ </t>
  </si>
  <si>
    <t>61111</t>
  </si>
  <si>
    <t>PRIMÁRNÍ OŠETŘENÍ TRAUMATICKÉ TETOVÁŽE Á 20 MIN.</t>
  </si>
  <si>
    <t>61391</t>
  </si>
  <si>
    <t>VYTVOŘENÍ NOVÉ PRSNÍ BRADAVKY A PRSNÍHO DVORCE</t>
  </si>
  <si>
    <t>61425</t>
  </si>
  <si>
    <t>OPERACE RINOFYMY</t>
  </si>
  <si>
    <t>61471</t>
  </si>
  <si>
    <t>DERMABRAZE JIZEV A POÚRAZOVÉ TETOVÁŽE A 10 MIN.</t>
  </si>
  <si>
    <t>0017751</t>
  </si>
  <si>
    <t>DRÁT KIRSCHNERŮV OCEL</t>
  </si>
  <si>
    <t>51853</t>
  </si>
  <si>
    <t>CIRKULÁRNÍ SÁDROVÝ OBVAZ - PRSTŮ, RUKY, ZÁPĚSTÍ</t>
  </si>
  <si>
    <t>61401</t>
  </si>
  <si>
    <t>KOREKCE MALÉ VROZENÉ ANOMÁLIE BOLTCE A OKOLÍ (VÝRŮ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</si>
  <si>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</si>
  <si>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</si>
  <si>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</si>
  <si>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</si>
  <si>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</si>
  <si>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</si>
  <si>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</si>
  <si>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</si>
  <si>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</si>
  <si>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</si>
  <si>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</si>
  <si>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</si>
  <si>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</si>
  <si>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</si>
  <si>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</si>
  <si>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</si>
  <si>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</si>
  <si>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</si>
  <si>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</si>
  <si>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</si>
  <si>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</si>
  <si>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</si>
  <si>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</si>
  <si>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</si>
  <si>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</si>
  <si>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</si>
  <si>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</si>
  <si>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</si>
  <si>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</si>
  <si>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</si>
  <si>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</si>
  <si>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</si>
  <si>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</si>
  <si>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</si>
  <si>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</si>
  <si>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62320</t>
  </si>
  <si>
    <t>NEKREKTOMIE DO 5 % POVRCHU TĚLA - TANGENCIÁLNÍ NEB</t>
  </si>
  <si>
    <t>11</t>
  </si>
  <si>
    <t>12</t>
  </si>
  <si>
    <t>13</t>
  </si>
  <si>
    <t>14</t>
  </si>
  <si>
    <t>16</t>
  </si>
  <si>
    <t>17</t>
  </si>
  <si>
    <t>20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</si>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</sst>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3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25" xfId="0" applyFont="1" applyFill="1" applyBorder="1"/>
    <xf numFmtId="0" fontId="40" fillId="0" borderId="134" xfId="0" applyFont="1" applyFill="1" applyBorder="1"/>
    <xf numFmtId="0" fontId="40" fillId="0" borderId="103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2" xfId="0" applyNumberFormat="1" applyBorder="1"/>
    <xf numFmtId="9" fontId="0" fillId="0" borderId="132" xfId="0" applyNumberFormat="1" applyBorder="1"/>
    <xf numFmtId="9" fontId="0" fillId="0" borderId="133" xfId="0" applyNumberFormat="1" applyBorder="1"/>
    <xf numFmtId="0" fontId="60" fillId="0" borderId="131" xfId="0" applyFont="1" applyBorder="1" applyAlignment="1">
      <alignment horizontal="left" indent="1"/>
    </xf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4" borderId="134" xfId="0" applyFont="1" applyFill="1" applyBorder="1" applyAlignment="1">
      <alignment horizontal="left"/>
    </xf>
    <xf numFmtId="169" fontId="60" fillId="4" borderId="135" xfId="0" applyNumberFormat="1" applyFont="1" applyFill="1" applyBorder="1"/>
    <xf numFmtId="9" fontId="60" fillId="4" borderId="135" xfId="0" applyNumberFormat="1" applyFont="1" applyFill="1" applyBorder="1"/>
    <xf numFmtId="9" fontId="60" fillId="4" borderId="136" xfId="0" applyNumberFormat="1" applyFont="1" applyFill="1" applyBorder="1"/>
    <xf numFmtId="0" fontId="60" fillId="0" borderId="134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5" xfId="0" applyNumberFormat="1" applyFont="1" applyFill="1" applyBorder="1"/>
    <xf numFmtId="169" fontId="33" fillId="0" borderId="136" xfId="0" applyNumberFormat="1" applyFont="1" applyFill="1" applyBorder="1"/>
    <xf numFmtId="169" fontId="33" fillId="0" borderId="132" xfId="0" applyNumberFormat="1" applyFont="1" applyFill="1" applyBorder="1"/>
    <xf numFmtId="169" fontId="33" fillId="0" borderId="133" xfId="0" applyNumberFormat="1" applyFont="1" applyFill="1" applyBorder="1"/>
    <xf numFmtId="0" fontId="40" fillId="0" borderId="131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0.26055964667850923</c:v>
                </c:pt>
                <c:pt idx="1">
                  <c:v>0.2509309878905554</c:v>
                </c:pt>
                <c:pt idx="2">
                  <c:v>0.26156097207185813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7" totalsRowShown="0" headerRowDxfId="94" tableBorderDxfId="93">
  <autoFilter ref="A7:S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36" totalsRowShown="0">
  <autoFilter ref="C3:S3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1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557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3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1048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1" t="s">
        <v>1049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1082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1307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1323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1330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1536</v>
      </c>
      <c r="C28" s="47" t="s">
        <v>123</v>
      </c>
    </row>
    <row r="29" spans="1:3" ht="14.45" customHeight="1" x14ac:dyDescent="0.25">
      <c r="A29" s="266" t="str">
        <f>HYPERLINK("#'"&amp;C29&amp;"'!A1",C29)</f>
        <v>ZV Vykáz.-A Det.Lék.</v>
      </c>
      <c r="B29" s="90" t="s">
        <v>1537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1587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3E6D9D6C-4B2D-4D00-A01F-3698D0F8216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5184.5169800000003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52.863770000000002</v>
      </c>
      <c r="E7" s="165">
        <f t="shared" ref="E7:E15" si="0">IF(C7=0,0,D7/C7)</f>
        <v>0</v>
      </c>
    </row>
    <row r="8" spans="1:5" ht="14.45" customHeight="1" x14ac:dyDescent="0.25">
      <c r="A8" s="256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6" t="str">
        <f>HYPERLINK("#'LŽ Statim'!A1","Podíl statimových žádanek (max. 30%)")</f>
        <v>Podíl statimových žádanek (max. 30%)</v>
      </c>
      <c r="B9" s="254" t="s">
        <v>206</v>
      </c>
      <c r="C9" s="255">
        <v>0.3</v>
      </c>
      <c r="D9" s="255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6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0.77349728036217336</v>
      </c>
      <c r="E11" s="165">
        <f t="shared" si="0"/>
        <v>1.2891621339369557</v>
      </c>
    </row>
    <row r="12" spans="1:5" ht="14.45" customHeight="1" x14ac:dyDescent="0.25">
      <c r="A12" s="256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0.98754685016685784</v>
      </c>
      <c r="E12" s="165">
        <f t="shared" si="0"/>
        <v>1.2344335627085723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632.72557000000006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4012.2149300000001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6399.6668200000004</v>
      </c>
      <c r="D18" s="183">
        <f ca="1">IF(ISERROR(VLOOKUP("Výnosy celkem",INDIRECT("HI!$A:$G"),5,0)),0,VLOOKUP("Výnosy celkem",INDIRECT("HI!$A:$G"),5,0))</f>
        <v>1409.0920800000004</v>
      </c>
      <c r="E18" s="184">
        <f t="shared" ref="E18:E23" ca="1" si="1">IF(C18=0,0,D18/C18)</f>
        <v>0.22018210004251446</v>
      </c>
    </row>
    <row r="19" spans="1:5" ht="14.45" customHeight="1" x14ac:dyDescent="0.25">
      <c r="A19" s="324" t="str">
        <f>HYPERLINK("#HI!A1","Ambulance (body za výkony)")</f>
        <v>Ambulance (body za výkony)</v>
      </c>
      <c r="B19" s="163"/>
      <c r="C19" s="164">
        <f ca="1">IF(ISERROR(VLOOKUP("Ambulance *",INDIRECT("HI!$A:$G"),6,0)),0,VLOOKUP("Ambulance *",INDIRECT("HI!$A:$G"),6,0))</f>
        <v>6399.6668200000004</v>
      </c>
      <c r="D19" s="164">
        <f ca="1">IF(ISERROR(VLOOKUP("Ambulance *",INDIRECT("HI!$A:$G"),5,0)),0,VLOOKUP("Ambulance *",INDIRECT("HI!$A:$G"),5,0))</f>
        <v>1409.0920800000004</v>
      </c>
      <c r="E19" s="165">
        <f t="shared" ca="1" si="1"/>
        <v>0.22018210004251446</v>
      </c>
    </row>
    <row r="20" spans="1:5" ht="14.45" customHeight="1" x14ac:dyDescent="0.25">
      <c r="A20" s="263" t="str">
        <f>HYPERLINK("#'ZV Vykáz.-A'!A1","Zdravotní výkony vykázané u ambulantních pacientů (min. 100 % 2016)")</f>
        <v>Zdravotní výkony vykázané u ambulantních pacientů (min. 100 % 2016)</v>
      </c>
      <c r="B20" s="264" t="s">
        <v>122</v>
      </c>
      <c r="C20" s="169">
        <v>1</v>
      </c>
      <c r="D20" s="169">
        <f>IF(ISERROR(VLOOKUP("Celkem:",'ZV Vykáz.-A'!$A:$AB,10,0)),"",VLOOKUP("Celkem:",'ZV Vykáz.-A'!$A:$AB,10,0))</f>
        <v>0.22018210004251443</v>
      </c>
      <c r="E20" s="165">
        <f t="shared" si="1"/>
        <v>0.22018210004251443</v>
      </c>
    </row>
    <row r="21" spans="1:5" ht="14.45" customHeight="1" x14ac:dyDescent="0.25">
      <c r="A21" s="262" t="str">
        <f>HYPERLINK("#'ZV Vykáz.-A'!A1","Specializovaná ambulantní péče")</f>
        <v>Specializovaná ambulantní péče</v>
      </c>
      <c r="B21" s="264" t="s">
        <v>122</v>
      </c>
      <c r="C21" s="169">
        <v>1</v>
      </c>
      <c r="D21" s="255">
        <f>IF(ISERROR(VLOOKUP("Specializovaná ambulantní péče",'ZV Vykáz.-A'!$A:$AB,10,0)),"",VLOOKUP("Specializovaná ambulantní péče",'ZV Vykáz.-A'!$A:$AB,10,0))</f>
        <v>0</v>
      </c>
      <c r="E21" s="165">
        <f t="shared" si="1"/>
        <v>0</v>
      </c>
    </row>
    <row r="22" spans="1:5" ht="14.45" customHeight="1" x14ac:dyDescent="0.25">
      <c r="A22" s="262" t="str">
        <f>HYPERLINK("#'ZV Vykáz.-A'!A1","Ambulantní péče ve vyjmenovaných odbornostech (§9)")</f>
        <v>Ambulantní péče ve vyjmenovaných odbornostech (§9)</v>
      </c>
      <c r="B22" s="264" t="s">
        <v>122</v>
      </c>
      <c r="C22" s="169">
        <v>1</v>
      </c>
      <c r="D22" s="255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5" t="str">
        <f>HYPERLINK("#'ZV Vykáz.-H'!A1","Zdravotní výkony vykázané u hospitalizovaných pacientů (max. 85 %)")</f>
        <v>Zdravotní výkony vykázané u hospitalizovaných pacientů (max. 85 %)</v>
      </c>
      <c r="B23" s="264" t="s">
        <v>124</v>
      </c>
      <c r="C23" s="169">
        <v>0.85</v>
      </c>
      <c r="D23" s="169">
        <f>IF(ISERROR(VLOOKUP("Celkem:",'ZV Vykáz.-H'!$A:$S,7,0)),"",VLOOKUP("Celkem:",'ZV Vykáz.-H'!$A:$S,7,0))</f>
        <v>9.4277033942358909E-2</v>
      </c>
      <c r="E23" s="165">
        <f t="shared" si="1"/>
        <v>0.11091415757924578</v>
      </c>
    </row>
    <row r="24" spans="1:5" ht="14.45" customHeight="1" x14ac:dyDescent="0.2">
      <c r="A24" s="186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7" t="s">
        <v>155</v>
      </c>
      <c r="B25" s="174"/>
      <c r="C25" s="175"/>
      <c r="D25" s="175"/>
      <c r="E25" s="176"/>
    </row>
    <row r="26" spans="1:5" ht="14.45" customHeight="1" thickBot="1" x14ac:dyDescent="0.25">
      <c r="A26" s="188"/>
      <c r="B26" s="189"/>
      <c r="C26" s="190"/>
      <c r="D26" s="190"/>
      <c r="E26" s="191"/>
    </row>
    <row r="27" spans="1:5" ht="14.45" customHeight="1" thickBot="1" x14ac:dyDescent="0.25">
      <c r="A27" s="192" t="s">
        <v>156</v>
      </c>
      <c r="B27" s="193"/>
      <c r="C27" s="194"/>
      <c r="D27" s="194"/>
      <c r="E27" s="195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34CAB9A1-1CF1-4B55-BE22-F0A9288B4E99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246</v>
      </c>
      <c r="J4" s="268" t="s">
        <v>247</v>
      </c>
    </row>
    <row r="5" spans="1:10" ht="14.45" customHeight="1" x14ac:dyDescent="0.2">
      <c r="A5" s="112" t="str">
        <f>HYPERLINK("#'Léky Žádanky'!A1","Léky (Kč)")</f>
        <v>Léky (Kč)</v>
      </c>
      <c r="B5" s="27">
        <v>166.45759000000001</v>
      </c>
      <c r="C5" s="29">
        <v>57.758449999999996</v>
      </c>
      <c r="D5" s="8"/>
      <c r="E5" s="117">
        <v>52.863770000000002</v>
      </c>
      <c r="F5" s="28">
        <v>0</v>
      </c>
      <c r="G5" s="116">
        <f>E5-F5</f>
        <v>52.863770000000002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732.15840000000003</v>
      </c>
      <c r="C6" s="31">
        <v>401.02573999999998</v>
      </c>
      <c r="D6" s="8"/>
      <c r="E6" s="118">
        <v>632.72557000000006</v>
      </c>
      <c r="F6" s="30">
        <v>0</v>
      </c>
      <c r="G6" s="119">
        <f>E6-F6</f>
        <v>632.72557000000006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3708.4653400000002</v>
      </c>
      <c r="C7" s="31">
        <v>4280.1634300000005</v>
      </c>
      <c r="D7" s="8"/>
      <c r="E7" s="118">
        <v>4012.2149300000001</v>
      </c>
      <c r="F7" s="30">
        <v>0</v>
      </c>
      <c r="G7" s="119">
        <f>E7-F7</f>
        <v>4012.2149300000001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439.8284600000004</v>
      </c>
      <c r="C8" s="33">
        <v>648.29443999999899</v>
      </c>
      <c r="D8" s="8"/>
      <c r="E8" s="120">
        <v>486.71271000000024</v>
      </c>
      <c r="F8" s="32">
        <v>0</v>
      </c>
      <c r="G8" s="121">
        <f>E8-F8</f>
        <v>486.71271000000024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5046.9097900000006</v>
      </c>
      <c r="C9" s="35">
        <v>5387.2420599999996</v>
      </c>
      <c r="D9" s="8"/>
      <c r="E9" s="3">
        <v>5184.5169800000003</v>
      </c>
      <c r="F9" s="34">
        <v>0</v>
      </c>
      <c r="G9" s="34">
        <f>E9-F9</f>
        <v>5184.5169800000003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6742.5782599999984</v>
      </c>
      <c r="C11" s="29">
        <f>IF(ISERROR(VLOOKUP("Celkem:",'ZV Vykáz.-A'!A:H,5,0)),0,VLOOKUP("Celkem:",'ZV Vykáz.-A'!A:H,5,0)/1000)</f>
        <v>6399.6668200000004</v>
      </c>
      <c r="D11" s="8"/>
      <c r="E11" s="117">
        <f>IF(ISERROR(VLOOKUP("Celkem:",'ZV Vykáz.-A'!A:H,8,0)),0,VLOOKUP("Celkem:",'ZV Vykáz.-A'!A:H,8,0)/1000)</f>
        <v>1409.0920800000004</v>
      </c>
      <c r="F11" s="28">
        <f>C11</f>
        <v>6399.6668200000004</v>
      </c>
      <c r="G11" s="116">
        <f>E11-F11</f>
        <v>-4990.57474</v>
      </c>
      <c r="H11" s="122">
        <f>IF(F11&lt;0.00000001,"",E11/F11)</f>
        <v>0.22018210004251446</v>
      </c>
      <c r="I11" s="116">
        <f>E11-B11</f>
        <v>-5333.4861799999981</v>
      </c>
      <c r="J11" s="122">
        <f>IF(B11&lt;0.00000001,"",E11/B11)</f>
        <v>0.20898416387086929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6742.5782599999984</v>
      </c>
      <c r="C13" s="37">
        <f>SUM(C11:C12)</f>
        <v>6399.6668200000004</v>
      </c>
      <c r="D13" s="8"/>
      <c r="E13" s="5">
        <f>SUM(E11:E12)</f>
        <v>1409.0920800000004</v>
      </c>
      <c r="F13" s="36">
        <f>SUM(F11:F12)</f>
        <v>6399.6668200000004</v>
      </c>
      <c r="G13" s="36">
        <f>E13-F13</f>
        <v>-4990.57474</v>
      </c>
      <c r="H13" s="126">
        <f>IF(F13&lt;0.00000001,"",E13/F13)</f>
        <v>0.22018210004251446</v>
      </c>
      <c r="I13" s="36">
        <f>SUM(I11:I12)</f>
        <v>-5333.4861799999981</v>
      </c>
      <c r="J13" s="126">
        <f>IF(B13&lt;0.00000001,"",E13/B13)</f>
        <v>0.20898416387086929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1.3359815294023707</v>
      </c>
      <c r="C15" s="39">
        <f>IF(C9=0,"",C13/C9)</f>
        <v>1.1879300667622128</v>
      </c>
      <c r="D15" s="8"/>
      <c r="E15" s="6">
        <f>IF(E9=0,"",E13/E9)</f>
        <v>0.271788497450345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4" t="s">
        <v>188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187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245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F37DD6B4-6C05-4B3E-8808-3E836D3F319A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0.26055964667850923</v>
      </c>
      <c r="C4" s="200">
        <f t="shared" ref="C4:M4" si="0">(C10+C8)/C6</f>
        <v>0.2509309878905554</v>
      </c>
      <c r="D4" s="200">
        <f t="shared" si="0"/>
        <v>0.26156097207185813</v>
      </c>
      <c r="E4" s="200">
        <f t="shared" si="0"/>
        <v>0.26156097207185813</v>
      </c>
      <c r="F4" s="200">
        <f t="shared" si="0"/>
        <v>0.26156097207185813</v>
      </c>
      <c r="G4" s="200">
        <f t="shared" si="0"/>
        <v>0.26156097207185813</v>
      </c>
      <c r="H4" s="200">
        <f t="shared" si="0"/>
        <v>0.26156097207185813</v>
      </c>
      <c r="I4" s="200">
        <f t="shared" si="0"/>
        <v>0.26156097207185813</v>
      </c>
      <c r="J4" s="200">
        <f t="shared" si="0"/>
        <v>0.26156097207185813</v>
      </c>
      <c r="K4" s="200">
        <f t="shared" si="0"/>
        <v>0.26156097207185813</v>
      </c>
      <c r="L4" s="200">
        <f t="shared" si="0"/>
        <v>0.26156097207185813</v>
      </c>
      <c r="M4" s="200">
        <f t="shared" si="0"/>
        <v>0.26156097207185813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1875.24172</v>
      </c>
      <c r="C5" s="200">
        <f>IF(ISERROR(VLOOKUP($A5,'Man Tab'!$A:$Q,COLUMN()+2,0)),0,VLOOKUP($A5,'Man Tab'!$A:$Q,COLUMN()+2,0))</f>
        <v>1806.6455900000001</v>
      </c>
      <c r="D5" s="200">
        <f>IF(ISERROR(VLOOKUP($A5,'Man Tab'!$A:$Q,COLUMN()+2,0)),0,VLOOKUP($A5,'Man Tab'!$A:$Q,COLUMN()+2,0))</f>
        <v>1705.35475</v>
      </c>
      <c r="E5" s="200">
        <f>IF(ISERROR(VLOOKUP($A5,'Man Tab'!$A:$Q,COLUMN()+2,0)),0,VLOOKUP($A5,'Man Tab'!$A:$Q,COLUMN()+2,0))</f>
        <v>0</v>
      </c>
      <c r="F5" s="200">
        <f>IF(ISERROR(VLOOKUP($A5,'Man Tab'!$A:$Q,COLUMN()+2,0)),0,VLOOKUP($A5,'Man Tab'!$A:$Q,COLUMN()+2,0))</f>
        <v>0</v>
      </c>
      <c r="G5" s="200">
        <f>IF(ISERROR(VLOOKUP($A5,'Man Tab'!$A:$Q,COLUMN()+2,0)),0,VLOOKUP($A5,'Man Tab'!$A:$Q,COLUMN()+2,0))</f>
        <v>0</v>
      </c>
      <c r="H5" s="200">
        <f>IF(ISERROR(VLOOKUP($A5,'Man Tab'!$A:$Q,COLUMN()+2,0)),0,VLOOKUP($A5,'Man Tab'!$A:$Q,COLUMN()+2,0))</f>
        <v>0</v>
      </c>
      <c r="I5" s="200">
        <f>IF(ISERROR(VLOOKUP($A5,'Man Tab'!$A:$Q,COLUMN()+2,0)),0,VLOOKUP($A5,'Man Tab'!$A:$Q,COLUMN()+2,0))</f>
        <v>0</v>
      </c>
      <c r="J5" s="200">
        <f>IF(ISERROR(VLOOKUP($A5,'Man Tab'!$A:$Q,COLUMN()+2,0)),0,VLOOKUP($A5,'Man Tab'!$A:$Q,COLUMN()+2,0))</f>
        <v>0</v>
      </c>
      <c r="K5" s="200">
        <f>IF(ISERROR(VLOOKUP($A5,'Man Tab'!$A:$Q,COLUMN()+2,0)),0,VLOOKUP($A5,'Man Tab'!$A:$Q,COLUMN()+2,0))</f>
        <v>0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1875.24172</v>
      </c>
      <c r="C6" s="202">
        <f t="shared" ref="C6:M6" si="1">C5+B6</f>
        <v>3681.8873100000001</v>
      </c>
      <c r="D6" s="202">
        <f t="shared" si="1"/>
        <v>5387.2420600000005</v>
      </c>
      <c r="E6" s="202">
        <f t="shared" si="1"/>
        <v>5387.2420600000005</v>
      </c>
      <c r="F6" s="202">
        <f t="shared" si="1"/>
        <v>5387.2420600000005</v>
      </c>
      <c r="G6" s="202">
        <f t="shared" si="1"/>
        <v>5387.2420600000005</v>
      </c>
      <c r="H6" s="202">
        <f t="shared" si="1"/>
        <v>5387.2420600000005</v>
      </c>
      <c r="I6" s="202">
        <f t="shared" si="1"/>
        <v>5387.2420600000005</v>
      </c>
      <c r="J6" s="202">
        <f t="shared" si="1"/>
        <v>5387.2420600000005</v>
      </c>
      <c r="K6" s="202">
        <f t="shared" si="1"/>
        <v>5387.2420600000005</v>
      </c>
      <c r="L6" s="202">
        <f t="shared" si="1"/>
        <v>5387.2420600000005</v>
      </c>
      <c r="M6" s="202">
        <f t="shared" si="1"/>
        <v>5387.2420600000005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488612.31999999989</v>
      </c>
      <c r="C9" s="201">
        <v>435287.29999999976</v>
      </c>
      <c r="D9" s="201">
        <v>485192.64999999997</v>
      </c>
      <c r="E9" s="201"/>
      <c r="F9" s="201"/>
      <c r="G9" s="201"/>
      <c r="H9" s="201"/>
      <c r="I9" s="201"/>
      <c r="J9" s="201"/>
      <c r="K9" s="201"/>
      <c r="L9" s="201"/>
      <c r="M9" s="201"/>
    </row>
    <row r="10" spans="1:13" ht="14.45" customHeight="1" x14ac:dyDescent="0.2">
      <c r="A10" s="201" t="s">
        <v>78</v>
      </c>
      <c r="B10" s="202">
        <f>B9/1000</f>
        <v>488.6123199999999</v>
      </c>
      <c r="C10" s="202">
        <f t="shared" ref="C10:M10" si="3">C9/1000+B10</f>
        <v>923.89961999999969</v>
      </c>
      <c r="D10" s="202">
        <f t="shared" si="3"/>
        <v>1409.0922699999996</v>
      </c>
      <c r="E10" s="202">
        <f t="shared" si="3"/>
        <v>1409.0922699999996</v>
      </c>
      <c r="F10" s="202">
        <f t="shared" si="3"/>
        <v>1409.0922699999996</v>
      </c>
      <c r="G10" s="202">
        <f t="shared" si="3"/>
        <v>1409.0922699999996</v>
      </c>
      <c r="H10" s="202">
        <f t="shared" si="3"/>
        <v>1409.0922699999996</v>
      </c>
      <c r="I10" s="202">
        <f t="shared" si="3"/>
        <v>1409.0922699999996</v>
      </c>
      <c r="J10" s="202">
        <f t="shared" si="3"/>
        <v>1409.0922699999996</v>
      </c>
      <c r="K10" s="202">
        <f t="shared" si="3"/>
        <v>1409.0922699999996</v>
      </c>
      <c r="L10" s="202">
        <f t="shared" si="3"/>
        <v>1409.0922699999996</v>
      </c>
      <c r="M10" s="202">
        <f t="shared" si="3"/>
        <v>1409.0922699999996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4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 t="str">
        <f>IF(ISERROR(HI!F15),#REF!,HI!F15)</f>
        <v/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 t="str">
        <f>IF(ISERROR(HI!F15),#REF!,HI!F15)</f>
        <v/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8BB75446-F06E-4BD3-AC51-4505C30C6A51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270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249</v>
      </c>
      <c r="E4" s="261" t="s">
        <v>250</v>
      </c>
      <c r="F4" s="261" t="s">
        <v>251</v>
      </c>
      <c r="G4" s="261" t="s">
        <v>252</v>
      </c>
      <c r="H4" s="261" t="s">
        <v>253</v>
      </c>
      <c r="I4" s="261" t="s">
        <v>254</v>
      </c>
      <c r="J4" s="261" t="s">
        <v>255</v>
      </c>
      <c r="K4" s="261" t="s">
        <v>256</v>
      </c>
      <c r="L4" s="261" t="s">
        <v>257</v>
      </c>
      <c r="M4" s="261" t="s">
        <v>258</v>
      </c>
      <c r="N4" s="261" t="s">
        <v>259</v>
      </c>
      <c r="O4" s="261" t="s">
        <v>260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210.00000020000002</v>
      </c>
      <c r="C7" s="52">
        <v>17.500000016666668</v>
      </c>
      <c r="D7" s="52">
        <v>22.23781</v>
      </c>
      <c r="E7" s="52">
        <v>14.235389999999999</v>
      </c>
      <c r="F7" s="52">
        <v>21.285250000000001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57.758449999999996</v>
      </c>
      <c r="Q7" s="95">
        <v>0.27504023783329495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3195</v>
      </c>
      <c r="C9" s="52">
        <v>266.25</v>
      </c>
      <c r="D9" s="52">
        <v>157.1319</v>
      </c>
      <c r="E9" s="52">
        <v>149.94807</v>
      </c>
      <c r="F9" s="52">
        <v>93.94577000000001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401.02574000000004</v>
      </c>
      <c r="Q9" s="95">
        <v>0.12551666353677624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106.1228916</v>
      </c>
      <c r="C11" s="52">
        <v>8.8435743000000002</v>
      </c>
      <c r="D11" s="52">
        <v>3.4707300000000001</v>
      </c>
      <c r="E11" s="52">
        <v>3.8432199999999996</v>
      </c>
      <c r="F11" s="52">
        <v>10.103590000000001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17.417540000000002</v>
      </c>
      <c r="Q11" s="95">
        <v>0.16412613468591164</v>
      </c>
    </row>
    <row r="12" spans="1:17" ht="14.45" customHeight="1" x14ac:dyDescent="0.2">
      <c r="A12" s="15" t="s">
        <v>40</v>
      </c>
      <c r="B12" s="51">
        <v>1.6637969000000001</v>
      </c>
      <c r="C12" s="52">
        <v>0.13864974166666669</v>
      </c>
      <c r="D12" s="52">
        <v>0</v>
      </c>
      <c r="E12" s="52">
        <v>0.1275</v>
      </c>
      <c r="F12" s="52">
        <v>4.3739099999999995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4.5014099999999999</v>
      </c>
      <c r="Q12" s="95">
        <v>2.705504499978332</v>
      </c>
    </row>
    <row r="13" spans="1:17" ht="14.45" customHeight="1" x14ac:dyDescent="0.2">
      <c r="A13" s="15" t="s">
        <v>41</v>
      </c>
      <c r="B13" s="51">
        <v>191.00000020000002</v>
      </c>
      <c r="C13" s="52">
        <v>15.916666683333334</v>
      </c>
      <c r="D13" s="52">
        <v>15.190049999999999</v>
      </c>
      <c r="E13" s="52">
        <v>22.880890000000001</v>
      </c>
      <c r="F13" s="52">
        <v>6.9747500000000002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45.04569</v>
      </c>
      <c r="Q13" s="95">
        <v>0.23584130865356928</v>
      </c>
    </row>
    <row r="14" spans="1:17" ht="14.45" customHeight="1" x14ac:dyDescent="0.2">
      <c r="A14" s="15" t="s">
        <v>42</v>
      </c>
      <c r="B14" s="51">
        <v>418.68586550000003</v>
      </c>
      <c r="C14" s="52">
        <v>34.890488791666669</v>
      </c>
      <c r="D14" s="52">
        <v>41.820999999999998</v>
      </c>
      <c r="E14" s="52">
        <v>35.609000000000002</v>
      </c>
      <c r="F14" s="52">
        <v>38.091999999999999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115.52200000000001</v>
      </c>
      <c r="Q14" s="95">
        <v>0.27591569125946525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81.930269799999991</v>
      </c>
      <c r="C17" s="52">
        <v>6.8275224833333326</v>
      </c>
      <c r="D17" s="52">
        <v>0</v>
      </c>
      <c r="E17" s="52">
        <v>3.08589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3.08589</v>
      </c>
      <c r="Q17" s="95">
        <v>3.7664833858511236E-2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23.471</v>
      </c>
      <c r="E18" s="52">
        <v>23.472999999999999</v>
      </c>
      <c r="F18" s="52">
        <v>24.81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71.754000000000005</v>
      </c>
      <c r="Q18" s="95" t="s">
        <v>271</v>
      </c>
    </row>
    <row r="19" spans="1:17" ht="14.45" customHeight="1" x14ac:dyDescent="0.2">
      <c r="A19" s="15" t="s">
        <v>47</v>
      </c>
      <c r="B19" s="51">
        <v>639.53118810000001</v>
      </c>
      <c r="C19" s="52">
        <v>53.294265674999998</v>
      </c>
      <c r="D19" s="52">
        <v>48.160209999999999</v>
      </c>
      <c r="E19" s="52">
        <v>56.324269999999999</v>
      </c>
      <c r="F19" s="52">
        <v>55.821199999999997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160.30568</v>
      </c>
      <c r="Q19" s="95">
        <v>0.25066123901831333</v>
      </c>
    </row>
    <row r="20" spans="1:17" ht="14.45" customHeight="1" x14ac:dyDescent="0.2">
      <c r="A20" s="15" t="s">
        <v>48</v>
      </c>
      <c r="B20" s="51">
        <v>18965.449054600002</v>
      </c>
      <c r="C20" s="52">
        <v>1580.4540878833334</v>
      </c>
      <c r="D20" s="52">
        <v>1494.38769</v>
      </c>
      <c r="E20" s="52">
        <v>1433.71892</v>
      </c>
      <c r="F20" s="52">
        <v>1352.05682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4280.1634299999996</v>
      </c>
      <c r="Q20" s="95">
        <v>0.22568215588662063</v>
      </c>
    </row>
    <row r="21" spans="1:17" ht="14.45" customHeight="1" x14ac:dyDescent="0.2">
      <c r="A21" s="16" t="s">
        <v>49</v>
      </c>
      <c r="B21" s="51">
        <v>760.8730968000001</v>
      </c>
      <c r="C21" s="52">
        <v>63.406091400000008</v>
      </c>
      <c r="D21" s="52">
        <v>68.171329999999998</v>
      </c>
      <c r="E21" s="52">
        <v>62.87144</v>
      </c>
      <c r="F21" s="52">
        <v>62.87144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193.91421</v>
      </c>
      <c r="Q21" s="95">
        <v>0.25485749307676137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5.5200200000000006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5.5200200000000006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1.2000000000000455</v>
      </c>
      <c r="E24" s="52">
        <v>0.52800000000024738</v>
      </c>
      <c r="F24" s="52">
        <v>29.5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31.228000000000293</v>
      </c>
      <c r="Q24" s="95" t="s">
        <v>271</v>
      </c>
    </row>
    <row r="25" spans="1:17" ht="14.45" customHeight="1" x14ac:dyDescent="0.2">
      <c r="A25" s="17" t="s">
        <v>53</v>
      </c>
      <c r="B25" s="54">
        <v>24570.2561637</v>
      </c>
      <c r="C25" s="55">
        <v>2047.5213469749999</v>
      </c>
      <c r="D25" s="55">
        <v>1875.24172</v>
      </c>
      <c r="E25" s="55">
        <v>1806.6455900000001</v>
      </c>
      <c r="F25" s="55">
        <v>1705.35475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5387.2420600000005</v>
      </c>
      <c r="Q25" s="96">
        <v>0.21925868513976224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185.13545000000002</v>
      </c>
      <c r="E26" s="52">
        <v>150.20657999999997</v>
      </c>
      <c r="F26" s="52">
        <v>160.90888000000001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496.25091000000003</v>
      </c>
      <c r="Q26" s="95" t="s">
        <v>271</v>
      </c>
    </row>
    <row r="27" spans="1:17" ht="14.45" customHeight="1" x14ac:dyDescent="0.2">
      <c r="A27" s="18" t="s">
        <v>55</v>
      </c>
      <c r="B27" s="54">
        <v>24570.2561637</v>
      </c>
      <c r="C27" s="55">
        <v>2047.5213469749999</v>
      </c>
      <c r="D27" s="55">
        <v>2060.3771700000002</v>
      </c>
      <c r="E27" s="55">
        <v>1956.8521700000001</v>
      </c>
      <c r="F27" s="55">
        <v>1866.2636299999999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5883.4929700000002</v>
      </c>
      <c r="Q27" s="96">
        <v>0.23945590680052614</v>
      </c>
    </row>
    <row r="28" spans="1:17" ht="14.45" customHeight="1" x14ac:dyDescent="0.2">
      <c r="A28" s="16" t="s">
        <v>56</v>
      </c>
      <c r="B28" s="51">
        <v>966.7603216</v>
      </c>
      <c r="C28" s="52">
        <v>80.563360133333333</v>
      </c>
      <c r="D28" s="52">
        <v>20.105520000000002</v>
      </c>
      <c r="E28" s="52">
        <v>11.426309999999999</v>
      </c>
      <c r="F28" s="52">
        <v>40.079889999999999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71.611719999999991</v>
      </c>
      <c r="Q28" s="95">
        <v>7.407391304752943E-2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17D4AD34-B6C9-4048-9D3A-989D8B2C5DE6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264</v>
      </c>
      <c r="G4" s="353" t="s">
        <v>64</v>
      </c>
      <c r="H4" s="140" t="s">
        <v>141</v>
      </c>
      <c r="I4" s="351" t="s">
        <v>65</v>
      </c>
      <c r="J4" s="353" t="s">
        <v>262</v>
      </c>
      <c r="K4" s="354" t="s">
        <v>261</v>
      </c>
    </row>
    <row r="5" spans="1:13" ht="39" thickBot="1" x14ac:dyDescent="0.25">
      <c r="A5" s="78"/>
      <c r="B5" s="24" t="s">
        <v>268</v>
      </c>
      <c r="C5" s="25" t="s">
        <v>267</v>
      </c>
      <c r="D5" s="26" t="s">
        <v>266</v>
      </c>
      <c r="E5" s="26" t="s">
        <v>265</v>
      </c>
      <c r="F5" s="352"/>
      <c r="G5" s="352"/>
      <c r="H5" s="25" t="s">
        <v>263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-22908.151264600001</v>
      </c>
      <c r="C6" s="461">
        <v>-19770.070600000003</v>
      </c>
      <c r="D6" s="461">
        <v>3138.0806645999983</v>
      </c>
      <c r="E6" s="462">
        <v>0.86301466982849551</v>
      </c>
      <c r="F6" s="460">
        <v>-17980.076720100002</v>
      </c>
      <c r="G6" s="461">
        <v>-4495.0191800250004</v>
      </c>
      <c r="H6" s="461">
        <v>-1446.55232</v>
      </c>
      <c r="I6" s="461">
        <v>-4492.5547200000001</v>
      </c>
      <c r="J6" s="461">
        <v>2.464460025000335</v>
      </c>
      <c r="K6" s="463">
        <v>0.24986293384264344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23769.747821199999</v>
      </c>
      <c r="C7" s="461">
        <v>24127.125820000001</v>
      </c>
      <c r="D7" s="461">
        <v>357.37799880000239</v>
      </c>
      <c r="E7" s="462">
        <v>1.0150349932817235</v>
      </c>
      <c r="F7" s="460">
        <v>24570.2561637</v>
      </c>
      <c r="G7" s="461">
        <v>6142.564040925</v>
      </c>
      <c r="H7" s="461">
        <v>1705.35475</v>
      </c>
      <c r="I7" s="461">
        <v>5387.2420599999996</v>
      </c>
      <c r="J7" s="461">
        <v>-755.32198092500039</v>
      </c>
      <c r="K7" s="463">
        <v>0.21925868513976218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4540.0236864999997</v>
      </c>
      <c r="C8" s="461">
        <v>3697.1209599999997</v>
      </c>
      <c r="D8" s="461">
        <v>-842.90272649999997</v>
      </c>
      <c r="E8" s="462">
        <v>0.81433957514221444</v>
      </c>
      <c r="F8" s="460">
        <v>4122.4725543999994</v>
      </c>
      <c r="G8" s="461">
        <v>1030.6181385999998</v>
      </c>
      <c r="H8" s="461">
        <v>174.77526999999998</v>
      </c>
      <c r="I8" s="461">
        <v>641.79882999999995</v>
      </c>
      <c r="J8" s="461">
        <v>-388.81930859999989</v>
      </c>
      <c r="K8" s="463">
        <v>0.15568298430877239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4124.2611277999995</v>
      </c>
      <c r="C9" s="461">
        <v>3309.2129599999998</v>
      </c>
      <c r="D9" s="461">
        <v>-815.04816779999965</v>
      </c>
      <c r="E9" s="462">
        <v>0.80237716707458584</v>
      </c>
      <c r="F9" s="460">
        <v>3703.7866889000002</v>
      </c>
      <c r="G9" s="461">
        <v>925.94667222499993</v>
      </c>
      <c r="H9" s="461">
        <v>136.68326999999999</v>
      </c>
      <c r="I9" s="461">
        <v>526.2768299999999</v>
      </c>
      <c r="J9" s="461">
        <v>-399.66984222500002</v>
      </c>
      <c r="K9" s="463">
        <v>0.14209156039607146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8.1000000000000006E-4</v>
      </c>
      <c r="D10" s="461">
        <v>8.1000000000000006E-4</v>
      </c>
      <c r="E10" s="462">
        <v>0</v>
      </c>
      <c r="F10" s="460">
        <v>0</v>
      </c>
      <c r="G10" s="461">
        <v>0</v>
      </c>
      <c r="H10" s="461">
        <v>0</v>
      </c>
      <c r="I10" s="461">
        <v>0</v>
      </c>
      <c r="J10" s="461">
        <v>0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8.1000000000000006E-4</v>
      </c>
      <c r="D11" s="461">
        <v>8.1000000000000006E-4</v>
      </c>
      <c r="E11" s="462">
        <v>0</v>
      </c>
      <c r="F11" s="460">
        <v>0</v>
      </c>
      <c r="G11" s="461">
        <v>0</v>
      </c>
      <c r="H11" s="461">
        <v>0</v>
      </c>
      <c r="I11" s="461">
        <v>0</v>
      </c>
      <c r="J11" s="461">
        <v>0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710.00000039999998</v>
      </c>
      <c r="C12" s="461">
        <v>210.33366000000001</v>
      </c>
      <c r="D12" s="461">
        <v>-499.66634039999997</v>
      </c>
      <c r="E12" s="462">
        <v>0.29624459138239745</v>
      </c>
      <c r="F12" s="460">
        <v>210.00000020000002</v>
      </c>
      <c r="G12" s="461">
        <v>52.500000050000004</v>
      </c>
      <c r="H12" s="461">
        <v>21.285250000000001</v>
      </c>
      <c r="I12" s="461">
        <v>57.758449999999996</v>
      </c>
      <c r="J12" s="461">
        <v>5.2584499499999922</v>
      </c>
      <c r="K12" s="463">
        <v>0.27504023783329495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180</v>
      </c>
      <c r="C13" s="461">
        <v>188.78454000000002</v>
      </c>
      <c r="D13" s="461">
        <v>8.7845400000000211</v>
      </c>
      <c r="E13" s="462">
        <v>1.0488030000000002</v>
      </c>
      <c r="F13" s="460">
        <v>185.00000009999999</v>
      </c>
      <c r="G13" s="461">
        <v>46.250000024999999</v>
      </c>
      <c r="H13" s="461">
        <v>21.285250000000001</v>
      </c>
      <c r="I13" s="461">
        <v>53.368589999999998</v>
      </c>
      <c r="J13" s="461">
        <v>7.118589974999999</v>
      </c>
      <c r="K13" s="463">
        <v>0.28847886470893036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30</v>
      </c>
      <c r="C14" s="461">
        <v>21.549119999999998</v>
      </c>
      <c r="D14" s="461">
        <v>-8.4508800000000015</v>
      </c>
      <c r="E14" s="462">
        <v>0.71830399999999994</v>
      </c>
      <c r="F14" s="460">
        <v>25.000000100000001</v>
      </c>
      <c r="G14" s="461">
        <v>6.2500000250000003</v>
      </c>
      <c r="H14" s="461">
        <v>0</v>
      </c>
      <c r="I14" s="461">
        <v>4.3898599999999997</v>
      </c>
      <c r="J14" s="461">
        <v>-1.8601400250000006</v>
      </c>
      <c r="K14" s="463">
        <v>0.17559439929762238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500.00000040000003</v>
      </c>
      <c r="C15" s="461">
        <v>0</v>
      </c>
      <c r="D15" s="461">
        <v>-500.00000040000003</v>
      </c>
      <c r="E15" s="462">
        <v>0</v>
      </c>
      <c r="F15" s="460">
        <v>0</v>
      </c>
      <c r="G15" s="461">
        <v>0</v>
      </c>
      <c r="H15" s="461">
        <v>0</v>
      </c>
      <c r="I15" s="461">
        <v>0</v>
      </c>
      <c r="J15" s="461">
        <v>0</v>
      </c>
      <c r="K15" s="463">
        <v>0</v>
      </c>
      <c r="L15" s="150"/>
      <c r="M15" s="459" t="str">
        <f t="shared" si="0"/>
        <v/>
      </c>
    </row>
    <row r="16" spans="1:13" ht="14.45" customHeight="1" x14ac:dyDescent="0.2">
      <c r="A16" s="464" t="s">
        <v>282</v>
      </c>
      <c r="B16" s="460">
        <v>3144.9999997</v>
      </c>
      <c r="C16" s="461">
        <v>2714.8835399999998</v>
      </c>
      <c r="D16" s="461">
        <v>-430.11645970000018</v>
      </c>
      <c r="E16" s="462">
        <v>0.86323800962129449</v>
      </c>
      <c r="F16" s="460">
        <v>3195</v>
      </c>
      <c r="G16" s="461">
        <v>798.75</v>
      </c>
      <c r="H16" s="461">
        <v>93.94577000000001</v>
      </c>
      <c r="I16" s="461">
        <v>401.02573999999998</v>
      </c>
      <c r="J16" s="461">
        <v>-397.72426000000002</v>
      </c>
      <c r="K16" s="463">
        <v>0.12551666353677621</v>
      </c>
      <c r="L16" s="150"/>
      <c r="M16" s="459" t="str">
        <f t="shared" si="0"/>
        <v>X</v>
      </c>
    </row>
    <row r="17" spans="1:13" ht="14.45" customHeight="1" x14ac:dyDescent="0.2">
      <c r="A17" s="464" t="s">
        <v>283</v>
      </c>
      <c r="B17" s="460">
        <v>50</v>
      </c>
      <c r="C17" s="461">
        <v>53.699489999999997</v>
      </c>
      <c r="D17" s="461">
        <v>3.6994899999999973</v>
      </c>
      <c r="E17" s="462">
        <v>1.0739897999999999</v>
      </c>
      <c r="F17" s="460">
        <v>59.999999900000006</v>
      </c>
      <c r="G17" s="461">
        <v>14.999999975000001</v>
      </c>
      <c r="H17" s="461">
        <v>4.2871999999999995</v>
      </c>
      <c r="I17" s="461">
        <v>11.027239999999999</v>
      </c>
      <c r="J17" s="461">
        <v>-3.9727599750000024</v>
      </c>
      <c r="K17" s="463">
        <v>0.18378733363964553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100</v>
      </c>
      <c r="C18" s="461">
        <v>0</v>
      </c>
      <c r="D18" s="461">
        <v>-100</v>
      </c>
      <c r="E18" s="462">
        <v>0</v>
      </c>
      <c r="F18" s="460">
        <v>100</v>
      </c>
      <c r="G18" s="461">
        <v>25</v>
      </c>
      <c r="H18" s="461">
        <v>0</v>
      </c>
      <c r="I18" s="461">
        <v>0</v>
      </c>
      <c r="J18" s="461">
        <v>-25</v>
      </c>
      <c r="K18" s="463">
        <v>0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1399.9999998999999</v>
      </c>
      <c r="C19" s="461">
        <v>1104.6931499999998</v>
      </c>
      <c r="D19" s="461">
        <v>-295.30684990000009</v>
      </c>
      <c r="E19" s="462">
        <v>0.78906653577064756</v>
      </c>
      <c r="F19" s="460">
        <v>1399.9999998999999</v>
      </c>
      <c r="G19" s="461">
        <v>349.99999997499998</v>
      </c>
      <c r="H19" s="461">
        <v>35.497999999999998</v>
      </c>
      <c r="I19" s="461">
        <v>186.94</v>
      </c>
      <c r="J19" s="461">
        <v>-163.05999997499998</v>
      </c>
      <c r="K19" s="463">
        <v>0.1335285714381092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0</v>
      </c>
      <c r="C20" s="461">
        <v>1.6903699999999999</v>
      </c>
      <c r="D20" s="461">
        <v>1.6903699999999999</v>
      </c>
      <c r="E20" s="462">
        <v>0</v>
      </c>
      <c r="F20" s="460">
        <v>0</v>
      </c>
      <c r="G20" s="461">
        <v>0</v>
      </c>
      <c r="H20" s="461">
        <v>0</v>
      </c>
      <c r="I20" s="461">
        <v>0</v>
      </c>
      <c r="J20" s="461">
        <v>0</v>
      </c>
      <c r="K20" s="463">
        <v>0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549.99999990000003</v>
      </c>
      <c r="C21" s="461">
        <v>528.30068999999992</v>
      </c>
      <c r="D21" s="461">
        <v>-21.699309900000117</v>
      </c>
      <c r="E21" s="462">
        <v>0.96054670926555374</v>
      </c>
      <c r="F21" s="460">
        <v>575.00000030000001</v>
      </c>
      <c r="G21" s="461">
        <v>143.750000075</v>
      </c>
      <c r="H21" s="461">
        <v>9.2362500000000001</v>
      </c>
      <c r="I21" s="461">
        <v>40.409860000000002</v>
      </c>
      <c r="J21" s="461">
        <v>-103.34014007499999</v>
      </c>
      <c r="K21" s="463">
        <v>7.0278017354637554E-2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300.00000010000002</v>
      </c>
      <c r="C22" s="461">
        <v>305.62930999999998</v>
      </c>
      <c r="D22" s="461">
        <v>5.6293098999999529</v>
      </c>
      <c r="E22" s="462">
        <v>1.0187643663270785</v>
      </c>
      <c r="F22" s="460">
        <v>310</v>
      </c>
      <c r="G22" s="461">
        <v>77.5</v>
      </c>
      <c r="H22" s="461">
        <v>9.5725999999999996</v>
      </c>
      <c r="I22" s="461">
        <v>48.501139999999999</v>
      </c>
      <c r="J22" s="461">
        <v>-28.998860000000001</v>
      </c>
      <c r="K22" s="463">
        <v>0.15645529032258065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0</v>
      </c>
      <c r="C23" s="461">
        <v>0.20319999999999999</v>
      </c>
      <c r="D23" s="461">
        <v>0.20319999999999999</v>
      </c>
      <c r="E23" s="462">
        <v>0</v>
      </c>
      <c r="F23" s="460">
        <v>0</v>
      </c>
      <c r="G23" s="461">
        <v>0</v>
      </c>
      <c r="H23" s="461">
        <v>0</v>
      </c>
      <c r="I23" s="461">
        <v>0</v>
      </c>
      <c r="J23" s="461">
        <v>0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550.00000009999997</v>
      </c>
      <c r="C24" s="461">
        <v>534.66270999999995</v>
      </c>
      <c r="D24" s="461">
        <v>-15.337290100000018</v>
      </c>
      <c r="E24" s="462">
        <v>0.97211401800507014</v>
      </c>
      <c r="F24" s="460">
        <v>550.00000009999997</v>
      </c>
      <c r="G24" s="461">
        <v>137.50000002499999</v>
      </c>
      <c r="H24" s="461">
        <v>31.951720000000002</v>
      </c>
      <c r="I24" s="461">
        <v>96.281789999999987</v>
      </c>
      <c r="J24" s="461">
        <v>-41.218210025000005</v>
      </c>
      <c r="K24" s="463">
        <v>0.17505779996817131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4.9999998999999997</v>
      </c>
      <c r="C25" s="461">
        <v>3.4248000000000003</v>
      </c>
      <c r="D25" s="461">
        <v>-1.5751998999999994</v>
      </c>
      <c r="E25" s="462">
        <v>0.68496001369920034</v>
      </c>
      <c r="F25" s="460">
        <v>4.9999998999999997</v>
      </c>
      <c r="G25" s="461">
        <v>1.2499999749999999</v>
      </c>
      <c r="H25" s="461">
        <v>0</v>
      </c>
      <c r="I25" s="461">
        <v>0.18</v>
      </c>
      <c r="J25" s="461">
        <v>-1.069999975</v>
      </c>
      <c r="K25" s="463">
        <v>3.6000000720000015E-2</v>
      </c>
      <c r="L25" s="150"/>
      <c r="M25" s="459" t="str">
        <f t="shared" si="0"/>
        <v/>
      </c>
    </row>
    <row r="26" spans="1:13" ht="14.45" customHeight="1" x14ac:dyDescent="0.2">
      <c r="A26" s="464" t="s">
        <v>292</v>
      </c>
      <c r="B26" s="460">
        <v>69.999999800000012</v>
      </c>
      <c r="C26" s="461">
        <v>59.276000000000003</v>
      </c>
      <c r="D26" s="461">
        <v>-10.723999800000009</v>
      </c>
      <c r="E26" s="462">
        <v>0.84680000241942843</v>
      </c>
      <c r="F26" s="460">
        <v>69.999999800000012</v>
      </c>
      <c r="G26" s="461">
        <v>17.499999950000003</v>
      </c>
      <c r="H26" s="461">
        <v>0</v>
      </c>
      <c r="I26" s="461">
        <v>10.93849</v>
      </c>
      <c r="J26" s="461">
        <v>-6.5615099500000031</v>
      </c>
      <c r="K26" s="463">
        <v>0.1562641433036118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120</v>
      </c>
      <c r="C27" s="461">
        <v>123.30382</v>
      </c>
      <c r="D27" s="461">
        <v>3.3038200000000018</v>
      </c>
      <c r="E27" s="462">
        <v>1.0275318333333334</v>
      </c>
      <c r="F27" s="460">
        <v>125.00000010000001</v>
      </c>
      <c r="G27" s="461">
        <v>31.250000024999999</v>
      </c>
      <c r="H27" s="461">
        <v>0</v>
      </c>
      <c r="I27" s="461">
        <v>3.3472199999999996</v>
      </c>
      <c r="J27" s="461">
        <v>-27.902780024999998</v>
      </c>
      <c r="K27" s="463">
        <v>2.6777759978577786E-2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0</v>
      </c>
      <c r="C28" s="461">
        <v>0</v>
      </c>
      <c r="D28" s="461">
        <v>0</v>
      </c>
      <c r="E28" s="462">
        <v>0</v>
      </c>
      <c r="F28" s="460">
        <v>0</v>
      </c>
      <c r="G28" s="461">
        <v>0</v>
      </c>
      <c r="H28" s="461">
        <v>3.4</v>
      </c>
      <c r="I28" s="461">
        <v>3.4</v>
      </c>
      <c r="J28" s="461">
        <v>3.4</v>
      </c>
      <c r="K28" s="463">
        <v>0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96.064172799999994</v>
      </c>
      <c r="C29" s="461">
        <v>111.07536</v>
      </c>
      <c r="D29" s="461">
        <v>15.011187200000009</v>
      </c>
      <c r="E29" s="462">
        <v>1.1562620773433654</v>
      </c>
      <c r="F29" s="460">
        <v>106.1228916</v>
      </c>
      <c r="G29" s="461">
        <v>26.530722900000001</v>
      </c>
      <c r="H29" s="461">
        <v>10.103590000000001</v>
      </c>
      <c r="I29" s="461">
        <v>17.417540000000002</v>
      </c>
      <c r="J29" s="461">
        <v>-9.1131828999999982</v>
      </c>
      <c r="K29" s="463">
        <v>0.16412613468591164</v>
      </c>
      <c r="L29" s="150"/>
      <c r="M29" s="459" t="str">
        <f t="shared" si="0"/>
        <v>X</v>
      </c>
    </row>
    <row r="30" spans="1:13" ht="14.45" customHeight="1" x14ac:dyDescent="0.2">
      <c r="A30" s="464" t="s">
        <v>296</v>
      </c>
      <c r="B30" s="460">
        <v>0</v>
      </c>
      <c r="C30" s="461">
        <v>2.6911</v>
      </c>
      <c r="D30" s="461">
        <v>2.6911</v>
      </c>
      <c r="E30" s="462">
        <v>0</v>
      </c>
      <c r="F30" s="460">
        <v>0</v>
      </c>
      <c r="G30" s="461">
        <v>0</v>
      </c>
      <c r="H30" s="461">
        <v>0</v>
      </c>
      <c r="I30" s="461">
        <v>0</v>
      </c>
      <c r="J30" s="461">
        <v>0</v>
      </c>
      <c r="K30" s="463">
        <v>0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5</v>
      </c>
      <c r="C31" s="461">
        <v>5.5938100000000004</v>
      </c>
      <c r="D31" s="461">
        <v>0.59381000000000039</v>
      </c>
      <c r="E31" s="462">
        <v>1.118762</v>
      </c>
      <c r="F31" s="460">
        <v>5</v>
      </c>
      <c r="G31" s="461">
        <v>1.25</v>
      </c>
      <c r="H31" s="461">
        <v>0.92723</v>
      </c>
      <c r="I31" s="461">
        <v>1.52528</v>
      </c>
      <c r="J31" s="461">
        <v>0.27527999999999997</v>
      </c>
      <c r="K31" s="463">
        <v>0.30505599999999999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25</v>
      </c>
      <c r="C32" s="461">
        <v>44.637440000000005</v>
      </c>
      <c r="D32" s="461">
        <v>19.637440000000005</v>
      </c>
      <c r="E32" s="462">
        <v>1.7854976000000002</v>
      </c>
      <c r="F32" s="460">
        <v>25</v>
      </c>
      <c r="G32" s="461">
        <v>6.25</v>
      </c>
      <c r="H32" s="461">
        <v>3.9270999999999998</v>
      </c>
      <c r="I32" s="461">
        <v>4.1221499999999995</v>
      </c>
      <c r="J32" s="461">
        <v>-2.1278500000000005</v>
      </c>
      <c r="K32" s="463">
        <v>0.16488599999999998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19.999999899999999</v>
      </c>
      <c r="C33" s="461">
        <v>19.685770000000002</v>
      </c>
      <c r="D33" s="461">
        <v>-0.31422989999999729</v>
      </c>
      <c r="E33" s="462">
        <v>0.98428850492144271</v>
      </c>
      <c r="F33" s="460">
        <v>19.999999899999999</v>
      </c>
      <c r="G33" s="461">
        <v>4.9999999749999997</v>
      </c>
      <c r="H33" s="461">
        <v>1.5590899999999999</v>
      </c>
      <c r="I33" s="461">
        <v>3.9733400000000003</v>
      </c>
      <c r="J33" s="461">
        <v>-1.0266599749999994</v>
      </c>
      <c r="K33" s="463">
        <v>0.19866700099333504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5.6148031000000005</v>
      </c>
      <c r="C34" s="461">
        <v>0</v>
      </c>
      <c r="D34" s="461">
        <v>-5.6148031000000005</v>
      </c>
      <c r="E34" s="462">
        <v>0</v>
      </c>
      <c r="F34" s="460">
        <v>6.2026824999999999</v>
      </c>
      <c r="G34" s="461">
        <v>1.550670625</v>
      </c>
      <c r="H34" s="461">
        <v>0</v>
      </c>
      <c r="I34" s="461">
        <v>9.5000000000000001E-2</v>
      </c>
      <c r="J34" s="461">
        <v>-1.455670625</v>
      </c>
      <c r="K34" s="463">
        <v>1.5315954024730429E-2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0</v>
      </c>
      <c r="C35" s="461">
        <v>1.6431800000000001</v>
      </c>
      <c r="D35" s="461">
        <v>1.6431800000000001</v>
      </c>
      <c r="E35" s="462">
        <v>0</v>
      </c>
      <c r="F35" s="460">
        <v>0</v>
      </c>
      <c r="G35" s="461">
        <v>0</v>
      </c>
      <c r="H35" s="461">
        <v>0.23474</v>
      </c>
      <c r="I35" s="461">
        <v>0.47182999999999997</v>
      </c>
      <c r="J35" s="461">
        <v>0.47182999999999997</v>
      </c>
      <c r="K35" s="463">
        <v>0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0</v>
      </c>
      <c r="C36" s="461">
        <v>2.9559099999999998</v>
      </c>
      <c r="D36" s="461">
        <v>2.9559099999999998</v>
      </c>
      <c r="E36" s="462">
        <v>0</v>
      </c>
      <c r="F36" s="460">
        <v>0</v>
      </c>
      <c r="G36" s="461">
        <v>0</v>
      </c>
      <c r="H36" s="461">
        <v>0.64688000000000001</v>
      </c>
      <c r="I36" s="461">
        <v>0.64688000000000001</v>
      </c>
      <c r="J36" s="461">
        <v>0.64688000000000001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20.449369600000001</v>
      </c>
      <c r="C37" s="461">
        <v>10.726049999999999</v>
      </c>
      <c r="D37" s="461">
        <v>-9.7233196000000017</v>
      </c>
      <c r="E37" s="462">
        <v>0.52451739147988208</v>
      </c>
      <c r="F37" s="460">
        <v>29.920209</v>
      </c>
      <c r="G37" s="461">
        <v>7.48005225</v>
      </c>
      <c r="H37" s="461">
        <v>1.0406</v>
      </c>
      <c r="I37" s="461">
        <v>3.2125500000000002</v>
      </c>
      <c r="J37" s="461">
        <v>-4.2675022499999997</v>
      </c>
      <c r="K37" s="463">
        <v>0.10737057351437619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0</v>
      </c>
      <c r="C38" s="461">
        <v>1.85324</v>
      </c>
      <c r="D38" s="461">
        <v>1.85324</v>
      </c>
      <c r="E38" s="462">
        <v>0</v>
      </c>
      <c r="F38" s="460">
        <v>0</v>
      </c>
      <c r="G38" s="461">
        <v>0</v>
      </c>
      <c r="H38" s="461">
        <v>0</v>
      </c>
      <c r="I38" s="461">
        <v>0</v>
      </c>
      <c r="J38" s="461">
        <v>0</v>
      </c>
      <c r="K38" s="463">
        <v>0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20.000000199999999</v>
      </c>
      <c r="C39" s="461">
        <v>21.28886</v>
      </c>
      <c r="D39" s="461">
        <v>1.2888598000000009</v>
      </c>
      <c r="E39" s="462">
        <v>1.0644429893555702</v>
      </c>
      <c r="F39" s="460">
        <v>20.000000199999999</v>
      </c>
      <c r="G39" s="461">
        <v>5.0000000499999997</v>
      </c>
      <c r="H39" s="461">
        <v>1.7679500000000001</v>
      </c>
      <c r="I39" s="461">
        <v>3.3705100000000003</v>
      </c>
      <c r="J39" s="461">
        <v>-1.6294900499999994</v>
      </c>
      <c r="K39" s="463">
        <v>0.16852549831474503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2.1969549000000002</v>
      </c>
      <c r="C40" s="461">
        <v>15.720499999999999</v>
      </c>
      <c r="D40" s="461">
        <v>13.5235451</v>
      </c>
      <c r="E40" s="462">
        <v>7.1555861251407569</v>
      </c>
      <c r="F40" s="460">
        <v>1.6637969000000001</v>
      </c>
      <c r="G40" s="461">
        <v>0.41594922500000009</v>
      </c>
      <c r="H40" s="461">
        <v>4.3739099999999995</v>
      </c>
      <c r="I40" s="461">
        <v>4.5014099999999999</v>
      </c>
      <c r="J40" s="461">
        <v>4.0854607749999996</v>
      </c>
      <c r="K40" s="463">
        <v>2.7055044999783324</v>
      </c>
      <c r="L40" s="150"/>
      <c r="M40" s="459" t="str">
        <f t="shared" si="0"/>
        <v>X</v>
      </c>
    </row>
    <row r="41" spans="1:13" ht="14.45" customHeight="1" x14ac:dyDescent="0.2">
      <c r="A41" s="464" t="s">
        <v>307</v>
      </c>
      <c r="B41" s="460">
        <v>0</v>
      </c>
      <c r="C41" s="461">
        <v>4.1352099999999998</v>
      </c>
      <c r="D41" s="461">
        <v>4.1352099999999998</v>
      </c>
      <c r="E41" s="462">
        <v>0</v>
      </c>
      <c r="F41" s="460">
        <v>0</v>
      </c>
      <c r="G41" s="461">
        <v>0</v>
      </c>
      <c r="H41" s="461">
        <v>4.3739099999999995</v>
      </c>
      <c r="I41" s="461">
        <v>4.3739099999999995</v>
      </c>
      <c r="J41" s="461">
        <v>4.3739099999999995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0.19695500000000002</v>
      </c>
      <c r="C42" s="461">
        <v>0</v>
      </c>
      <c r="D42" s="461">
        <v>-0.19695500000000002</v>
      </c>
      <c r="E42" s="462">
        <v>0</v>
      </c>
      <c r="F42" s="460">
        <v>0.49238749999999998</v>
      </c>
      <c r="G42" s="461">
        <v>0.12309687499999999</v>
      </c>
      <c r="H42" s="461">
        <v>0</v>
      </c>
      <c r="I42" s="461">
        <v>0</v>
      </c>
      <c r="J42" s="461">
        <v>-0.12309687499999999</v>
      </c>
      <c r="K42" s="463">
        <v>0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0</v>
      </c>
      <c r="C43" s="461">
        <v>8.7979099999999999</v>
      </c>
      <c r="D43" s="461">
        <v>8.7979099999999999</v>
      </c>
      <c r="E43" s="462">
        <v>0</v>
      </c>
      <c r="F43" s="460">
        <v>0</v>
      </c>
      <c r="G43" s="461">
        <v>0</v>
      </c>
      <c r="H43" s="461">
        <v>0</v>
      </c>
      <c r="I43" s="461">
        <v>0</v>
      </c>
      <c r="J43" s="461">
        <v>0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310</v>
      </c>
      <c r="B44" s="460">
        <v>0</v>
      </c>
      <c r="C44" s="461">
        <v>2.1779999999999999</v>
      </c>
      <c r="D44" s="461">
        <v>2.1779999999999999</v>
      </c>
      <c r="E44" s="462">
        <v>0</v>
      </c>
      <c r="F44" s="460">
        <v>0</v>
      </c>
      <c r="G44" s="461">
        <v>0</v>
      </c>
      <c r="H44" s="461">
        <v>0</v>
      </c>
      <c r="I44" s="461">
        <v>0</v>
      </c>
      <c r="J44" s="461">
        <v>0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1.9999998999999999</v>
      </c>
      <c r="C45" s="461">
        <v>0.60938000000000003</v>
      </c>
      <c r="D45" s="461">
        <v>-1.3906198999999999</v>
      </c>
      <c r="E45" s="462">
        <v>0.30469001523450079</v>
      </c>
      <c r="F45" s="460">
        <v>1.1714093999999999</v>
      </c>
      <c r="G45" s="461">
        <v>0.29285234999999998</v>
      </c>
      <c r="H45" s="461">
        <v>0</v>
      </c>
      <c r="I45" s="461">
        <v>0.1275</v>
      </c>
      <c r="J45" s="461">
        <v>-0.16535234999999998</v>
      </c>
      <c r="K45" s="463">
        <v>0.10884324472724909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171</v>
      </c>
      <c r="C46" s="461">
        <v>256.67108999999999</v>
      </c>
      <c r="D46" s="461">
        <v>85.671089999999992</v>
      </c>
      <c r="E46" s="462">
        <v>1.5010005263157895</v>
      </c>
      <c r="F46" s="460">
        <v>191.00000020000002</v>
      </c>
      <c r="G46" s="461">
        <v>47.750000050000004</v>
      </c>
      <c r="H46" s="461">
        <v>6.9747500000000002</v>
      </c>
      <c r="I46" s="461">
        <v>45.04569</v>
      </c>
      <c r="J46" s="461">
        <v>-2.7043100500000037</v>
      </c>
      <c r="K46" s="463">
        <v>0.23584130865356928</v>
      </c>
      <c r="L46" s="150"/>
      <c r="M46" s="459" t="str">
        <f t="shared" si="0"/>
        <v>X</v>
      </c>
    </row>
    <row r="47" spans="1:13" ht="14.45" customHeight="1" x14ac:dyDescent="0.2">
      <c r="A47" s="464" t="s">
        <v>313</v>
      </c>
      <c r="B47" s="460">
        <v>0</v>
      </c>
      <c r="C47" s="461">
        <v>9.7134099999999997</v>
      </c>
      <c r="D47" s="461">
        <v>9.7134099999999997</v>
      </c>
      <c r="E47" s="462">
        <v>0</v>
      </c>
      <c r="F47" s="460">
        <v>0</v>
      </c>
      <c r="G47" s="461">
        <v>0</v>
      </c>
      <c r="H47" s="461">
        <v>0</v>
      </c>
      <c r="I47" s="461">
        <v>0.77319000000000004</v>
      </c>
      <c r="J47" s="461">
        <v>0.77319000000000004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55</v>
      </c>
      <c r="C48" s="461">
        <v>67.200490000000002</v>
      </c>
      <c r="D48" s="461">
        <v>12.200490000000002</v>
      </c>
      <c r="E48" s="462">
        <v>1.2218270909090909</v>
      </c>
      <c r="F48" s="460">
        <v>68.000000100000008</v>
      </c>
      <c r="G48" s="461">
        <v>17.000000025000002</v>
      </c>
      <c r="H48" s="461">
        <v>4.53</v>
      </c>
      <c r="I48" s="461">
        <v>29.58212</v>
      </c>
      <c r="J48" s="461">
        <v>12.582119974999998</v>
      </c>
      <c r="K48" s="463">
        <v>0.43503117583083645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83</v>
      </c>
      <c r="C49" s="461">
        <v>83.462240000000008</v>
      </c>
      <c r="D49" s="461">
        <v>0.46224000000000842</v>
      </c>
      <c r="E49" s="462">
        <v>1.0055691566265061</v>
      </c>
      <c r="F49" s="460">
        <v>86</v>
      </c>
      <c r="G49" s="461">
        <v>21.5</v>
      </c>
      <c r="H49" s="461">
        <v>0</v>
      </c>
      <c r="I49" s="461">
        <v>6.2199200000000001</v>
      </c>
      <c r="J49" s="461">
        <v>-15.28008</v>
      </c>
      <c r="K49" s="463">
        <v>7.2324651162790701E-2</v>
      </c>
      <c r="L49" s="150"/>
      <c r="M49" s="459" t="str">
        <f t="shared" si="0"/>
        <v/>
      </c>
    </row>
    <row r="50" spans="1:13" ht="14.45" customHeight="1" x14ac:dyDescent="0.2">
      <c r="A50" s="464" t="s">
        <v>316</v>
      </c>
      <c r="B50" s="460">
        <v>33</v>
      </c>
      <c r="C50" s="461">
        <v>34.965249999999997</v>
      </c>
      <c r="D50" s="461">
        <v>1.9652499999999975</v>
      </c>
      <c r="E50" s="462">
        <v>1.0595530303030303</v>
      </c>
      <c r="F50" s="460">
        <v>37.000000099999994</v>
      </c>
      <c r="G50" s="461">
        <v>9.2500000249999985</v>
      </c>
      <c r="H50" s="461">
        <v>2.44475</v>
      </c>
      <c r="I50" s="461">
        <v>8.4704599999999992</v>
      </c>
      <c r="J50" s="461">
        <v>-0.7795400249999993</v>
      </c>
      <c r="K50" s="463">
        <v>0.228931350732618</v>
      </c>
      <c r="L50" s="150"/>
      <c r="M50" s="459" t="str">
        <f t="shared" si="0"/>
        <v/>
      </c>
    </row>
    <row r="51" spans="1:13" ht="14.45" customHeight="1" x14ac:dyDescent="0.2">
      <c r="A51" s="464" t="s">
        <v>317</v>
      </c>
      <c r="B51" s="460">
        <v>0</v>
      </c>
      <c r="C51" s="461">
        <v>46.826999999999998</v>
      </c>
      <c r="D51" s="461">
        <v>46.826999999999998</v>
      </c>
      <c r="E51" s="462">
        <v>0</v>
      </c>
      <c r="F51" s="460">
        <v>0</v>
      </c>
      <c r="G51" s="461">
        <v>0</v>
      </c>
      <c r="H51" s="461">
        <v>0</v>
      </c>
      <c r="I51" s="461">
        <v>0</v>
      </c>
      <c r="J51" s="461">
        <v>0</v>
      </c>
      <c r="K51" s="463">
        <v>0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0</v>
      </c>
      <c r="C52" s="461">
        <v>7.3946999999999994</v>
      </c>
      <c r="D52" s="461">
        <v>7.3946999999999994</v>
      </c>
      <c r="E52" s="462">
        <v>0</v>
      </c>
      <c r="F52" s="460">
        <v>0</v>
      </c>
      <c r="G52" s="461">
        <v>0</v>
      </c>
      <c r="H52" s="461">
        <v>0</v>
      </c>
      <c r="I52" s="461">
        <v>0</v>
      </c>
      <c r="J52" s="461">
        <v>0</v>
      </c>
      <c r="K52" s="463">
        <v>0</v>
      </c>
      <c r="L52" s="150"/>
      <c r="M52" s="459" t="str">
        <f t="shared" si="0"/>
        <v/>
      </c>
    </row>
    <row r="53" spans="1:13" ht="14.45" customHeight="1" x14ac:dyDescent="0.2">
      <c r="A53" s="464" t="s">
        <v>319</v>
      </c>
      <c r="B53" s="460">
        <v>0</v>
      </c>
      <c r="C53" s="461">
        <v>0.65800000000000003</v>
      </c>
      <c r="D53" s="461">
        <v>0.65800000000000003</v>
      </c>
      <c r="E53" s="462">
        <v>0</v>
      </c>
      <c r="F53" s="460">
        <v>0</v>
      </c>
      <c r="G53" s="461">
        <v>0</v>
      </c>
      <c r="H53" s="461">
        <v>0</v>
      </c>
      <c r="I53" s="461">
        <v>0</v>
      </c>
      <c r="J53" s="461">
        <v>0</v>
      </c>
      <c r="K53" s="463">
        <v>0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0</v>
      </c>
      <c r="C54" s="461">
        <v>6.45</v>
      </c>
      <c r="D54" s="461">
        <v>6.45</v>
      </c>
      <c r="E54" s="462">
        <v>0</v>
      </c>
      <c r="F54" s="460">
        <v>0</v>
      </c>
      <c r="G54" s="461">
        <v>0</v>
      </c>
      <c r="H54" s="461">
        <v>0</v>
      </c>
      <c r="I54" s="461">
        <v>0</v>
      </c>
      <c r="J54" s="461">
        <v>0</v>
      </c>
      <c r="K54" s="463">
        <v>0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0</v>
      </c>
      <c r="C55" s="461">
        <v>0.52800000000000002</v>
      </c>
      <c r="D55" s="461">
        <v>0.52800000000000002</v>
      </c>
      <c r="E55" s="462">
        <v>0</v>
      </c>
      <c r="F55" s="460">
        <v>0</v>
      </c>
      <c r="G55" s="461">
        <v>0</v>
      </c>
      <c r="H55" s="461">
        <v>0</v>
      </c>
      <c r="I55" s="461">
        <v>0.52800000000000002</v>
      </c>
      <c r="J55" s="461">
        <v>0.52800000000000002</v>
      </c>
      <c r="K55" s="463">
        <v>0</v>
      </c>
      <c r="L55" s="150"/>
      <c r="M55" s="459" t="str">
        <f t="shared" si="0"/>
        <v>X</v>
      </c>
    </row>
    <row r="56" spans="1:13" ht="14.45" customHeight="1" x14ac:dyDescent="0.2">
      <c r="A56" s="464" t="s">
        <v>322</v>
      </c>
      <c r="B56" s="460">
        <v>0</v>
      </c>
      <c r="C56" s="461">
        <v>0.52800000000000002</v>
      </c>
      <c r="D56" s="461">
        <v>0.52800000000000002</v>
      </c>
      <c r="E56" s="462">
        <v>0</v>
      </c>
      <c r="F56" s="460">
        <v>0</v>
      </c>
      <c r="G56" s="461">
        <v>0</v>
      </c>
      <c r="H56" s="461">
        <v>0</v>
      </c>
      <c r="I56" s="461">
        <v>0.52800000000000002</v>
      </c>
      <c r="J56" s="461">
        <v>0.52800000000000002</v>
      </c>
      <c r="K56" s="463">
        <v>0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415.7625587</v>
      </c>
      <c r="C57" s="461">
        <v>387.90800000000002</v>
      </c>
      <c r="D57" s="461">
        <v>-27.854558699999984</v>
      </c>
      <c r="E57" s="462">
        <v>0.93300368655827215</v>
      </c>
      <c r="F57" s="460">
        <v>418.68586550000003</v>
      </c>
      <c r="G57" s="461">
        <v>104.67146637500001</v>
      </c>
      <c r="H57" s="461">
        <v>38.091999999999999</v>
      </c>
      <c r="I57" s="461">
        <v>115.52200000000001</v>
      </c>
      <c r="J57" s="461">
        <v>10.850533624999997</v>
      </c>
      <c r="K57" s="463">
        <v>0.27591569125946525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415.7625587</v>
      </c>
      <c r="C58" s="461">
        <v>387.90800000000002</v>
      </c>
      <c r="D58" s="461">
        <v>-27.854558699999984</v>
      </c>
      <c r="E58" s="462">
        <v>0.93300368655827215</v>
      </c>
      <c r="F58" s="460">
        <v>418.68586550000003</v>
      </c>
      <c r="G58" s="461">
        <v>104.67146637500001</v>
      </c>
      <c r="H58" s="461">
        <v>38.091999999999999</v>
      </c>
      <c r="I58" s="461">
        <v>115.52200000000001</v>
      </c>
      <c r="J58" s="461">
        <v>10.850533624999997</v>
      </c>
      <c r="K58" s="463">
        <v>0.27591569125946525</v>
      </c>
      <c r="L58" s="150"/>
      <c r="M58" s="459" t="str">
        <f t="shared" si="0"/>
        <v>X</v>
      </c>
    </row>
    <row r="59" spans="1:13" ht="14.45" customHeight="1" x14ac:dyDescent="0.2">
      <c r="A59" s="464" t="s">
        <v>325</v>
      </c>
      <c r="B59" s="460">
        <v>131.70787799999999</v>
      </c>
      <c r="C59" s="461">
        <v>127.468</v>
      </c>
      <c r="D59" s="461">
        <v>-4.2398779999999903</v>
      </c>
      <c r="E59" s="462">
        <v>0.9678084708038498</v>
      </c>
      <c r="F59" s="460">
        <v>127.08326360000001</v>
      </c>
      <c r="G59" s="461">
        <v>31.770815900000002</v>
      </c>
      <c r="H59" s="461">
        <v>10.124000000000001</v>
      </c>
      <c r="I59" s="461">
        <v>29.83</v>
      </c>
      <c r="J59" s="461">
        <v>-1.940815900000004</v>
      </c>
      <c r="K59" s="463">
        <v>0.23472799765271371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207.87785389999999</v>
      </c>
      <c r="C60" s="461">
        <v>183.85400000000001</v>
      </c>
      <c r="D60" s="461">
        <v>-24.023853899999978</v>
      </c>
      <c r="E60" s="462">
        <v>0.88443283664282635</v>
      </c>
      <c r="F60" s="460">
        <v>212.91466329999997</v>
      </c>
      <c r="G60" s="461">
        <v>53.228665824999993</v>
      </c>
      <c r="H60" s="461">
        <v>18.32</v>
      </c>
      <c r="I60" s="461">
        <v>54.335999999999999</v>
      </c>
      <c r="J60" s="461">
        <v>1.1073341750000054</v>
      </c>
      <c r="K60" s="463">
        <v>0.25520083566738544</v>
      </c>
      <c r="L60" s="150"/>
      <c r="M60" s="459" t="str">
        <f t="shared" si="0"/>
        <v/>
      </c>
    </row>
    <row r="61" spans="1:13" ht="14.45" customHeight="1" x14ac:dyDescent="0.2">
      <c r="A61" s="464" t="s">
        <v>327</v>
      </c>
      <c r="B61" s="460">
        <v>76.176826800000001</v>
      </c>
      <c r="C61" s="461">
        <v>76.585999999999999</v>
      </c>
      <c r="D61" s="461">
        <v>0.40917319999999791</v>
      </c>
      <c r="E61" s="462">
        <v>1.0053713605198371</v>
      </c>
      <c r="F61" s="460">
        <v>78.687938599999995</v>
      </c>
      <c r="G61" s="461">
        <v>19.671984649999999</v>
      </c>
      <c r="H61" s="461">
        <v>9.6479999999999997</v>
      </c>
      <c r="I61" s="461">
        <v>31.356000000000002</v>
      </c>
      <c r="J61" s="461">
        <v>11.684015350000003</v>
      </c>
      <c r="K61" s="463">
        <v>0.39848546750467301</v>
      </c>
      <c r="L61" s="150"/>
      <c r="M61" s="459" t="str">
        <f t="shared" si="0"/>
        <v/>
      </c>
    </row>
    <row r="62" spans="1:13" ht="14.45" customHeight="1" x14ac:dyDescent="0.2">
      <c r="A62" s="464" t="s">
        <v>328</v>
      </c>
      <c r="B62" s="460">
        <v>663.83581590000006</v>
      </c>
      <c r="C62" s="461">
        <v>872.19481999999994</v>
      </c>
      <c r="D62" s="461">
        <v>208.35900409999988</v>
      </c>
      <c r="E62" s="462">
        <v>1.3138712903242735</v>
      </c>
      <c r="F62" s="460">
        <v>721.46145790000003</v>
      </c>
      <c r="G62" s="461">
        <v>180.36536447500001</v>
      </c>
      <c r="H62" s="461">
        <v>80.631199999999993</v>
      </c>
      <c r="I62" s="461">
        <v>235.14557000000002</v>
      </c>
      <c r="J62" s="461">
        <v>54.780205525000014</v>
      </c>
      <c r="K62" s="463">
        <v>0.32592949689156225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81.794935500000008</v>
      </c>
      <c r="C63" s="461">
        <v>199.79434000000001</v>
      </c>
      <c r="D63" s="461">
        <v>117.9994045</v>
      </c>
      <c r="E63" s="462">
        <v>2.4426248248585023</v>
      </c>
      <c r="F63" s="460">
        <v>81.930269799999991</v>
      </c>
      <c r="G63" s="461">
        <v>20.482567449999998</v>
      </c>
      <c r="H63" s="461">
        <v>0</v>
      </c>
      <c r="I63" s="461">
        <v>3.08589</v>
      </c>
      <c r="J63" s="461">
        <v>-17.396677449999999</v>
      </c>
      <c r="K63" s="463">
        <v>3.7664833858511236E-2</v>
      </c>
      <c r="L63" s="150"/>
      <c r="M63" s="459" t="str">
        <f t="shared" si="0"/>
        <v/>
      </c>
    </row>
    <row r="64" spans="1:13" ht="14.45" customHeight="1" x14ac:dyDescent="0.2">
      <c r="A64" s="464" t="s">
        <v>330</v>
      </c>
      <c r="B64" s="460">
        <v>81.794935500000008</v>
      </c>
      <c r="C64" s="461">
        <v>199.79434000000001</v>
      </c>
      <c r="D64" s="461">
        <v>117.9994045</v>
      </c>
      <c r="E64" s="462">
        <v>2.4426248248585023</v>
      </c>
      <c r="F64" s="460">
        <v>81.930269799999991</v>
      </c>
      <c r="G64" s="461">
        <v>20.482567449999998</v>
      </c>
      <c r="H64" s="461">
        <v>0</v>
      </c>
      <c r="I64" s="461">
        <v>3.08589</v>
      </c>
      <c r="J64" s="461">
        <v>-17.396677449999999</v>
      </c>
      <c r="K64" s="463">
        <v>3.7664833858511236E-2</v>
      </c>
      <c r="L64" s="150"/>
      <c r="M64" s="459" t="str">
        <f t="shared" si="0"/>
        <v>X</v>
      </c>
    </row>
    <row r="65" spans="1:13" ht="14.45" customHeight="1" x14ac:dyDescent="0.2">
      <c r="A65" s="464" t="s">
        <v>331</v>
      </c>
      <c r="B65" s="460">
        <v>38.068728900000004</v>
      </c>
      <c r="C65" s="461">
        <v>6.0692599999999999</v>
      </c>
      <c r="D65" s="461">
        <v>-31.999468900000004</v>
      </c>
      <c r="E65" s="462">
        <v>0.15942901629163667</v>
      </c>
      <c r="F65" s="460">
        <v>38.068728799999995</v>
      </c>
      <c r="G65" s="461">
        <v>9.5171821999999988</v>
      </c>
      <c r="H65" s="461">
        <v>0</v>
      </c>
      <c r="I65" s="461">
        <v>0</v>
      </c>
      <c r="J65" s="461">
        <v>-9.5171821999999988</v>
      </c>
      <c r="K65" s="463">
        <v>0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1.3469964999999999</v>
      </c>
      <c r="C66" s="461">
        <v>0.17499999999999999</v>
      </c>
      <c r="D66" s="461">
        <v>-1.1719964999999999</v>
      </c>
      <c r="E66" s="462">
        <v>0.12991867462164897</v>
      </c>
      <c r="F66" s="460">
        <v>2.6599284999999999</v>
      </c>
      <c r="G66" s="461">
        <v>0.66498212499999998</v>
      </c>
      <c r="H66" s="461">
        <v>0</v>
      </c>
      <c r="I66" s="461">
        <v>0</v>
      </c>
      <c r="J66" s="461">
        <v>-0.66498212499999998</v>
      </c>
      <c r="K66" s="463">
        <v>0</v>
      </c>
      <c r="L66" s="150"/>
      <c r="M66" s="459" t="str">
        <f t="shared" si="0"/>
        <v/>
      </c>
    </row>
    <row r="67" spans="1:13" ht="14.45" customHeight="1" x14ac:dyDescent="0.2">
      <c r="A67" s="464" t="s">
        <v>333</v>
      </c>
      <c r="B67" s="460">
        <v>2</v>
      </c>
      <c r="C67" s="461">
        <v>2.25786</v>
      </c>
      <c r="D67" s="461">
        <v>0.25785999999999998</v>
      </c>
      <c r="E67" s="462">
        <v>1.12893</v>
      </c>
      <c r="F67" s="460">
        <v>24.295526000000002</v>
      </c>
      <c r="G67" s="461">
        <v>6.0738815000000006</v>
      </c>
      <c r="H67" s="461">
        <v>0</v>
      </c>
      <c r="I67" s="461">
        <v>2.8023600000000002</v>
      </c>
      <c r="J67" s="461">
        <v>-3.2715215000000004</v>
      </c>
      <c r="K67" s="463">
        <v>0.11534469350447485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0.37921050000000001</v>
      </c>
      <c r="C68" s="461">
        <v>10.453959999999999</v>
      </c>
      <c r="D68" s="461">
        <v>10.074749499999999</v>
      </c>
      <c r="E68" s="462">
        <v>27.567696569583379</v>
      </c>
      <c r="F68" s="460">
        <v>0.44928429999999997</v>
      </c>
      <c r="G68" s="461">
        <v>0.11232107499999999</v>
      </c>
      <c r="H68" s="461">
        <v>0</v>
      </c>
      <c r="I68" s="461">
        <v>0.28352999999999995</v>
      </c>
      <c r="J68" s="461">
        <v>0.17120892499999996</v>
      </c>
      <c r="K68" s="463">
        <v>0.63107034899728298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0</v>
      </c>
      <c r="C69" s="461">
        <v>180.83826000000002</v>
      </c>
      <c r="D69" s="461">
        <v>180.83826000000002</v>
      </c>
      <c r="E69" s="462">
        <v>0</v>
      </c>
      <c r="F69" s="460">
        <v>0</v>
      </c>
      <c r="G69" s="461">
        <v>0</v>
      </c>
      <c r="H69" s="461">
        <v>0</v>
      </c>
      <c r="I69" s="461">
        <v>0</v>
      </c>
      <c r="J69" s="461">
        <v>0</v>
      </c>
      <c r="K69" s="463">
        <v>0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39.999999600000002</v>
      </c>
      <c r="C70" s="461">
        <v>0</v>
      </c>
      <c r="D70" s="461">
        <v>-39.999999600000002</v>
      </c>
      <c r="E70" s="462">
        <v>0</v>
      </c>
      <c r="F70" s="460">
        <v>16.456802199999998</v>
      </c>
      <c r="G70" s="461">
        <v>4.1142005499999996</v>
      </c>
      <c r="H70" s="461">
        <v>0</v>
      </c>
      <c r="I70" s="461">
        <v>0</v>
      </c>
      <c r="J70" s="461">
        <v>-4.1142005499999996</v>
      </c>
      <c r="K70" s="463">
        <v>0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0</v>
      </c>
      <c r="C71" s="461">
        <v>101.56</v>
      </c>
      <c r="D71" s="461">
        <v>101.56</v>
      </c>
      <c r="E71" s="462">
        <v>0</v>
      </c>
      <c r="F71" s="460">
        <v>0</v>
      </c>
      <c r="G71" s="461">
        <v>0</v>
      </c>
      <c r="H71" s="461">
        <v>24.81</v>
      </c>
      <c r="I71" s="461">
        <v>71.754000000000005</v>
      </c>
      <c r="J71" s="461">
        <v>71.754000000000005</v>
      </c>
      <c r="K71" s="463">
        <v>0</v>
      </c>
      <c r="L71" s="150"/>
      <c r="M71" s="459" t="str">
        <f t="shared" si="1"/>
        <v/>
      </c>
    </row>
    <row r="72" spans="1:13" ht="14.45" customHeight="1" x14ac:dyDescent="0.2">
      <c r="A72" s="464" t="s">
        <v>338</v>
      </c>
      <c r="B72" s="460">
        <v>0</v>
      </c>
      <c r="C72" s="461">
        <v>101.56</v>
      </c>
      <c r="D72" s="461">
        <v>101.56</v>
      </c>
      <c r="E72" s="462">
        <v>0</v>
      </c>
      <c r="F72" s="460">
        <v>0</v>
      </c>
      <c r="G72" s="461">
        <v>0</v>
      </c>
      <c r="H72" s="461">
        <v>24.81</v>
      </c>
      <c r="I72" s="461">
        <v>71.754000000000005</v>
      </c>
      <c r="J72" s="461">
        <v>71.754000000000005</v>
      </c>
      <c r="K72" s="463">
        <v>0</v>
      </c>
      <c r="L72" s="150"/>
      <c r="M72" s="459" t="str">
        <f t="shared" si="1"/>
        <v>X</v>
      </c>
    </row>
    <row r="73" spans="1:13" ht="14.45" customHeight="1" x14ac:dyDescent="0.2">
      <c r="A73" s="464" t="s">
        <v>339</v>
      </c>
      <c r="B73" s="460">
        <v>0</v>
      </c>
      <c r="C73" s="461">
        <v>97.653999999999996</v>
      </c>
      <c r="D73" s="461">
        <v>97.653999999999996</v>
      </c>
      <c r="E73" s="462">
        <v>0</v>
      </c>
      <c r="F73" s="460">
        <v>0</v>
      </c>
      <c r="G73" s="461">
        <v>0</v>
      </c>
      <c r="H73" s="461">
        <v>24.81</v>
      </c>
      <c r="I73" s="461">
        <v>71.754000000000005</v>
      </c>
      <c r="J73" s="461">
        <v>71.754000000000005</v>
      </c>
      <c r="K73" s="463">
        <v>0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0</v>
      </c>
      <c r="C74" s="461">
        <v>3.9060000000000001</v>
      </c>
      <c r="D74" s="461">
        <v>3.9060000000000001</v>
      </c>
      <c r="E74" s="462">
        <v>0</v>
      </c>
      <c r="F74" s="460">
        <v>0</v>
      </c>
      <c r="G74" s="461">
        <v>0</v>
      </c>
      <c r="H74" s="461">
        <v>0</v>
      </c>
      <c r="I74" s="461">
        <v>0</v>
      </c>
      <c r="J74" s="461">
        <v>0</v>
      </c>
      <c r="K74" s="463">
        <v>0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582.04088039999999</v>
      </c>
      <c r="C75" s="461">
        <v>570.84047999999996</v>
      </c>
      <c r="D75" s="461">
        <v>-11.200400400000035</v>
      </c>
      <c r="E75" s="462">
        <v>0.98075667744797801</v>
      </c>
      <c r="F75" s="460">
        <v>639.53118810000001</v>
      </c>
      <c r="G75" s="461">
        <v>159.882797025</v>
      </c>
      <c r="H75" s="461">
        <v>55.821199999999997</v>
      </c>
      <c r="I75" s="461">
        <v>160.30568</v>
      </c>
      <c r="J75" s="461">
        <v>0.42288297499999317</v>
      </c>
      <c r="K75" s="463">
        <v>0.25066123901831333</v>
      </c>
      <c r="L75" s="150"/>
      <c r="M75" s="459" t="str">
        <f t="shared" si="1"/>
        <v/>
      </c>
    </row>
    <row r="76" spans="1:13" ht="14.45" customHeight="1" x14ac:dyDescent="0.2">
      <c r="A76" s="464" t="s">
        <v>342</v>
      </c>
      <c r="B76" s="460">
        <v>14.8327931</v>
      </c>
      <c r="C76" s="461">
        <v>16.042149999999999</v>
      </c>
      <c r="D76" s="461">
        <v>1.2093568999999995</v>
      </c>
      <c r="E76" s="462">
        <v>1.0815326480890508</v>
      </c>
      <c r="F76" s="460">
        <v>11.4738281</v>
      </c>
      <c r="G76" s="461">
        <v>2.8684570250000001</v>
      </c>
      <c r="H76" s="461">
        <v>1.47892</v>
      </c>
      <c r="I76" s="461">
        <v>4.8402899999999995</v>
      </c>
      <c r="J76" s="461">
        <v>1.9718329749999994</v>
      </c>
      <c r="K76" s="463">
        <v>0.42185484720657435</v>
      </c>
      <c r="L76" s="150"/>
      <c r="M76" s="459" t="str">
        <f t="shared" si="1"/>
        <v>X</v>
      </c>
    </row>
    <row r="77" spans="1:13" ht="14.45" customHeight="1" x14ac:dyDescent="0.2">
      <c r="A77" s="464" t="s">
        <v>343</v>
      </c>
      <c r="B77" s="460">
        <v>4.2565091000000006</v>
      </c>
      <c r="C77" s="461">
        <v>2.9895999999999998</v>
      </c>
      <c r="D77" s="461">
        <v>-1.2669091000000008</v>
      </c>
      <c r="E77" s="462">
        <v>0.70235959321689212</v>
      </c>
      <c r="F77" s="460">
        <v>0</v>
      </c>
      <c r="G77" s="461">
        <v>0</v>
      </c>
      <c r="H77" s="461">
        <v>0.28939999999999999</v>
      </c>
      <c r="I77" s="461">
        <v>0.84820000000000007</v>
      </c>
      <c r="J77" s="461">
        <v>0.84820000000000007</v>
      </c>
      <c r="K77" s="463">
        <v>0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10.576283999999999</v>
      </c>
      <c r="C78" s="461">
        <v>13.05255</v>
      </c>
      <c r="D78" s="461">
        <v>2.4762660000000007</v>
      </c>
      <c r="E78" s="462">
        <v>1.2341338413378462</v>
      </c>
      <c r="F78" s="460">
        <v>11.4738281</v>
      </c>
      <c r="G78" s="461">
        <v>2.8684570250000001</v>
      </c>
      <c r="H78" s="461">
        <v>1.1895199999999999</v>
      </c>
      <c r="I78" s="461">
        <v>3.9920900000000001</v>
      </c>
      <c r="J78" s="461">
        <v>1.123632975</v>
      </c>
      <c r="K78" s="463">
        <v>0.34793008621072158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11.88</v>
      </c>
      <c r="C79" s="461">
        <v>11.88</v>
      </c>
      <c r="D79" s="461">
        <v>0</v>
      </c>
      <c r="E79" s="462">
        <v>1</v>
      </c>
      <c r="F79" s="460">
        <v>10.8</v>
      </c>
      <c r="G79" s="461">
        <v>2.7</v>
      </c>
      <c r="H79" s="461">
        <v>0</v>
      </c>
      <c r="I79" s="461">
        <v>2.97</v>
      </c>
      <c r="J79" s="461">
        <v>0.27</v>
      </c>
      <c r="K79" s="463">
        <v>0.27500000000000002</v>
      </c>
      <c r="L79" s="150"/>
      <c r="M79" s="459" t="str">
        <f t="shared" si="1"/>
        <v>X</v>
      </c>
    </row>
    <row r="80" spans="1:13" ht="14.45" customHeight="1" x14ac:dyDescent="0.2">
      <c r="A80" s="464" t="s">
        <v>346</v>
      </c>
      <c r="B80" s="460">
        <v>11.88</v>
      </c>
      <c r="C80" s="461">
        <v>11.88</v>
      </c>
      <c r="D80" s="461">
        <v>0</v>
      </c>
      <c r="E80" s="462">
        <v>1</v>
      </c>
      <c r="F80" s="460">
        <v>10.8</v>
      </c>
      <c r="G80" s="461">
        <v>2.7</v>
      </c>
      <c r="H80" s="461">
        <v>0</v>
      </c>
      <c r="I80" s="461">
        <v>2.97</v>
      </c>
      <c r="J80" s="461">
        <v>0.27</v>
      </c>
      <c r="K80" s="463">
        <v>0.27500000000000002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477.40435379999997</v>
      </c>
      <c r="C81" s="461">
        <v>450.90800000000002</v>
      </c>
      <c r="D81" s="461">
        <v>-26.496353799999952</v>
      </c>
      <c r="E81" s="462">
        <v>0.94449913665617691</v>
      </c>
      <c r="F81" s="460">
        <v>529.94703890000005</v>
      </c>
      <c r="G81" s="461">
        <v>132.48675972500001</v>
      </c>
      <c r="H81" s="461">
        <v>45.739280000000001</v>
      </c>
      <c r="I81" s="461">
        <v>132.17958999999999</v>
      </c>
      <c r="J81" s="461">
        <v>-0.30716972500002271</v>
      </c>
      <c r="K81" s="463">
        <v>0.24942037656133034</v>
      </c>
      <c r="L81" s="150"/>
      <c r="M81" s="459" t="str">
        <f t="shared" si="1"/>
        <v>X</v>
      </c>
    </row>
    <row r="82" spans="1:13" ht="14.45" customHeight="1" x14ac:dyDescent="0.2">
      <c r="A82" s="464" t="s">
        <v>348</v>
      </c>
      <c r="B82" s="460">
        <v>355.47099379999997</v>
      </c>
      <c r="C82" s="461">
        <v>330.11268999999999</v>
      </c>
      <c r="D82" s="461">
        <v>-25.358303799999987</v>
      </c>
      <c r="E82" s="462">
        <v>0.92866280444173899</v>
      </c>
      <c r="F82" s="460">
        <v>395.5329218</v>
      </c>
      <c r="G82" s="461">
        <v>98.883230450000013</v>
      </c>
      <c r="H82" s="461">
        <v>30.92914</v>
      </c>
      <c r="I82" s="461">
        <v>92.787419999999997</v>
      </c>
      <c r="J82" s="461">
        <v>-6.0958104500000161</v>
      </c>
      <c r="K82" s="463">
        <v>0.23458836138782316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0.91095919999999997</v>
      </c>
      <c r="C83" s="461">
        <v>2.52441</v>
      </c>
      <c r="D83" s="461">
        <v>1.6134508000000001</v>
      </c>
      <c r="E83" s="462">
        <v>2.7711559420004761</v>
      </c>
      <c r="F83" s="460">
        <v>1.1603323000000001</v>
      </c>
      <c r="G83" s="461">
        <v>0.29008307500000002</v>
      </c>
      <c r="H83" s="461">
        <v>0</v>
      </c>
      <c r="I83" s="461">
        <v>3.1919599999999999</v>
      </c>
      <c r="J83" s="461">
        <v>2.9018769249999998</v>
      </c>
      <c r="K83" s="463">
        <v>2.7509016167179001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49.905400399999998</v>
      </c>
      <c r="C84" s="461">
        <v>52.075019999999995</v>
      </c>
      <c r="D84" s="461">
        <v>2.1696195999999972</v>
      </c>
      <c r="E84" s="462">
        <v>1.0434746456818329</v>
      </c>
      <c r="F84" s="460">
        <v>52.8587846</v>
      </c>
      <c r="G84" s="461">
        <v>13.21469615</v>
      </c>
      <c r="H84" s="461">
        <v>5.1836899999999995</v>
      </c>
      <c r="I84" s="461">
        <v>13.605259999999999</v>
      </c>
      <c r="J84" s="461">
        <v>0.39056384999999949</v>
      </c>
      <c r="K84" s="463">
        <v>0.25738881631417609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71.117000400000009</v>
      </c>
      <c r="C85" s="461">
        <v>66.195880000000002</v>
      </c>
      <c r="D85" s="461">
        <v>-4.9211204000000066</v>
      </c>
      <c r="E85" s="462">
        <v>0.93080247518425985</v>
      </c>
      <c r="F85" s="460">
        <v>80.395000199999998</v>
      </c>
      <c r="G85" s="461">
        <v>20.09875005</v>
      </c>
      <c r="H85" s="461">
        <v>9.6264500000000002</v>
      </c>
      <c r="I85" s="461">
        <v>22.594950000000001</v>
      </c>
      <c r="J85" s="461">
        <v>2.4961999500000012</v>
      </c>
      <c r="K85" s="463">
        <v>0.28104919390248351</v>
      </c>
      <c r="L85" s="150"/>
      <c r="M85" s="459" t="str">
        <f t="shared" si="1"/>
        <v/>
      </c>
    </row>
    <row r="86" spans="1:13" ht="14.45" customHeight="1" x14ac:dyDescent="0.2">
      <c r="A86" s="464" t="s">
        <v>352</v>
      </c>
      <c r="B86" s="460">
        <v>77.008844100000005</v>
      </c>
      <c r="C86" s="461">
        <v>92.010329999999996</v>
      </c>
      <c r="D86" s="461">
        <v>15.001485899999992</v>
      </c>
      <c r="E86" s="462">
        <v>1.1948021175401591</v>
      </c>
      <c r="F86" s="460">
        <v>86.333555699999991</v>
      </c>
      <c r="G86" s="461">
        <v>21.583388924999998</v>
      </c>
      <c r="H86" s="461">
        <v>8.6029999999999998</v>
      </c>
      <c r="I86" s="461">
        <v>20.315799999999999</v>
      </c>
      <c r="J86" s="461">
        <v>-1.2675889249999983</v>
      </c>
      <c r="K86" s="463">
        <v>0.2353175406164813</v>
      </c>
      <c r="L86" s="150"/>
      <c r="M86" s="459" t="str">
        <f t="shared" si="1"/>
        <v>X</v>
      </c>
    </row>
    <row r="87" spans="1:13" ht="14.45" customHeight="1" x14ac:dyDescent="0.2">
      <c r="A87" s="464" t="s">
        <v>353</v>
      </c>
      <c r="B87" s="460">
        <v>0</v>
      </c>
      <c r="C87" s="461">
        <v>6.04</v>
      </c>
      <c r="D87" s="461">
        <v>6.04</v>
      </c>
      <c r="E87" s="462">
        <v>0</v>
      </c>
      <c r="F87" s="460">
        <v>0</v>
      </c>
      <c r="G87" s="461">
        <v>0</v>
      </c>
      <c r="H87" s="461">
        <v>0</v>
      </c>
      <c r="I87" s="461">
        <v>0</v>
      </c>
      <c r="J87" s="461">
        <v>0</v>
      </c>
      <c r="K87" s="463">
        <v>0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74.744300499999994</v>
      </c>
      <c r="C88" s="461">
        <v>76.167289999999994</v>
      </c>
      <c r="D88" s="461">
        <v>1.4229894999999999</v>
      </c>
      <c r="E88" s="462">
        <v>1.0190381004368354</v>
      </c>
      <c r="F88" s="460">
        <v>82.346974100000011</v>
      </c>
      <c r="G88" s="461">
        <v>20.586743525000003</v>
      </c>
      <c r="H88" s="461">
        <v>8.6029999999999998</v>
      </c>
      <c r="I88" s="461">
        <v>20.315799999999999</v>
      </c>
      <c r="J88" s="461">
        <v>-0.2709435250000034</v>
      </c>
      <c r="K88" s="463">
        <v>0.24670973307809735</v>
      </c>
      <c r="L88" s="150"/>
      <c r="M88" s="459" t="str">
        <f t="shared" si="1"/>
        <v/>
      </c>
    </row>
    <row r="89" spans="1:13" ht="14.45" customHeight="1" x14ac:dyDescent="0.2">
      <c r="A89" s="464" t="s">
        <v>355</v>
      </c>
      <c r="B89" s="460">
        <v>2.2645436000000001</v>
      </c>
      <c r="C89" s="461">
        <v>0.57599999999999996</v>
      </c>
      <c r="D89" s="461">
        <v>-1.6885436</v>
      </c>
      <c r="E89" s="462">
        <v>0.25435588875391929</v>
      </c>
      <c r="F89" s="460">
        <v>2.4070673</v>
      </c>
      <c r="G89" s="461">
        <v>0.60176682500000001</v>
      </c>
      <c r="H89" s="461">
        <v>0</v>
      </c>
      <c r="I89" s="461">
        <v>0</v>
      </c>
      <c r="J89" s="461">
        <v>-0.60176682500000001</v>
      </c>
      <c r="K89" s="463">
        <v>0</v>
      </c>
      <c r="L89" s="150"/>
      <c r="M89" s="459" t="str">
        <f t="shared" si="1"/>
        <v/>
      </c>
    </row>
    <row r="90" spans="1:13" ht="14.45" customHeight="1" x14ac:dyDescent="0.2">
      <c r="A90" s="464" t="s">
        <v>356</v>
      </c>
      <c r="B90" s="460">
        <v>0</v>
      </c>
      <c r="C90" s="461">
        <v>1.238</v>
      </c>
      <c r="D90" s="461">
        <v>1.238</v>
      </c>
      <c r="E90" s="462">
        <v>0</v>
      </c>
      <c r="F90" s="460">
        <v>1.5795143</v>
      </c>
      <c r="G90" s="461">
        <v>0.39487857500000001</v>
      </c>
      <c r="H90" s="461">
        <v>0</v>
      </c>
      <c r="I90" s="461">
        <v>0</v>
      </c>
      <c r="J90" s="461">
        <v>-0.39487857500000001</v>
      </c>
      <c r="K90" s="463">
        <v>0</v>
      </c>
      <c r="L90" s="150"/>
      <c r="M90" s="459" t="str">
        <f t="shared" si="1"/>
        <v/>
      </c>
    </row>
    <row r="91" spans="1:13" ht="14.45" customHeight="1" x14ac:dyDescent="0.2">
      <c r="A91" s="464" t="s">
        <v>357</v>
      </c>
      <c r="B91" s="460">
        <v>0</v>
      </c>
      <c r="C91" s="461">
        <v>7.9890400000000001</v>
      </c>
      <c r="D91" s="461">
        <v>7.9890400000000001</v>
      </c>
      <c r="E91" s="462">
        <v>0</v>
      </c>
      <c r="F91" s="460">
        <v>0</v>
      </c>
      <c r="G91" s="461">
        <v>0</v>
      </c>
      <c r="H91" s="461">
        <v>0</v>
      </c>
      <c r="I91" s="461">
        <v>0</v>
      </c>
      <c r="J91" s="461">
        <v>0</v>
      </c>
      <c r="K91" s="463">
        <v>0</v>
      </c>
      <c r="L91" s="150"/>
      <c r="M91" s="459" t="str">
        <f t="shared" si="1"/>
        <v/>
      </c>
    </row>
    <row r="92" spans="1:13" ht="14.45" customHeight="1" x14ac:dyDescent="0.2">
      <c r="A92" s="464" t="s">
        <v>358</v>
      </c>
      <c r="B92" s="460">
        <v>0.91488940000000007</v>
      </c>
      <c r="C92" s="461">
        <v>0</v>
      </c>
      <c r="D92" s="461">
        <v>-0.91488940000000007</v>
      </c>
      <c r="E92" s="462">
        <v>0</v>
      </c>
      <c r="F92" s="460">
        <v>0.97676540000000001</v>
      </c>
      <c r="G92" s="461">
        <v>0.24419135000000003</v>
      </c>
      <c r="H92" s="461">
        <v>0</v>
      </c>
      <c r="I92" s="461">
        <v>0</v>
      </c>
      <c r="J92" s="461">
        <v>-0.24419135000000003</v>
      </c>
      <c r="K92" s="463">
        <v>0</v>
      </c>
      <c r="L92" s="150"/>
      <c r="M92" s="459" t="str">
        <f t="shared" si="1"/>
        <v>X</v>
      </c>
    </row>
    <row r="93" spans="1:13" ht="14.45" customHeight="1" x14ac:dyDescent="0.2">
      <c r="A93" s="464" t="s">
        <v>359</v>
      </c>
      <c r="B93" s="460">
        <v>0.91488940000000007</v>
      </c>
      <c r="C93" s="461">
        <v>0</v>
      </c>
      <c r="D93" s="461">
        <v>-0.91488940000000007</v>
      </c>
      <c r="E93" s="462">
        <v>0</v>
      </c>
      <c r="F93" s="460">
        <v>0.97676540000000001</v>
      </c>
      <c r="G93" s="461">
        <v>0.24419135000000003</v>
      </c>
      <c r="H93" s="461">
        <v>0</v>
      </c>
      <c r="I93" s="461">
        <v>0</v>
      </c>
      <c r="J93" s="461">
        <v>-0.24419135000000003</v>
      </c>
      <c r="K93" s="463">
        <v>0</v>
      </c>
      <c r="L93" s="150"/>
      <c r="M93" s="459" t="str">
        <f t="shared" si="1"/>
        <v/>
      </c>
    </row>
    <row r="94" spans="1:13" ht="14.45" customHeight="1" x14ac:dyDescent="0.2">
      <c r="A94" s="464" t="s">
        <v>360</v>
      </c>
      <c r="B94" s="460">
        <v>17884.686239500003</v>
      </c>
      <c r="C94" s="461">
        <v>18702.90943</v>
      </c>
      <c r="D94" s="461">
        <v>818.22319049999714</v>
      </c>
      <c r="E94" s="462">
        <v>1.04574993262632</v>
      </c>
      <c r="F94" s="460">
        <v>18965.449054600002</v>
      </c>
      <c r="G94" s="461">
        <v>4741.3622636500004</v>
      </c>
      <c r="H94" s="461">
        <v>1352.05682</v>
      </c>
      <c r="I94" s="461">
        <v>4280.1634299999996</v>
      </c>
      <c r="J94" s="461">
        <v>-461.19883365000078</v>
      </c>
      <c r="K94" s="463">
        <v>0.22568215588662063</v>
      </c>
      <c r="L94" s="150"/>
      <c r="M94" s="459" t="str">
        <f t="shared" si="1"/>
        <v/>
      </c>
    </row>
    <row r="95" spans="1:13" ht="14.45" customHeight="1" x14ac:dyDescent="0.2">
      <c r="A95" s="464" t="s">
        <v>361</v>
      </c>
      <c r="B95" s="460">
        <v>13186.503985400001</v>
      </c>
      <c r="C95" s="461">
        <v>13875.370999999999</v>
      </c>
      <c r="D95" s="461">
        <v>688.86701459999858</v>
      </c>
      <c r="E95" s="462">
        <v>1.0522403068594002</v>
      </c>
      <c r="F95" s="460">
        <v>14068.5729393</v>
      </c>
      <c r="G95" s="461">
        <v>3517.143234825</v>
      </c>
      <c r="H95" s="461">
        <v>999.149</v>
      </c>
      <c r="I95" s="461">
        <v>3155.3330000000001</v>
      </c>
      <c r="J95" s="461">
        <v>-361.81023482499995</v>
      </c>
      <c r="K95" s="463">
        <v>0.22428237843411272</v>
      </c>
      <c r="L95" s="150"/>
      <c r="M95" s="459" t="str">
        <f t="shared" si="1"/>
        <v/>
      </c>
    </row>
    <row r="96" spans="1:13" ht="14.45" customHeight="1" x14ac:dyDescent="0.2">
      <c r="A96" s="464" t="s">
        <v>362</v>
      </c>
      <c r="B96" s="460">
        <v>13098.8188106</v>
      </c>
      <c r="C96" s="461">
        <v>12939.092000000001</v>
      </c>
      <c r="D96" s="461">
        <v>-159.72681059999923</v>
      </c>
      <c r="E96" s="462">
        <v>0.98780601419795633</v>
      </c>
      <c r="F96" s="460">
        <v>13997.9953062</v>
      </c>
      <c r="G96" s="461">
        <v>3499.4988265499996</v>
      </c>
      <c r="H96" s="461">
        <v>984.97199999999998</v>
      </c>
      <c r="I96" s="461">
        <v>3141.1559999999999</v>
      </c>
      <c r="J96" s="461">
        <v>-358.3428265499997</v>
      </c>
      <c r="K96" s="463">
        <v>0.2244004181519276</v>
      </c>
      <c r="L96" s="150"/>
      <c r="M96" s="459" t="str">
        <f t="shared" si="1"/>
        <v>X</v>
      </c>
    </row>
    <row r="97" spans="1:13" ht="14.45" customHeight="1" x14ac:dyDescent="0.2">
      <c r="A97" s="464" t="s">
        <v>363</v>
      </c>
      <c r="B97" s="460">
        <v>13098.8188106</v>
      </c>
      <c r="C97" s="461">
        <v>12939.092000000001</v>
      </c>
      <c r="D97" s="461">
        <v>-159.72681059999923</v>
      </c>
      <c r="E97" s="462">
        <v>0.98780601419795633</v>
      </c>
      <c r="F97" s="460">
        <v>13997.9953062</v>
      </c>
      <c r="G97" s="461">
        <v>3499.4988265499996</v>
      </c>
      <c r="H97" s="461">
        <v>984.97199999999998</v>
      </c>
      <c r="I97" s="461">
        <v>3141.1559999999999</v>
      </c>
      <c r="J97" s="461">
        <v>-358.3428265499997</v>
      </c>
      <c r="K97" s="463">
        <v>0.2244004181519276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0</v>
      </c>
      <c r="C98" s="461">
        <v>0.98399999999999999</v>
      </c>
      <c r="D98" s="461">
        <v>0.98399999999999999</v>
      </c>
      <c r="E98" s="462">
        <v>0</v>
      </c>
      <c r="F98" s="460">
        <v>0</v>
      </c>
      <c r="G98" s="461">
        <v>0</v>
      </c>
      <c r="H98" s="461">
        <v>0</v>
      </c>
      <c r="I98" s="461">
        <v>0</v>
      </c>
      <c r="J98" s="461">
        <v>0</v>
      </c>
      <c r="K98" s="463">
        <v>0</v>
      </c>
      <c r="L98" s="150"/>
      <c r="M98" s="459" t="str">
        <f t="shared" si="1"/>
        <v>X</v>
      </c>
    </row>
    <row r="99" spans="1:13" ht="14.45" customHeight="1" x14ac:dyDescent="0.2">
      <c r="A99" s="464" t="s">
        <v>365</v>
      </c>
      <c r="B99" s="460">
        <v>0</v>
      </c>
      <c r="C99" s="461">
        <v>0.98399999999999999</v>
      </c>
      <c r="D99" s="461">
        <v>0.98399999999999999</v>
      </c>
      <c r="E99" s="462">
        <v>0</v>
      </c>
      <c r="F99" s="460">
        <v>0</v>
      </c>
      <c r="G99" s="461">
        <v>0</v>
      </c>
      <c r="H99" s="461">
        <v>0</v>
      </c>
      <c r="I99" s="461">
        <v>0</v>
      </c>
      <c r="J99" s="461">
        <v>0</v>
      </c>
      <c r="K99" s="463">
        <v>0</v>
      </c>
      <c r="L99" s="150"/>
      <c r="M99" s="459" t="str">
        <f t="shared" si="1"/>
        <v/>
      </c>
    </row>
    <row r="100" spans="1:13" ht="14.45" customHeight="1" x14ac:dyDescent="0.2">
      <c r="A100" s="464" t="s">
        <v>366</v>
      </c>
      <c r="B100" s="460">
        <v>79.428625199999999</v>
      </c>
      <c r="C100" s="461">
        <v>34.655999999999999</v>
      </c>
      <c r="D100" s="461">
        <v>-44.7726252</v>
      </c>
      <c r="E100" s="462">
        <v>0.43631625138590463</v>
      </c>
      <c r="F100" s="460">
        <v>70.5776331</v>
      </c>
      <c r="G100" s="461">
        <v>17.644408275</v>
      </c>
      <c r="H100" s="461">
        <v>14.177</v>
      </c>
      <c r="I100" s="461">
        <v>14.177</v>
      </c>
      <c r="J100" s="461">
        <v>-3.4674082750000004</v>
      </c>
      <c r="K100" s="463">
        <v>0.20087100370613023</v>
      </c>
      <c r="L100" s="150"/>
      <c r="M100" s="459" t="str">
        <f t="shared" si="1"/>
        <v>X</v>
      </c>
    </row>
    <row r="101" spans="1:13" ht="14.45" customHeight="1" x14ac:dyDescent="0.2">
      <c r="A101" s="464" t="s">
        <v>367</v>
      </c>
      <c r="B101" s="460">
        <v>79.428625199999999</v>
      </c>
      <c r="C101" s="461">
        <v>34.655999999999999</v>
      </c>
      <c r="D101" s="461">
        <v>-44.7726252</v>
      </c>
      <c r="E101" s="462">
        <v>0.43631625138590463</v>
      </c>
      <c r="F101" s="460">
        <v>70.5776331</v>
      </c>
      <c r="G101" s="461">
        <v>17.644408275</v>
      </c>
      <c r="H101" s="461">
        <v>14.177</v>
      </c>
      <c r="I101" s="461">
        <v>14.177</v>
      </c>
      <c r="J101" s="461">
        <v>-3.4674082750000004</v>
      </c>
      <c r="K101" s="463">
        <v>0.20087100370613023</v>
      </c>
      <c r="L101" s="150"/>
      <c r="M101" s="459" t="str">
        <f t="shared" si="1"/>
        <v/>
      </c>
    </row>
    <row r="102" spans="1:13" ht="14.45" customHeight="1" x14ac:dyDescent="0.2">
      <c r="A102" s="464" t="s">
        <v>368</v>
      </c>
      <c r="B102" s="460">
        <v>8.2565495999999996</v>
      </c>
      <c r="C102" s="461">
        <v>0</v>
      </c>
      <c r="D102" s="461">
        <v>-8.2565495999999996</v>
      </c>
      <c r="E102" s="462">
        <v>0</v>
      </c>
      <c r="F102" s="460">
        <v>0</v>
      </c>
      <c r="G102" s="461">
        <v>0</v>
      </c>
      <c r="H102" s="461">
        <v>0</v>
      </c>
      <c r="I102" s="461">
        <v>0</v>
      </c>
      <c r="J102" s="461">
        <v>0</v>
      </c>
      <c r="K102" s="463">
        <v>0</v>
      </c>
      <c r="L102" s="150"/>
      <c r="M102" s="459" t="str">
        <f t="shared" si="1"/>
        <v>X</v>
      </c>
    </row>
    <row r="103" spans="1:13" ht="14.45" customHeight="1" x14ac:dyDescent="0.2">
      <c r="A103" s="464" t="s">
        <v>369</v>
      </c>
      <c r="B103" s="460">
        <v>8.2565495999999996</v>
      </c>
      <c r="C103" s="461">
        <v>0</v>
      </c>
      <c r="D103" s="461">
        <v>-8.2565495999999996</v>
      </c>
      <c r="E103" s="462">
        <v>0</v>
      </c>
      <c r="F103" s="460">
        <v>0</v>
      </c>
      <c r="G103" s="461">
        <v>0</v>
      </c>
      <c r="H103" s="461">
        <v>0</v>
      </c>
      <c r="I103" s="461">
        <v>0</v>
      </c>
      <c r="J103" s="461">
        <v>0</v>
      </c>
      <c r="K103" s="463">
        <v>0</v>
      </c>
      <c r="L103" s="150"/>
      <c r="M103" s="459" t="str">
        <f t="shared" si="1"/>
        <v/>
      </c>
    </row>
    <row r="104" spans="1:13" ht="14.45" customHeight="1" x14ac:dyDescent="0.2">
      <c r="A104" s="464" t="s">
        <v>370</v>
      </c>
      <c r="B104" s="460">
        <v>0</v>
      </c>
      <c r="C104" s="461">
        <v>900.63900000000001</v>
      </c>
      <c r="D104" s="461">
        <v>900.63900000000001</v>
      </c>
      <c r="E104" s="462">
        <v>0</v>
      </c>
      <c r="F104" s="460">
        <v>0</v>
      </c>
      <c r="G104" s="461">
        <v>0</v>
      </c>
      <c r="H104" s="461">
        <v>0</v>
      </c>
      <c r="I104" s="461">
        <v>0</v>
      </c>
      <c r="J104" s="461">
        <v>0</v>
      </c>
      <c r="K104" s="463">
        <v>0</v>
      </c>
      <c r="L104" s="150"/>
      <c r="M104" s="459" t="str">
        <f t="shared" si="1"/>
        <v>X</v>
      </c>
    </row>
    <row r="105" spans="1:13" ht="14.45" customHeight="1" x14ac:dyDescent="0.2">
      <c r="A105" s="464" t="s">
        <v>371</v>
      </c>
      <c r="B105" s="460">
        <v>0</v>
      </c>
      <c r="C105" s="461">
        <v>900.63900000000001</v>
      </c>
      <c r="D105" s="461">
        <v>900.63900000000001</v>
      </c>
      <c r="E105" s="462">
        <v>0</v>
      </c>
      <c r="F105" s="460">
        <v>0</v>
      </c>
      <c r="G105" s="461">
        <v>0</v>
      </c>
      <c r="H105" s="461">
        <v>0</v>
      </c>
      <c r="I105" s="461">
        <v>0</v>
      </c>
      <c r="J105" s="461">
        <v>0</v>
      </c>
      <c r="K105" s="463">
        <v>0</v>
      </c>
      <c r="L105" s="150"/>
      <c r="M105" s="459" t="str">
        <f t="shared" si="1"/>
        <v/>
      </c>
    </row>
    <row r="106" spans="1:13" ht="14.45" customHeight="1" x14ac:dyDescent="0.2">
      <c r="A106" s="464" t="s">
        <v>372</v>
      </c>
      <c r="B106" s="460">
        <v>4379.7738959999997</v>
      </c>
      <c r="C106" s="461">
        <v>4568.0477099999998</v>
      </c>
      <c r="D106" s="461">
        <v>188.27381400000013</v>
      </c>
      <c r="E106" s="462">
        <v>1.0429871081180579</v>
      </c>
      <c r="F106" s="460">
        <v>4610.9680771000003</v>
      </c>
      <c r="G106" s="461">
        <v>1152.7420192750001</v>
      </c>
      <c r="H106" s="461">
        <v>332.92192999999997</v>
      </c>
      <c r="I106" s="461">
        <v>1061.7138799999998</v>
      </c>
      <c r="J106" s="461">
        <v>-91.028139275000285</v>
      </c>
      <c r="K106" s="463">
        <v>0.23025834537283305</v>
      </c>
      <c r="L106" s="150"/>
      <c r="M106" s="459" t="str">
        <f t="shared" si="1"/>
        <v/>
      </c>
    </row>
    <row r="107" spans="1:13" ht="14.45" customHeight="1" x14ac:dyDescent="0.2">
      <c r="A107" s="464" t="s">
        <v>373</v>
      </c>
      <c r="B107" s="460">
        <v>1186.7853587</v>
      </c>
      <c r="C107" s="461">
        <v>1164.6118700000002</v>
      </c>
      <c r="D107" s="461">
        <v>-22.17348869999978</v>
      </c>
      <c r="E107" s="462">
        <v>0.98131634457953831</v>
      </c>
      <c r="F107" s="460">
        <v>1267.576544</v>
      </c>
      <c r="G107" s="461">
        <v>316.894136</v>
      </c>
      <c r="H107" s="461">
        <v>88.648839999999993</v>
      </c>
      <c r="I107" s="461">
        <v>282.70715999999999</v>
      </c>
      <c r="J107" s="461">
        <v>-34.186976000000016</v>
      </c>
      <c r="K107" s="463">
        <v>0.22302965555664303</v>
      </c>
      <c r="L107" s="150"/>
      <c r="M107" s="459" t="str">
        <f t="shared" si="1"/>
        <v>X</v>
      </c>
    </row>
    <row r="108" spans="1:13" ht="14.45" customHeight="1" x14ac:dyDescent="0.2">
      <c r="A108" s="464" t="s">
        <v>374</v>
      </c>
      <c r="B108" s="460">
        <v>1186.7853587</v>
      </c>
      <c r="C108" s="461">
        <v>1164.6118700000002</v>
      </c>
      <c r="D108" s="461">
        <v>-22.17348869999978</v>
      </c>
      <c r="E108" s="462">
        <v>0.98131634457953831</v>
      </c>
      <c r="F108" s="460">
        <v>1267.576544</v>
      </c>
      <c r="G108" s="461">
        <v>316.894136</v>
      </c>
      <c r="H108" s="461">
        <v>88.648839999999993</v>
      </c>
      <c r="I108" s="461">
        <v>282.70715999999999</v>
      </c>
      <c r="J108" s="461">
        <v>-34.186976000000016</v>
      </c>
      <c r="K108" s="463">
        <v>0.22302965555664303</v>
      </c>
      <c r="L108" s="150"/>
      <c r="M108" s="459" t="str">
        <f t="shared" si="1"/>
        <v/>
      </c>
    </row>
    <row r="109" spans="1:13" ht="14.45" customHeight="1" x14ac:dyDescent="0.2">
      <c r="A109" s="464" t="s">
        <v>375</v>
      </c>
      <c r="B109" s="460">
        <v>3192.9885373000002</v>
      </c>
      <c r="C109" s="461">
        <v>3099.0199700000003</v>
      </c>
      <c r="D109" s="461">
        <v>-93.968567299999904</v>
      </c>
      <c r="E109" s="462">
        <v>0.97057033991751818</v>
      </c>
      <c r="F109" s="460">
        <v>3343.3915331000003</v>
      </c>
      <c r="G109" s="461">
        <v>835.84788327500007</v>
      </c>
      <c r="H109" s="461">
        <v>244.27309</v>
      </c>
      <c r="I109" s="461">
        <v>779.00671999999997</v>
      </c>
      <c r="J109" s="461">
        <v>-56.841163275000099</v>
      </c>
      <c r="K109" s="463">
        <v>0.23299895100162055</v>
      </c>
      <c r="L109" s="150"/>
      <c r="M109" s="459" t="str">
        <f t="shared" si="1"/>
        <v>X</v>
      </c>
    </row>
    <row r="110" spans="1:13" ht="14.45" customHeight="1" x14ac:dyDescent="0.2">
      <c r="A110" s="464" t="s">
        <v>376</v>
      </c>
      <c r="B110" s="460">
        <v>3192.9885373000002</v>
      </c>
      <c r="C110" s="461">
        <v>3099.0199700000003</v>
      </c>
      <c r="D110" s="461">
        <v>-93.968567299999904</v>
      </c>
      <c r="E110" s="462">
        <v>0.97057033991751818</v>
      </c>
      <c r="F110" s="460">
        <v>3343.3915331000003</v>
      </c>
      <c r="G110" s="461">
        <v>835.84788327500007</v>
      </c>
      <c r="H110" s="461">
        <v>244.27309</v>
      </c>
      <c r="I110" s="461">
        <v>779.00671999999997</v>
      </c>
      <c r="J110" s="461">
        <v>-56.841163275000099</v>
      </c>
      <c r="K110" s="463">
        <v>0.23299895100162055</v>
      </c>
      <c r="L110" s="150"/>
      <c r="M110" s="459" t="str">
        <f t="shared" si="1"/>
        <v/>
      </c>
    </row>
    <row r="111" spans="1:13" ht="14.45" customHeight="1" x14ac:dyDescent="0.2">
      <c r="A111" s="464" t="s">
        <v>377</v>
      </c>
      <c r="B111" s="460">
        <v>0</v>
      </c>
      <c r="C111" s="461">
        <v>81.05744</v>
      </c>
      <c r="D111" s="461">
        <v>81.05744</v>
      </c>
      <c r="E111" s="462">
        <v>0</v>
      </c>
      <c r="F111" s="460">
        <v>0</v>
      </c>
      <c r="G111" s="461">
        <v>0</v>
      </c>
      <c r="H111" s="461">
        <v>0</v>
      </c>
      <c r="I111" s="461">
        <v>0</v>
      </c>
      <c r="J111" s="461">
        <v>0</v>
      </c>
      <c r="K111" s="463">
        <v>0</v>
      </c>
      <c r="L111" s="150"/>
      <c r="M111" s="459" t="str">
        <f t="shared" si="1"/>
        <v>X</v>
      </c>
    </row>
    <row r="112" spans="1:13" ht="14.45" customHeight="1" x14ac:dyDescent="0.2">
      <c r="A112" s="464" t="s">
        <v>378</v>
      </c>
      <c r="B112" s="460">
        <v>0</v>
      </c>
      <c r="C112" s="461">
        <v>81.05744</v>
      </c>
      <c r="D112" s="461">
        <v>81.05744</v>
      </c>
      <c r="E112" s="462">
        <v>0</v>
      </c>
      <c r="F112" s="460">
        <v>0</v>
      </c>
      <c r="G112" s="461">
        <v>0</v>
      </c>
      <c r="H112" s="461">
        <v>0</v>
      </c>
      <c r="I112" s="461">
        <v>0</v>
      </c>
      <c r="J112" s="461">
        <v>0</v>
      </c>
      <c r="K112" s="463">
        <v>0</v>
      </c>
      <c r="L112" s="150"/>
      <c r="M112" s="459" t="str">
        <f t="shared" si="1"/>
        <v/>
      </c>
    </row>
    <row r="113" spans="1:13" ht="14.45" customHeight="1" x14ac:dyDescent="0.2">
      <c r="A113" s="464" t="s">
        <v>379</v>
      </c>
      <c r="B113" s="460">
        <v>0</v>
      </c>
      <c r="C113" s="461">
        <v>223.35843</v>
      </c>
      <c r="D113" s="461">
        <v>223.35843</v>
      </c>
      <c r="E113" s="462">
        <v>0</v>
      </c>
      <c r="F113" s="460">
        <v>0</v>
      </c>
      <c r="G113" s="461">
        <v>0</v>
      </c>
      <c r="H113" s="461">
        <v>0</v>
      </c>
      <c r="I113" s="461">
        <v>0</v>
      </c>
      <c r="J113" s="461">
        <v>0</v>
      </c>
      <c r="K113" s="463">
        <v>0</v>
      </c>
      <c r="L113" s="150"/>
      <c r="M113" s="459" t="str">
        <f t="shared" si="1"/>
        <v>X</v>
      </c>
    </row>
    <row r="114" spans="1:13" ht="14.45" customHeight="1" x14ac:dyDescent="0.2">
      <c r="A114" s="464" t="s">
        <v>380</v>
      </c>
      <c r="B114" s="460">
        <v>0</v>
      </c>
      <c r="C114" s="461">
        <v>223.35843</v>
      </c>
      <c r="D114" s="461">
        <v>223.35843</v>
      </c>
      <c r="E114" s="462">
        <v>0</v>
      </c>
      <c r="F114" s="460">
        <v>0</v>
      </c>
      <c r="G114" s="461">
        <v>0</v>
      </c>
      <c r="H114" s="461">
        <v>0</v>
      </c>
      <c r="I114" s="461">
        <v>0</v>
      </c>
      <c r="J114" s="461">
        <v>0</v>
      </c>
      <c r="K114" s="463">
        <v>0</v>
      </c>
      <c r="L114" s="150"/>
      <c r="M114" s="459" t="str">
        <f t="shared" si="1"/>
        <v/>
      </c>
    </row>
    <row r="115" spans="1:13" ht="14.45" customHeight="1" x14ac:dyDescent="0.2">
      <c r="A115" s="464" t="s">
        <v>381</v>
      </c>
      <c r="B115" s="460">
        <v>54.678278200000001</v>
      </c>
      <c r="C115" s="461">
        <v>0</v>
      </c>
      <c r="D115" s="461">
        <v>-54.678278200000001</v>
      </c>
      <c r="E115" s="462">
        <v>0</v>
      </c>
      <c r="F115" s="460">
        <v>0</v>
      </c>
      <c r="G115" s="461">
        <v>0</v>
      </c>
      <c r="H115" s="461">
        <v>0</v>
      </c>
      <c r="I115" s="461">
        <v>0</v>
      </c>
      <c r="J115" s="461">
        <v>0</v>
      </c>
      <c r="K115" s="463">
        <v>0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54.678278200000001</v>
      </c>
      <c r="C116" s="461">
        <v>0</v>
      </c>
      <c r="D116" s="461">
        <v>-54.678278200000001</v>
      </c>
      <c r="E116" s="462">
        <v>0</v>
      </c>
      <c r="F116" s="460">
        <v>0</v>
      </c>
      <c r="G116" s="461">
        <v>0</v>
      </c>
      <c r="H116" s="461">
        <v>0</v>
      </c>
      <c r="I116" s="461">
        <v>0</v>
      </c>
      <c r="J116" s="461">
        <v>0</v>
      </c>
      <c r="K116" s="463">
        <v>0</v>
      </c>
      <c r="L116" s="150"/>
      <c r="M116" s="459" t="str">
        <f t="shared" si="1"/>
        <v>X</v>
      </c>
    </row>
    <row r="117" spans="1:13" ht="14.45" customHeight="1" x14ac:dyDescent="0.2">
      <c r="A117" s="464" t="s">
        <v>383</v>
      </c>
      <c r="B117" s="460">
        <v>54.678278200000001</v>
      </c>
      <c r="C117" s="461">
        <v>0</v>
      </c>
      <c r="D117" s="461">
        <v>-54.678278200000001</v>
      </c>
      <c r="E117" s="462">
        <v>0</v>
      </c>
      <c r="F117" s="460">
        <v>0</v>
      </c>
      <c r="G117" s="461">
        <v>0</v>
      </c>
      <c r="H117" s="461">
        <v>0</v>
      </c>
      <c r="I117" s="461">
        <v>0</v>
      </c>
      <c r="J117" s="461">
        <v>0</v>
      </c>
      <c r="K117" s="463">
        <v>0</v>
      </c>
      <c r="L117" s="150"/>
      <c r="M117" s="459" t="str">
        <f t="shared" si="1"/>
        <v/>
      </c>
    </row>
    <row r="118" spans="1:13" ht="14.45" customHeight="1" x14ac:dyDescent="0.2">
      <c r="A118" s="464" t="s">
        <v>384</v>
      </c>
      <c r="B118" s="460">
        <v>263.73007990000002</v>
      </c>
      <c r="C118" s="461">
        <v>259.49072000000001</v>
      </c>
      <c r="D118" s="461">
        <v>-4.2393599000000108</v>
      </c>
      <c r="E118" s="462">
        <v>0.98392538347689629</v>
      </c>
      <c r="F118" s="460">
        <v>285.90803820000002</v>
      </c>
      <c r="G118" s="461">
        <v>71.477009550000005</v>
      </c>
      <c r="H118" s="461">
        <v>19.985889999999998</v>
      </c>
      <c r="I118" s="461">
        <v>63.116550000000004</v>
      </c>
      <c r="J118" s="461">
        <v>-8.3604595500000016</v>
      </c>
      <c r="K118" s="463">
        <v>0.22075822141050946</v>
      </c>
      <c r="L118" s="150"/>
      <c r="M118" s="459" t="str">
        <f t="shared" si="1"/>
        <v/>
      </c>
    </row>
    <row r="119" spans="1:13" ht="14.45" customHeight="1" x14ac:dyDescent="0.2">
      <c r="A119" s="464" t="s">
        <v>385</v>
      </c>
      <c r="B119" s="460">
        <v>263.73007990000002</v>
      </c>
      <c r="C119" s="461">
        <v>259.49072000000001</v>
      </c>
      <c r="D119" s="461">
        <v>-4.2393599000000108</v>
      </c>
      <c r="E119" s="462">
        <v>0.98392538347689629</v>
      </c>
      <c r="F119" s="460">
        <v>285.90803820000002</v>
      </c>
      <c r="G119" s="461">
        <v>71.477009550000005</v>
      </c>
      <c r="H119" s="461">
        <v>19.985889999999998</v>
      </c>
      <c r="I119" s="461">
        <v>63.116550000000004</v>
      </c>
      <c r="J119" s="461">
        <v>-8.3604595500000016</v>
      </c>
      <c r="K119" s="463">
        <v>0.22075822141050946</v>
      </c>
      <c r="L119" s="150"/>
      <c r="M119" s="459" t="str">
        <f t="shared" si="1"/>
        <v>X</v>
      </c>
    </row>
    <row r="120" spans="1:13" ht="14.45" customHeight="1" x14ac:dyDescent="0.2">
      <c r="A120" s="464" t="s">
        <v>386</v>
      </c>
      <c r="B120" s="460">
        <v>263.73007990000002</v>
      </c>
      <c r="C120" s="461">
        <v>259.49072000000001</v>
      </c>
      <c r="D120" s="461">
        <v>-4.2393599000000108</v>
      </c>
      <c r="E120" s="462">
        <v>0.98392538347689629</v>
      </c>
      <c r="F120" s="460">
        <v>285.90803820000002</v>
      </c>
      <c r="G120" s="461">
        <v>71.477009550000005</v>
      </c>
      <c r="H120" s="461">
        <v>19.985889999999998</v>
      </c>
      <c r="I120" s="461">
        <v>63.116550000000004</v>
      </c>
      <c r="J120" s="461">
        <v>-8.3604595500000016</v>
      </c>
      <c r="K120" s="463">
        <v>0.22075822141050946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31.874392800000003</v>
      </c>
      <c r="C121" s="461">
        <v>69.286000000000001</v>
      </c>
      <c r="D121" s="461">
        <v>37.411607199999999</v>
      </c>
      <c r="E121" s="462">
        <v>2.1737198394568318</v>
      </c>
      <c r="F121" s="460">
        <v>0</v>
      </c>
      <c r="G121" s="461">
        <v>0</v>
      </c>
      <c r="H121" s="461">
        <v>29.5</v>
      </c>
      <c r="I121" s="461">
        <v>30.7</v>
      </c>
      <c r="J121" s="461">
        <v>30.7</v>
      </c>
      <c r="K121" s="463">
        <v>0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31.874392800000003</v>
      </c>
      <c r="C122" s="461">
        <v>69.286000000000001</v>
      </c>
      <c r="D122" s="461">
        <v>37.411607199999999</v>
      </c>
      <c r="E122" s="462">
        <v>2.1737198394568318</v>
      </c>
      <c r="F122" s="460">
        <v>0</v>
      </c>
      <c r="G122" s="461">
        <v>0</v>
      </c>
      <c r="H122" s="461">
        <v>29.5</v>
      </c>
      <c r="I122" s="461">
        <v>30.7</v>
      </c>
      <c r="J122" s="461">
        <v>30.7</v>
      </c>
      <c r="K122" s="463">
        <v>0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16.265710800000001</v>
      </c>
      <c r="C123" s="461">
        <v>51.286000000000001</v>
      </c>
      <c r="D123" s="461">
        <v>35.020289200000001</v>
      </c>
      <c r="E123" s="462">
        <v>3.1530131471414085</v>
      </c>
      <c r="F123" s="460">
        <v>0</v>
      </c>
      <c r="G123" s="461">
        <v>0</v>
      </c>
      <c r="H123" s="461">
        <v>15</v>
      </c>
      <c r="I123" s="461">
        <v>15</v>
      </c>
      <c r="J123" s="461">
        <v>15</v>
      </c>
      <c r="K123" s="463">
        <v>0</v>
      </c>
      <c r="L123" s="150"/>
      <c r="M123" s="459" t="str">
        <f t="shared" si="1"/>
        <v>X</v>
      </c>
    </row>
    <row r="124" spans="1:13" ht="14.45" customHeight="1" x14ac:dyDescent="0.2">
      <c r="A124" s="464" t="s">
        <v>390</v>
      </c>
      <c r="B124" s="460">
        <v>7.65543</v>
      </c>
      <c r="C124" s="461">
        <v>0</v>
      </c>
      <c r="D124" s="461">
        <v>-7.65543</v>
      </c>
      <c r="E124" s="462">
        <v>0</v>
      </c>
      <c r="F124" s="460">
        <v>0</v>
      </c>
      <c r="G124" s="461">
        <v>0</v>
      </c>
      <c r="H124" s="461">
        <v>0</v>
      </c>
      <c r="I124" s="461">
        <v>0</v>
      </c>
      <c r="J124" s="461">
        <v>0</v>
      </c>
      <c r="K124" s="463">
        <v>0</v>
      </c>
      <c r="L124" s="150"/>
      <c r="M124" s="459" t="str">
        <f t="shared" si="1"/>
        <v/>
      </c>
    </row>
    <row r="125" spans="1:13" ht="14.45" customHeight="1" x14ac:dyDescent="0.2">
      <c r="A125" s="464" t="s">
        <v>391</v>
      </c>
      <c r="B125" s="460">
        <v>8.6102808</v>
      </c>
      <c r="C125" s="461">
        <v>51.286000000000001</v>
      </c>
      <c r="D125" s="461">
        <v>42.675719200000003</v>
      </c>
      <c r="E125" s="462">
        <v>5.956367880592234</v>
      </c>
      <c r="F125" s="460">
        <v>0</v>
      </c>
      <c r="G125" s="461">
        <v>0</v>
      </c>
      <c r="H125" s="461">
        <v>15</v>
      </c>
      <c r="I125" s="461">
        <v>15</v>
      </c>
      <c r="J125" s="461">
        <v>15</v>
      </c>
      <c r="K125" s="463">
        <v>0</v>
      </c>
      <c r="L125" s="150"/>
      <c r="M125" s="459" t="str">
        <f t="shared" si="1"/>
        <v/>
      </c>
    </row>
    <row r="126" spans="1:13" ht="14.45" customHeight="1" x14ac:dyDescent="0.2">
      <c r="A126" s="464" t="s">
        <v>392</v>
      </c>
      <c r="B126" s="460">
        <v>14.523948000000001</v>
      </c>
      <c r="C126" s="461">
        <v>16.8</v>
      </c>
      <c r="D126" s="461">
        <v>2.276052</v>
      </c>
      <c r="E126" s="462">
        <v>1.1567102829065485</v>
      </c>
      <c r="F126" s="460">
        <v>0</v>
      </c>
      <c r="G126" s="461">
        <v>0</v>
      </c>
      <c r="H126" s="461">
        <v>14.5</v>
      </c>
      <c r="I126" s="461">
        <v>14.5</v>
      </c>
      <c r="J126" s="461">
        <v>14.5</v>
      </c>
      <c r="K126" s="463">
        <v>0</v>
      </c>
      <c r="L126" s="150"/>
      <c r="M126" s="459" t="str">
        <f t="shared" si="1"/>
        <v>X</v>
      </c>
    </row>
    <row r="127" spans="1:13" ht="14.45" customHeight="1" x14ac:dyDescent="0.2">
      <c r="A127" s="464" t="s">
        <v>393</v>
      </c>
      <c r="B127" s="460">
        <v>14.523948000000001</v>
      </c>
      <c r="C127" s="461">
        <v>16.8</v>
      </c>
      <c r="D127" s="461">
        <v>2.276052</v>
      </c>
      <c r="E127" s="462">
        <v>1.1567102829065485</v>
      </c>
      <c r="F127" s="460">
        <v>0</v>
      </c>
      <c r="G127" s="461">
        <v>0</v>
      </c>
      <c r="H127" s="461">
        <v>14.5</v>
      </c>
      <c r="I127" s="461">
        <v>14.5</v>
      </c>
      <c r="J127" s="461">
        <v>14.5</v>
      </c>
      <c r="K127" s="463">
        <v>0</v>
      </c>
      <c r="L127" s="150"/>
      <c r="M127" s="459" t="str">
        <f t="shared" si="1"/>
        <v/>
      </c>
    </row>
    <row r="128" spans="1:13" ht="14.45" customHeight="1" x14ac:dyDescent="0.2">
      <c r="A128" s="464" t="s">
        <v>394</v>
      </c>
      <c r="B128" s="460">
        <v>1.0847339999999999</v>
      </c>
      <c r="C128" s="461">
        <v>0</v>
      </c>
      <c r="D128" s="461">
        <v>-1.0847339999999999</v>
      </c>
      <c r="E128" s="462">
        <v>0</v>
      </c>
      <c r="F128" s="460">
        <v>0</v>
      </c>
      <c r="G128" s="461">
        <v>0</v>
      </c>
      <c r="H128" s="461">
        <v>0</v>
      </c>
      <c r="I128" s="461">
        <v>0</v>
      </c>
      <c r="J128" s="461">
        <v>0</v>
      </c>
      <c r="K128" s="463">
        <v>0</v>
      </c>
      <c r="L128" s="150"/>
      <c r="M128" s="459" t="str">
        <f t="shared" si="1"/>
        <v>X</v>
      </c>
    </row>
    <row r="129" spans="1:13" ht="14.45" customHeight="1" x14ac:dyDescent="0.2">
      <c r="A129" s="464" t="s">
        <v>395</v>
      </c>
      <c r="B129" s="460">
        <v>1.0847339999999999</v>
      </c>
      <c r="C129" s="461">
        <v>0</v>
      </c>
      <c r="D129" s="461">
        <v>-1.0847339999999999</v>
      </c>
      <c r="E129" s="462">
        <v>0</v>
      </c>
      <c r="F129" s="460">
        <v>0</v>
      </c>
      <c r="G129" s="461">
        <v>0</v>
      </c>
      <c r="H129" s="461">
        <v>0</v>
      </c>
      <c r="I129" s="461">
        <v>0</v>
      </c>
      <c r="J129" s="461">
        <v>0</v>
      </c>
      <c r="K129" s="463">
        <v>0</v>
      </c>
      <c r="L129" s="150"/>
      <c r="M129" s="459" t="str">
        <f t="shared" si="1"/>
        <v/>
      </c>
    </row>
    <row r="130" spans="1:13" ht="14.45" customHeight="1" x14ac:dyDescent="0.2">
      <c r="A130" s="464" t="s">
        <v>396</v>
      </c>
      <c r="B130" s="460">
        <v>0</v>
      </c>
      <c r="C130" s="461">
        <v>1.2</v>
      </c>
      <c r="D130" s="461">
        <v>1.2</v>
      </c>
      <c r="E130" s="462">
        <v>0</v>
      </c>
      <c r="F130" s="460">
        <v>0</v>
      </c>
      <c r="G130" s="461">
        <v>0</v>
      </c>
      <c r="H130" s="461">
        <v>0</v>
      </c>
      <c r="I130" s="461">
        <v>1.2</v>
      </c>
      <c r="J130" s="461">
        <v>1.2</v>
      </c>
      <c r="K130" s="463">
        <v>0</v>
      </c>
      <c r="L130" s="150"/>
      <c r="M130" s="459" t="str">
        <f t="shared" si="1"/>
        <v>X</v>
      </c>
    </row>
    <row r="131" spans="1:13" ht="14.45" customHeight="1" x14ac:dyDescent="0.2">
      <c r="A131" s="464" t="s">
        <v>397</v>
      </c>
      <c r="B131" s="460">
        <v>0</v>
      </c>
      <c r="C131" s="461">
        <v>1.2</v>
      </c>
      <c r="D131" s="461">
        <v>1.2</v>
      </c>
      <c r="E131" s="462">
        <v>0</v>
      </c>
      <c r="F131" s="460">
        <v>0</v>
      </c>
      <c r="G131" s="461">
        <v>0</v>
      </c>
      <c r="H131" s="461">
        <v>0</v>
      </c>
      <c r="I131" s="461">
        <v>1.2</v>
      </c>
      <c r="J131" s="461">
        <v>1.2</v>
      </c>
      <c r="K131" s="463">
        <v>0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649.327686499999</v>
      </c>
      <c r="C132" s="461">
        <v>785.61460999999997</v>
      </c>
      <c r="D132" s="461">
        <v>136.28692350000097</v>
      </c>
      <c r="E132" s="462">
        <v>1.2098892844606914</v>
      </c>
      <c r="F132" s="460">
        <v>760.8730968000001</v>
      </c>
      <c r="G132" s="461">
        <v>190.21827420000002</v>
      </c>
      <c r="H132" s="461">
        <v>68.391460000000009</v>
      </c>
      <c r="I132" s="461">
        <v>199.43423000000001</v>
      </c>
      <c r="J132" s="461">
        <v>9.215955799999989</v>
      </c>
      <c r="K132" s="463">
        <v>0.2621123428318855</v>
      </c>
      <c r="L132" s="150"/>
      <c r="M132" s="459" t="str">
        <f t="shared" si="1"/>
        <v/>
      </c>
    </row>
    <row r="133" spans="1:13" ht="14.45" customHeight="1" x14ac:dyDescent="0.2">
      <c r="A133" s="464" t="s">
        <v>399</v>
      </c>
      <c r="B133" s="460">
        <v>649.327686499999</v>
      </c>
      <c r="C133" s="461">
        <v>776.78161</v>
      </c>
      <c r="D133" s="461">
        <v>127.453923500001</v>
      </c>
      <c r="E133" s="462">
        <v>1.196285983410013</v>
      </c>
      <c r="F133" s="460">
        <v>760.8730968000001</v>
      </c>
      <c r="G133" s="461">
        <v>190.21827420000002</v>
      </c>
      <c r="H133" s="461">
        <v>62.87144</v>
      </c>
      <c r="I133" s="461">
        <v>193.91421</v>
      </c>
      <c r="J133" s="461">
        <v>3.6959357999999725</v>
      </c>
      <c r="K133" s="463">
        <v>0.25485749307676137</v>
      </c>
      <c r="L133" s="150"/>
      <c r="M133" s="459" t="str">
        <f t="shared" si="1"/>
        <v/>
      </c>
    </row>
    <row r="134" spans="1:13" ht="14.45" customHeight="1" x14ac:dyDescent="0.2">
      <c r="A134" s="464" t="s">
        <v>400</v>
      </c>
      <c r="B134" s="460">
        <v>649.327686499999</v>
      </c>
      <c r="C134" s="461">
        <v>776.78161</v>
      </c>
      <c r="D134" s="461">
        <v>127.453923500001</v>
      </c>
      <c r="E134" s="462">
        <v>1.196285983410013</v>
      </c>
      <c r="F134" s="460">
        <v>760.8730968000001</v>
      </c>
      <c r="G134" s="461">
        <v>190.21827420000002</v>
      </c>
      <c r="H134" s="461">
        <v>62.87144</v>
      </c>
      <c r="I134" s="461">
        <v>193.91421</v>
      </c>
      <c r="J134" s="461">
        <v>3.6959357999999725</v>
      </c>
      <c r="K134" s="463">
        <v>0.25485749307676137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64" t="s">
        <v>401</v>
      </c>
      <c r="B135" s="460">
        <v>62.049476399999996</v>
      </c>
      <c r="C135" s="461">
        <v>122.28478</v>
      </c>
      <c r="D135" s="461">
        <v>60.235303600000002</v>
      </c>
      <c r="E135" s="462">
        <v>1.9707624801165931</v>
      </c>
      <c r="F135" s="460">
        <v>120.33557760000001</v>
      </c>
      <c r="G135" s="461">
        <v>30.083894400000005</v>
      </c>
      <c r="H135" s="461">
        <v>10.507809999999999</v>
      </c>
      <c r="I135" s="461">
        <v>31.46368</v>
      </c>
      <c r="J135" s="461">
        <v>1.3797855999999946</v>
      </c>
      <c r="K135" s="463">
        <v>0.26146614847843636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282.14508050000001</v>
      </c>
      <c r="C136" s="461">
        <v>334.88299999999998</v>
      </c>
      <c r="D136" s="461">
        <v>52.737919499999975</v>
      </c>
      <c r="E136" s="462">
        <v>1.1869177353953544</v>
      </c>
      <c r="F136" s="460">
        <v>314.8790004</v>
      </c>
      <c r="G136" s="461">
        <v>78.719750099999999</v>
      </c>
      <c r="H136" s="461">
        <v>25.797999999999998</v>
      </c>
      <c r="I136" s="461">
        <v>82.697000000000003</v>
      </c>
      <c r="J136" s="461">
        <v>3.9772499000000039</v>
      </c>
      <c r="K136" s="463">
        <v>0.26263104206678622</v>
      </c>
      <c r="L136" s="150"/>
      <c r="M136" s="459" t="str">
        <f t="shared" si="2"/>
        <v/>
      </c>
    </row>
    <row r="137" spans="1:13" ht="14.45" customHeight="1" x14ac:dyDescent="0.2">
      <c r="A137" s="464" t="s">
        <v>403</v>
      </c>
      <c r="B137" s="460">
        <v>12.564</v>
      </c>
      <c r="C137" s="461">
        <v>12.564</v>
      </c>
      <c r="D137" s="461">
        <v>0</v>
      </c>
      <c r="E137" s="462">
        <v>1</v>
      </c>
      <c r="F137" s="460">
        <v>12.564</v>
      </c>
      <c r="G137" s="461">
        <v>3.141</v>
      </c>
      <c r="H137" s="461">
        <v>1.0469999999999999</v>
      </c>
      <c r="I137" s="461">
        <v>3.141</v>
      </c>
      <c r="J137" s="461">
        <v>0</v>
      </c>
      <c r="K137" s="463">
        <v>0.25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291.82612920000003</v>
      </c>
      <c r="C138" s="461">
        <v>306.30583000000001</v>
      </c>
      <c r="D138" s="461">
        <v>14.479700799999989</v>
      </c>
      <c r="E138" s="462">
        <v>1.0496175611131671</v>
      </c>
      <c r="F138" s="460">
        <v>313.0945188</v>
      </c>
      <c r="G138" s="461">
        <v>78.273629700000001</v>
      </c>
      <c r="H138" s="461">
        <v>25.518630000000002</v>
      </c>
      <c r="I138" s="461">
        <v>76.612529999999992</v>
      </c>
      <c r="J138" s="461">
        <v>-1.6610997000000083</v>
      </c>
      <c r="K138" s="463">
        <v>0.24469457432098612</v>
      </c>
      <c r="L138" s="150"/>
      <c r="M138" s="459" t="str">
        <f t="shared" si="2"/>
        <v/>
      </c>
    </row>
    <row r="139" spans="1:13" ht="14.45" customHeight="1" x14ac:dyDescent="0.2">
      <c r="A139" s="464" t="s">
        <v>405</v>
      </c>
      <c r="B139" s="460">
        <v>0.74300040000000001</v>
      </c>
      <c r="C139" s="461">
        <v>0.74399999999999999</v>
      </c>
      <c r="D139" s="461">
        <v>9.9959999999998939E-4</v>
      </c>
      <c r="E139" s="462">
        <v>1.0013453559378971</v>
      </c>
      <c r="F139" s="460">
        <v>0</v>
      </c>
      <c r="G139" s="461">
        <v>0</v>
      </c>
      <c r="H139" s="461">
        <v>0</v>
      </c>
      <c r="I139" s="461">
        <v>0</v>
      </c>
      <c r="J139" s="461">
        <v>0</v>
      </c>
      <c r="K139" s="463">
        <v>0</v>
      </c>
      <c r="L139" s="150"/>
      <c r="M139" s="459" t="str">
        <f t="shared" si="2"/>
        <v/>
      </c>
    </row>
    <row r="140" spans="1:13" ht="14.45" customHeight="1" x14ac:dyDescent="0.2">
      <c r="A140" s="464" t="s">
        <v>406</v>
      </c>
      <c r="B140" s="460">
        <v>0</v>
      </c>
      <c r="C140" s="461">
        <v>8.8330000000000002</v>
      </c>
      <c r="D140" s="461">
        <v>8.8330000000000002</v>
      </c>
      <c r="E140" s="462">
        <v>0</v>
      </c>
      <c r="F140" s="460">
        <v>0</v>
      </c>
      <c r="G140" s="461">
        <v>0</v>
      </c>
      <c r="H140" s="461">
        <v>5.5200200000000006</v>
      </c>
      <c r="I140" s="461">
        <v>5.5200200000000006</v>
      </c>
      <c r="J140" s="461">
        <v>5.5200200000000006</v>
      </c>
      <c r="K140" s="463">
        <v>0</v>
      </c>
      <c r="L140" s="150"/>
      <c r="M140" s="459" t="str">
        <f t="shared" si="2"/>
        <v/>
      </c>
    </row>
    <row r="141" spans="1:13" ht="14.45" customHeight="1" x14ac:dyDescent="0.2">
      <c r="A141" s="464" t="s">
        <v>407</v>
      </c>
      <c r="B141" s="460">
        <v>0</v>
      </c>
      <c r="C141" s="461">
        <v>0</v>
      </c>
      <c r="D141" s="461">
        <v>0</v>
      </c>
      <c r="E141" s="462">
        <v>0</v>
      </c>
      <c r="F141" s="460">
        <v>0</v>
      </c>
      <c r="G141" s="461">
        <v>0</v>
      </c>
      <c r="H141" s="461">
        <v>5.5200200000000006</v>
      </c>
      <c r="I141" s="461">
        <v>5.5200200000000006</v>
      </c>
      <c r="J141" s="461">
        <v>5.5200200000000006</v>
      </c>
      <c r="K141" s="463">
        <v>0</v>
      </c>
      <c r="L141" s="150"/>
      <c r="M141" s="459" t="str">
        <f t="shared" si="2"/>
        <v>X</v>
      </c>
    </row>
    <row r="142" spans="1:13" ht="14.45" customHeight="1" x14ac:dyDescent="0.2">
      <c r="A142" s="464" t="s">
        <v>408</v>
      </c>
      <c r="B142" s="460">
        <v>0</v>
      </c>
      <c r="C142" s="461">
        <v>0</v>
      </c>
      <c r="D142" s="461">
        <v>0</v>
      </c>
      <c r="E142" s="462">
        <v>0</v>
      </c>
      <c r="F142" s="460">
        <v>0</v>
      </c>
      <c r="G142" s="461">
        <v>0</v>
      </c>
      <c r="H142" s="461">
        <v>5.5200200000000006</v>
      </c>
      <c r="I142" s="461">
        <v>5.5200200000000006</v>
      </c>
      <c r="J142" s="461">
        <v>5.5200200000000006</v>
      </c>
      <c r="K142" s="463">
        <v>0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0</v>
      </c>
      <c r="C143" s="461">
        <v>8.8330000000000002</v>
      </c>
      <c r="D143" s="461">
        <v>8.8330000000000002</v>
      </c>
      <c r="E143" s="462">
        <v>0</v>
      </c>
      <c r="F143" s="460">
        <v>0</v>
      </c>
      <c r="G143" s="461">
        <v>0</v>
      </c>
      <c r="H143" s="461">
        <v>0</v>
      </c>
      <c r="I143" s="461">
        <v>0</v>
      </c>
      <c r="J143" s="461">
        <v>0</v>
      </c>
      <c r="K143" s="463">
        <v>0</v>
      </c>
      <c r="L143" s="150"/>
      <c r="M143" s="459" t="str">
        <f t="shared" si="2"/>
        <v>X</v>
      </c>
    </row>
    <row r="144" spans="1:13" ht="14.45" customHeight="1" x14ac:dyDescent="0.2">
      <c r="A144" s="464" t="s">
        <v>410</v>
      </c>
      <c r="B144" s="460">
        <v>0</v>
      </c>
      <c r="C144" s="461">
        <v>8.8330000000000002</v>
      </c>
      <c r="D144" s="461">
        <v>8.8330000000000002</v>
      </c>
      <c r="E144" s="462">
        <v>0</v>
      </c>
      <c r="F144" s="460">
        <v>0</v>
      </c>
      <c r="G144" s="461">
        <v>0</v>
      </c>
      <c r="H144" s="461">
        <v>0</v>
      </c>
      <c r="I144" s="461">
        <v>0</v>
      </c>
      <c r="J144" s="461">
        <v>0</v>
      </c>
      <c r="K144" s="463">
        <v>0</v>
      </c>
      <c r="L144" s="150"/>
      <c r="M144" s="459" t="str">
        <f t="shared" si="2"/>
        <v/>
      </c>
    </row>
    <row r="145" spans="1:13" ht="14.45" customHeight="1" x14ac:dyDescent="0.2">
      <c r="A145" s="464" t="s">
        <v>411</v>
      </c>
      <c r="B145" s="460">
        <v>861.59655659999999</v>
      </c>
      <c r="C145" s="461">
        <v>6705.2589400000006</v>
      </c>
      <c r="D145" s="461">
        <v>5843.6623834000002</v>
      </c>
      <c r="E145" s="462">
        <v>7.7823650624371599</v>
      </c>
      <c r="F145" s="460">
        <v>6590.1794436</v>
      </c>
      <c r="G145" s="461">
        <v>1647.5448609</v>
      </c>
      <c r="H145" s="461">
        <v>419.58873999999997</v>
      </c>
      <c r="I145" s="461">
        <v>1390.8156799999999</v>
      </c>
      <c r="J145" s="461">
        <v>-256.72918090000007</v>
      </c>
      <c r="K145" s="463">
        <v>0.21104367368185695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821.11864289999994</v>
      </c>
      <c r="C146" s="461">
        <v>5472.3098200000004</v>
      </c>
      <c r="D146" s="461">
        <v>4651.1911771000005</v>
      </c>
      <c r="E146" s="462">
        <v>6.6644569177884891</v>
      </c>
      <c r="F146" s="460">
        <v>6589.2664053999997</v>
      </c>
      <c r="G146" s="461">
        <v>1647.3166013499999</v>
      </c>
      <c r="H146" s="461">
        <v>414.40908000000002</v>
      </c>
      <c r="I146" s="461">
        <v>1379.4098100000001</v>
      </c>
      <c r="J146" s="461">
        <v>-267.90679134999982</v>
      </c>
      <c r="K146" s="463">
        <v>0.20934193962313524</v>
      </c>
      <c r="L146" s="150"/>
      <c r="M146" s="459" t="str">
        <f t="shared" si="2"/>
        <v/>
      </c>
    </row>
    <row r="147" spans="1:13" ht="14.45" customHeight="1" x14ac:dyDescent="0.2">
      <c r="A147" s="464" t="s">
        <v>413</v>
      </c>
      <c r="B147" s="460">
        <v>821.11864289999994</v>
      </c>
      <c r="C147" s="461">
        <v>5472.3098200000004</v>
      </c>
      <c r="D147" s="461">
        <v>4651.1911771000005</v>
      </c>
      <c r="E147" s="462">
        <v>6.6644569177884891</v>
      </c>
      <c r="F147" s="460">
        <v>6589.2664053999997</v>
      </c>
      <c r="G147" s="461">
        <v>1647.3166013499999</v>
      </c>
      <c r="H147" s="461">
        <v>414.40908000000002</v>
      </c>
      <c r="I147" s="461">
        <v>1379.4098100000001</v>
      </c>
      <c r="J147" s="461">
        <v>-267.90679134999982</v>
      </c>
      <c r="K147" s="463">
        <v>0.20934193962313524</v>
      </c>
      <c r="L147" s="150"/>
      <c r="M147" s="459" t="str">
        <f t="shared" si="2"/>
        <v/>
      </c>
    </row>
    <row r="148" spans="1:13" ht="14.45" customHeight="1" x14ac:dyDescent="0.2">
      <c r="A148" s="464" t="s">
        <v>414</v>
      </c>
      <c r="B148" s="460">
        <v>821.11864289999994</v>
      </c>
      <c r="C148" s="461">
        <v>297.79967999999997</v>
      </c>
      <c r="D148" s="461">
        <v>-523.31896289999997</v>
      </c>
      <c r="E148" s="462">
        <v>0.36267557992379862</v>
      </c>
      <c r="F148" s="460">
        <v>966.7603216</v>
      </c>
      <c r="G148" s="461">
        <v>241.6900804</v>
      </c>
      <c r="H148" s="461">
        <v>40.079889999999999</v>
      </c>
      <c r="I148" s="461">
        <v>71.611720000000005</v>
      </c>
      <c r="J148" s="461">
        <v>-170.07836040000001</v>
      </c>
      <c r="K148" s="463">
        <v>7.4073913047529444E-2</v>
      </c>
      <c r="L148" s="150"/>
      <c r="M148" s="459" t="str">
        <f t="shared" si="2"/>
        <v>X</v>
      </c>
    </row>
    <row r="149" spans="1:13" ht="14.45" customHeight="1" x14ac:dyDescent="0.2">
      <c r="A149" s="464" t="s">
        <v>415</v>
      </c>
      <c r="B149" s="460">
        <v>18.646410400000001</v>
      </c>
      <c r="C149" s="461">
        <v>0.11244</v>
      </c>
      <c r="D149" s="461">
        <v>-18.533970400000001</v>
      </c>
      <c r="E149" s="462">
        <v>6.0301150509912615E-3</v>
      </c>
      <c r="F149" s="460">
        <v>30.189426300000001</v>
      </c>
      <c r="G149" s="461">
        <v>7.5473565750000002</v>
      </c>
      <c r="H149" s="461">
        <v>0</v>
      </c>
      <c r="I149" s="461">
        <v>0</v>
      </c>
      <c r="J149" s="461">
        <v>-7.5473565750000002</v>
      </c>
      <c r="K149" s="463">
        <v>0</v>
      </c>
      <c r="L149" s="150"/>
      <c r="M149" s="459" t="str">
        <f t="shared" si="2"/>
        <v/>
      </c>
    </row>
    <row r="150" spans="1:13" ht="14.45" customHeight="1" x14ac:dyDescent="0.2">
      <c r="A150" s="464" t="s">
        <v>416</v>
      </c>
      <c r="B150" s="460">
        <v>0</v>
      </c>
      <c r="C150" s="461">
        <v>0.60199999999999998</v>
      </c>
      <c r="D150" s="461">
        <v>0.60199999999999998</v>
      </c>
      <c r="E150" s="462">
        <v>0</v>
      </c>
      <c r="F150" s="460">
        <v>0</v>
      </c>
      <c r="G150" s="461">
        <v>0</v>
      </c>
      <c r="H150" s="461">
        <v>-0.30099999999999999</v>
      </c>
      <c r="I150" s="461">
        <v>-0.30099999999999999</v>
      </c>
      <c r="J150" s="461">
        <v>-0.30099999999999999</v>
      </c>
      <c r="K150" s="463">
        <v>0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21.186182100000003</v>
      </c>
      <c r="C151" s="461">
        <v>7.7668500000000007</v>
      </c>
      <c r="D151" s="461">
        <v>-13.419332100000002</v>
      </c>
      <c r="E151" s="462">
        <v>0.36659979430649753</v>
      </c>
      <c r="F151" s="460">
        <v>15.323029399999999</v>
      </c>
      <c r="G151" s="461">
        <v>3.8307573499999998</v>
      </c>
      <c r="H151" s="461">
        <v>8.2065400000000004</v>
      </c>
      <c r="I151" s="461">
        <v>8.971540000000001</v>
      </c>
      <c r="J151" s="461">
        <v>5.1407826500000011</v>
      </c>
      <c r="K151" s="463">
        <v>0.58549388412711667</v>
      </c>
      <c r="L151" s="150"/>
      <c r="M151" s="459" t="str">
        <f t="shared" si="2"/>
        <v/>
      </c>
    </row>
    <row r="152" spans="1:13" ht="14.45" customHeight="1" x14ac:dyDescent="0.2">
      <c r="A152" s="464" t="s">
        <v>418</v>
      </c>
      <c r="B152" s="460">
        <v>781.28605039999991</v>
      </c>
      <c r="C152" s="461">
        <v>289.31839000000002</v>
      </c>
      <c r="D152" s="461">
        <v>-491.96766039999989</v>
      </c>
      <c r="E152" s="462">
        <v>0.37031045140493152</v>
      </c>
      <c r="F152" s="460">
        <v>921.24786589999997</v>
      </c>
      <c r="G152" s="461">
        <v>230.31196647499996</v>
      </c>
      <c r="H152" s="461">
        <v>32.174349999999997</v>
      </c>
      <c r="I152" s="461">
        <v>62.941180000000003</v>
      </c>
      <c r="J152" s="461">
        <v>-167.37078647499996</v>
      </c>
      <c r="K152" s="463">
        <v>6.8321656233646208E-2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0</v>
      </c>
      <c r="C153" s="461">
        <v>18.213650000000001</v>
      </c>
      <c r="D153" s="461">
        <v>18.213650000000001</v>
      </c>
      <c r="E153" s="462">
        <v>0</v>
      </c>
      <c r="F153" s="460">
        <v>20.845631399999998</v>
      </c>
      <c r="G153" s="461">
        <v>5.2114078499999996</v>
      </c>
      <c r="H153" s="461">
        <v>1.01E-3</v>
      </c>
      <c r="I153" s="461">
        <v>0.18552000000000002</v>
      </c>
      <c r="J153" s="461">
        <v>-5.0258878499999993</v>
      </c>
      <c r="K153" s="463">
        <v>8.899706439211048E-3</v>
      </c>
      <c r="L153" s="150"/>
      <c r="M153" s="459" t="str">
        <f t="shared" si="2"/>
        <v>X</v>
      </c>
    </row>
    <row r="154" spans="1:13" ht="14.45" customHeight="1" x14ac:dyDescent="0.2">
      <c r="A154" s="464" t="s">
        <v>420</v>
      </c>
      <c r="B154" s="460">
        <v>0</v>
      </c>
      <c r="C154" s="461">
        <v>0.60802</v>
      </c>
      <c r="D154" s="461">
        <v>0.60802</v>
      </c>
      <c r="E154" s="462">
        <v>0</v>
      </c>
      <c r="F154" s="460">
        <v>1.5378684</v>
      </c>
      <c r="G154" s="461">
        <v>0.38446710000000006</v>
      </c>
      <c r="H154" s="461">
        <v>1.01E-3</v>
      </c>
      <c r="I154" s="461">
        <v>0.52487000000000006</v>
      </c>
      <c r="J154" s="461">
        <v>0.1404029</v>
      </c>
      <c r="K154" s="463">
        <v>0.34129708367764111</v>
      </c>
      <c r="L154" s="150"/>
      <c r="M154" s="459" t="str">
        <f t="shared" si="2"/>
        <v/>
      </c>
    </row>
    <row r="155" spans="1:13" ht="14.45" customHeight="1" x14ac:dyDescent="0.2">
      <c r="A155" s="464" t="s">
        <v>421</v>
      </c>
      <c r="B155" s="460">
        <v>0</v>
      </c>
      <c r="C155" s="461">
        <v>17.605630000000001</v>
      </c>
      <c r="D155" s="461">
        <v>17.605630000000001</v>
      </c>
      <c r="E155" s="462">
        <v>0</v>
      </c>
      <c r="F155" s="460">
        <v>19.307762999999998</v>
      </c>
      <c r="G155" s="461">
        <v>4.8269407499999994</v>
      </c>
      <c r="H155" s="461">
        <v>0</v>
      </c>
      <c r="I155" s="461">
        <v>-0.33935000000000004</v>
      </c>
      <c r="J155" s="461">
        <v>-5.1662907499999999</v>
      </c>
      <c r="K155" s="463">
        <v>-1.7575832062989384E-2</v>
      </c>
      <c r="L155" s="150"/>
      <c r="M155" s="459" t="str">
        <f t="shared" si="2"/>
        <v/>
      </c>
    </row>
    <row r="156" spans="1:13" ht="14.45" customHeight="1" x14ac:dyDescent="0.2">
      <c r="A156" s="464" t="s">
        <v>422</v>
      </c>
      <c r="B156" s="460">
        <v>0</v>
      </c>
      <c r="C156" s="461">
        <v>-11.0471</v>
      </c>
      <c r="D156" s="461">
        <v>-11.0471</v>
      </c>
      <c r="E156" s="462">
        <v>0</v>
      </c>
      <c r="F156" s="460">
        <v>0</v>
      </c>
      <c r="G156" s="461">
        <v>0</v>
      </c>
      <c r="H156" s="461">
        <v>0</v>
      </c>
      <c r="I156" s="461">
        <v>0</v>
      </c>
      <c r="J156" s="461">
        <v>0</v>
      </c>
      <c r="K156" s="463">
        <v>0</v>
      </c>
      <c r="L156" s="150"/>
      <c r="M156" s="459" t="str">
        <f t="shared" si="2"/>
        <v>X</v>
      </c>
    </row>
    <row r="157" spans="1:13" ht="14.45" customHeight="1" x14ac:dyDescent="0.2">
      <c r="A157" s="464" t="s">
        <v>423</v>
      </c>
      <c r="B157" s="460">
        <v>0</v>
      </c>
      <c r="C157" s="461">
        <v>-11.0471</v>
      </c>
      <c r="D157" s="461">
        <v>-11.0471</v>
      </c>
      <c r="E157" s="462">
        <v>0</v>
      </c>
      <c r="F157" s="460">
        <v>0</v>
      </c>
      <c r="G157" s="461">
        <v>0</v>
      </c>
      <c r="H157" s="461">
        <v>0</v>
      </c>
      <c r="I157" s="461">
        <v>0</v>
      </c>
      <c r="J157" s="461">
        <v>0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0</v>
      </c>
      <c r="C158" s="461">
        <v>4904.2685899999997</v>
      </c>
      <c r="D158" s="461">
        <v>4904.2685899999997</v>
      </c>
      <c r="E158" s="462">
        <v>0</v>
      </c>
      <c r="F158" s="460">
        <v>5601.6604523999995</v>
      </c>
      <c r="G158" s="461">
        <v>1400.4151130999999</v>
      </c>
      <c r="H158" s="461">
        <v>374.23887999999999</v>
      </c>
      <c r="I158" s="461">
        <v>1287.6136399999998</v>
      </c>
      <c r="J158" s="461">
        <v>-112.80147310000007</v>
      </c>
      <c r="K158" s="463">
        <v>0.22986285065677786</v>
      </c>
      <c r="L158" s="150"/>
      <c r="M158" s="459" t="str">
        <f t="shared" si="2"/>
        <v>X</v>
      </c>
    </row>
    <row r="159" spans="1:13" ht="14.45" customHeight="1" x14ac:dyDescent="0.2">
      <c r="A159" s="464" t="s">
        <v>425</v>
      </c>
      <c r="B159" s="460">
        <v>0</v>
      </c>
      <c r="C159" s="461">
        <v>4904.2685899999997</v>
      </c>
      <c r="D159" s="461">
        <v>4904.2685899999997</v>
      </c>
      <c r="E159" s="462">
        <v>0</v>
      </c>
      <c r="F159" s="460">
        <v>5601.6604523999995</v>
      </c>
      <c r="G159" s="461">
        <v>1400.4151130999999</v>
      </c>
      <c r="H159" s="461">
        <v>374.23887999999999</v>
      </c>
      <c r="I159" s="461">
        <v>1287.6136399999998</v>
      </c>
      <c r="J159" s="461">
        <v>-112.80147310000007</v>
      </c>
      <c r="K159" s="463">
        <v>0.22986285065677786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0</v>
      </c>
      <c r="C160" s="461">
        <v>263.07499999999999</v>
      </c>
      <c r="D160" s="461">
        <v>263.07499999999999</v>
      </c>
      <c r="E160" s="462">
        <v>0</v>
      </c>
      <c r="F160" s="460">
        <v>0</v>
      </c>
      <c r="G160" s="461">
        <v>0</v>
      </c>
      <c r="H160" s="461">
        <v>8.929999999999999E-2</v>
      </c>
      <c r="I160" s="461">
        <v>19.998930000000001</v>
      </c>
      <c r="J160" s="461">
        <v>19.998930000000001</v>
      </c>
      <c r="K160" s="463">
        <v>0</v>
      </c>
      <c r="L160" s="150"/>
      <c r="M160" s="459" t="str">
        <f t="shared" si="2"/>
        <v>X</v>
      </c>
    </row>
    <row r="161" spans="1:13" ht="14.45" customHeight="1" x14ac:dyDescent="0.2">
      <c r="A161" s="464" t="s">
        <v>427</v>
      </c>
      <c r="B161" s="460">
        <v>0</v>
      </c>
      <c r="C161" s="461">
        <v>263.07499999999999</v>
      </c>
      <c r="D161" s="461">
        <v>263.07499999999999</v>
      </c>
      <c r="E161" s="462">
        <v>0</v>
      </c>
      <c r="F161" s="460">
        <v>0</v>
      </c>
      <c r="G161" s="461">
        <v>0</v>
      </c>
      <c r="H161" s="461">
        <v>8.929999999999999E-2</v>
      </c>
      <c r="I161" s="461">
        <v>19.998930000000001</v>
      </c>
      <c r="J161" s="461">
        <v>19.998930000000001</v>
      </c>
      <c r="K161" s="463">
        <v>0</v>
      </c>
      <c r="L161" s="150"/>
      <c r="M161" s="459" t="str">
        <f t="shared" si="2"/>
        <v/>
      </c>
    </row>
    <row r="162" spans="1:13" ht="14.45" customHeight="1" x14ac:dyDescent="0.2">
      <c r="A162" s="464" t="s">
        <v>428</v>
      </c>
      <c r="B162" s="460">
        <v>40.477913699999995</v>
      </c>
      <c r="C162" s="461">
        <v>15.289339999999999</v>
      </c>
      <c r="D162" s="461">
        <v>-25.188573699999996</v>
      </c>
      <c r="E162" s="462">
        <v>0.37772055430811396</v>
      </c>
      <c r="F162" s="460">
        <v>0.91303819999999991</v>
      </c>
      <c r="G162" s="461">
        <v>0.22825954999999998</v>
      </c>
      <c r="H162" s="461">
        <v>4.1326599999999996</v>
      </c>
      <c r="I162" s="461">
        <v>8.2648700000000002</v>
      </c>
      <c r="J162" s="461">
        <v>8.0366104499999995</v>
      </c>
      <c r="K162" s="463">
        <v>9.0520528056766967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40.477913699999995</v>
      </c>
      <c r="C163" s="461">
        <v>15.289339999999999</v>
      </c>
      <c r="D163" s="461">
        <v>-25.188573699999996</v>
      </c>
      <c r="E163" s="462">
        <v>0.37772055430811396</v>
      </c>
      <c r="F163" s="460">
        <v>0.91303819999999991</v>
      </c>
      <c r="G163" s="461">
        <v>0.22825954999999998</v>
      </c>
      <c r="H163" s="461">
        <v>4.1326599999999996</v>
      </c>
      <c r="I163" s="461">
        <v>8.2648700000000002</v>
      </c>
      <c r="J163" s="461">
        <v>8.0366104499999995</v>
      </c>
      <c r="K163" s="463">
        <v>9.0520528056766967</v>
      </c>
      <c r="L163" s="150"/>
      <c r="M163" s="459" t="str">
        <f t="shared" si="2"/>
        <v/>
      </c>
    </row>
    <row r="164" spans="1:13" ht="14.45" customHeight="1" x14ac:dyDescent="0.2">
      <c r="A164" s="464" t="s">
        <v>430</v>
      </c>
      <c r="B164" s="460">
        <v>0</v>
      </c>
      <c r="C164" s="461">
        <v>4.9999999999999901E-5</v>
      </c>
      <c r="D164" s="461">
        <v>4.9999999999999901E-5</v>
      </c>
      <c r="E164" s="462">
        <v>0</v>
      </c>
      <c r="F164" s="460">
        <v>0</v>
      </c>
      <c r="G164" s="461">
        <v>0</v>
      </c>
      <c r="H164" s="461">
        <v>4.2999999999999999E-4</v>
      </c>
      <c r="I164" s="461">
        <v>4.0999999999999999E-4</v>
      </c>
      <c r="J164" s="461">
        <v>4.0999999999999999E-4</v>
      </c>
      <c r="K164" s="463">
        <v>0</v>
      </c>
      <c r="L164" s="150"/>
      <c r="M164" s="459" t="str">
        <f t="shared" si="2"/>
        <v>X</v>
      </c>
    </row>
    <row r="165" spans="1:13" ht="14.45" customHeight="1" x14ac:dyDescent="0.2">
      <c r="A165" s="464" t="s">
        <v>431</v>
      </c>
      <c r="B165" s="460">
        <v>0</v>
      </c>
      <c r="C165" s="461">
        <v>4.9999999999999901E-5</v>
      </c>
      <c r="D165" s="461">
        <v>4.9999999999999901E-5</v>
      </c>
      <c r="E165" s="462">
        <v>0</v>
      </c>
      <c r="F165" s="460">
        <v>0</v>
      </c>
      <c r="G165" s="461">
        <v>0</v>
      </c>
      <c r="H165" s="461">
        <v>4.2999999999999999E-4</v>
      </c>
      <c r="I165" s="461">
        <v>4.0999999999999999E-4</v>
      </c>
      <c r="J165" s="461">
        <v>4.0999999999999999E-4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40.477913699999995</v>
      </c>
      <c r="C166" s="461">
        <v>15.289290000000001</v>
      </c>
      <c r="D166" s="461">
        <v>-25.188623699999994</v>
      </c>
      <c r="E166" s="462">
        <v>0.37771931906658529</v>
      </c>
      <c r="F166" s="460">
        <v>0.91303819999999991</v>
      </c>
      <c r="G166" s="461">
        <v>0.22825954999999998</v>
      </c>
      <c r="H166" s="461">
        <v>4.1322299999999998</v>
      </c>
      <c r="I166" s="461">
        <v>8.2644599999999997</v>
      </c>
      <c r="J166" s="461">
        <v>8.0362004499999991</v>
      </c>
      <c r="K166" s="463">
        <v>9.051603755461711</v>
      </c>
      <c r="L166" s="150"/>
      <c r="M166" s="459" t="str">
        <f t="shared" si="2"/>
        <v>X</v>
      </c>
    </row>
    <row r="167" spans="1:13" ht="14.45" customHeight="1" x14ac:dyDescent="0.2">
      <c r="A167" s="464" t="s">
        <v>433</v>
      </c>
      <c r="B167" s="460">
        <v>0</v>
      </c>
      <c r="C167" s="461">
        <v>0</v>
      </c>
      <c r="D167" s="461">
        <v>0</v>
      </c>
      <c r="E167" s="462">
        <v>0</v>
      </c>
      <c r="F167" s="460">
        <v>0.91303819999999991</v>
      </c>
      <c r="G167" s="461">
        <v>0.22825954999999998</v>
      </c>
      <c r="H167" s="461">
        <v>0</v>
      </c>
      <c r="I167" s="461">
        <v>0</v>
      </c>
      <c r="J167" s="461">
        <v>-0.22825954999999998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434</v>
      </c>
      <c r="B168" s="460">
        <v>40.477913699999995</v>
      </c>
      <c r="C168" s="461">
        <v>15.289290000000001</v>
      </c>
      <c r="D168" s="461">
        <v>-25.188623699999994</v>
      </c>
      <c r="E168" s="462">
        <v>0.37771931906658529</v>
      </c>
      <c r="F168" s="460">
        <v>0</v>
      </c>
      <c r="G168" s="461">
        <v>0</v>
      </c>
      <c r="H168" s="461">
        <v>4.1322299999999998</v>
      </c>
      <c r="I168" s="461">
        <v>8.2644599999999997</v>
      </c>
      <c r="J168" s="461">
        <v>8.2644599999999997</v>
      </c>
      <c r="K168" s="463">
        <v>0</v>
      </c>
      <c r="L168" s="150"/>
      <c r="M168" s="459" t="str">
        <f t="shared" si="2"/>
        <v/>
      </c>
    </row>
    <row r="169" spans="1:13" ht="14.45" customHeight="1" x14ac:dyDescent="0.2">
      <c r="A169" s="464" t="s">
        <v>435</v>
      </c>
      <c r="B169" s="460">
        <v>0</v>
      </c>
      <c r="C169" s="461">
        <v>4.0909999999999995E-2</v>
      </c>
      <c r="D169" s="461">
        <v>4.0909999999999995E-2</v>
      </c>
      <c r="E169" s="462">
        <v>0</v>
      </c>
      <c r="F169" s="460">
        <v>0</v>
      </c>
      <c r="G169" s="461">
        <v>0</v>
      </c>
      <c r="H169" s="461">
        <v>0</v>
      </c>
      <c r="I169" s="461">
        <v>0</v>
      </c>
      <c r="J169" s="461">
        <v>0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0</v>
      </c>
      <c r="C170" s="461">
        <v>4.0909999999999995E-2</v>
      </c>
      <c r="D170" s="461">
        <v>4.0909999999999995E-2</v>
      </c>
      <c r="E170" s="462">
        <v>0</v>
      </c>
      <c r="F170" s="460">
        <v>0</v>
      </c>
      <c r="G170" s="461">
        <v>0</v>
      </c>
      <c r="H170" s="461">
        <v>0</v>
      </c>
      <c r="I170" s="461">
        <v>0</v>
      </c>
      <c r="J170" s="461">
        <v>0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437</v>
      </c>
      <c r="B171" s="460">
        <v>0</v>
      </c>
      <c r="C171" s="461">
        <v>4.0909999999999995E-2</v>
      </c>
      <c r="D171" s="461">
        <v>4.0909999999999995E-2</v>
      </c>
      <c r="E171" s="462">
        <v>0</v>
      </c>
      <c r="F171" s="460">
        <v>0</v>
      </c>
      <c r="G171" s="461">
        <v>0</v>
      </c>
      <c r="H171" s="461">
        <v>0</v>
      </c>
      <c r="I171" s="461">
        <v>0</v>
      </c>
      <c r="J171" s="461">
        <v>0</v>
      </c>
      <c r="K171" s="463">
        <v>0</v>
      </c>
      <c r="L171" s="150"/>
      <c r="M171" s="459" t="str">
        <f t="shared" si="2"/>
        <v>X</v>
      </c>
    </row>
    <row r="172" spans="1:13" ht="14.45" customHeight="1" x14ac:dyDescent="0.2">
      <c r="A172" s="464" t="s">
        <v>438</v>
      </c>
      <c r="B172" s="460">
        <v>0</v>
      </c>
      <c r="C172" s="461">
        <v>4.0909999999999995E-2</v>
      </c>
      <c r="D172" s="461">
        <v>4.0909999999999995E-2</v>
      </c>
      <c r="E172" s="462">
        <v>0</v>
      </c>
      <c r="F172" s="460">
        <v>0</v>
      </c>
      <c r="G172" s="461">
        <v>0</v>
      </c>
      <c r="H172" s="461">
        <v>0</v>
      </c>
      <c r="I172" s="461">
        <v>0</v>
      </c>
      <c r="J172" s="461">
        <v>0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439</v>
      </c>
      <c r="B173" s="460">
        <v>0</v>
      </c>
      <c r="C173" s="461">
        <v>1217.61887</v>
      </c>
      <c r="D173" s="461">
        <v>1217.61887</v>
      </c>
      <c r="E173" s="462">
        <v>0</v>
      </c>
      <c r="F173" s="460">
        <v>0</v>
      </c>
      <c r="G173" s="461">
        <v>0</v>
      </c>
      <c r="H173" s="461">
        <v>1.0469999999999999</v>
      </c>
      <c r="I173" s="461">
        <v>3.141</v>
      </c>
      <c r="J173" s="461">
        <v>3.141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440</v>
      </c>
      <c r="B174" s="460">
        <v>0</v>
      </c>
      <c r="C174" s="461">
        <v>1217.61887</v>
      </c>
      <c r="D174" s="461">
        <v>1217.61887</v>
      </c>
      <c r="E174" s="462">
        <v>0</v>
      </c>
      <c r="F174" s="460">
        <v>0</v>
      </c>
      <c r="G174" s="461">
        <v>0</v>
      </c>
      <c r="H174" s="461">
        <v>1.0469999999999999</v>
      </c>
      <c r="I174" s="461">
        <v>3.141</v>
      </c>
      <c r="J174" s="461">
        <v>3.141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0</v>
      </c>
      <c r="C175" s="461">
        <v>1205.0548700000002</v>
      </c>
      <c r="D175" s="461">
        <v>1205.0548700000002</v>
      </c>
      <c r="E175" s="462">
        <v>0</v>
      </c>
      <c r="F175" s="460">
        <v>0</v>
      </c>
      <c r="G175" s="461">
        <v>0</v>
      </c>
      <c r="H175" s="461">
        <v>0</v>
      </c>
      <c r="I175" s="461">
        <v>0</v>
      </c>
      <c r="J175" s="461">
        <v>0</v>
      </c>
      <c r="K175" s="463">
        <v>0</v>
      </c>
      <c r="L175" s="150"/>
      <c r="M175" s="459" t="str">
        <f t="shared" si="2"/>
        <v>X</v>
      </c>
    </row>
    <row r="176" spans="1:13" ht="14.45" customHeight="1" x14ac:dyDescent="0.2">
      <c r="A176" s="464" t="s">
        <v>442</v>
      </c>
      <c r="B176" s="460">
        <v>0</v>
      </c>
      <c r="C176" s="461">
        <v>1205.0548700000002</v>
      </c>
      <c r="D176" s="461">
        <v>1205.0548700000002</v>
      </c>
      <c r="E176" s="462">
        <v>0</v>
      </c>
      <c r="F176" s="460">
        <v>0</v>
      </c>
      <c r="G176" s="461">
        <v>0</v>
      </c>
      <c r="H176" s="461">
        <v>0</v>
      </c>
      <c r="I176" s="461">
        <v>0</v>
      </c>
      <c r="J176" s="461">
        <v>0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443</v>
      </c>
      <c r="B177" s="460">
        <v>0</v>
      </c>
      <c r="C177" s="461">
        <v>12.564</v>
      </c>
      <c r="D177" s="461">
        <v>12.564</v>
      </c>
      <c r="E177" s="462">
        <v>0</v>
      </c>
      <c r="F177" s="460">
        <v>0</v>
      </c>
      <c r="G177" s="461">
        <v>0</v>
      </c>
      <c r="H177" s="461">
        <v>1.0469999999999999</v>
      </c>
      <c r="I177" s="461">
        <v>3.141</v>
      </c>
      <c r="J177" s="461">
        <v>3.141</v>
      </c>
      <c r="K177" s="463">
        <v>0</v>
      </c>
      <c r="L177" s="150"/>
      <c r="M177" s="459" t="str">
        <f t="shared" si="2"/>
        <v>X</v>
      </c>
    </row>
    <row r="178" spans="1:13" ht="14.45" customHeight="1" x14ac:dyDescent="0.2">
      <c r="A178" s="464" t="s">
        <v>444</v>
      </c>
      <c r="B178" s="460">
        <v>0</v>
      </c>
      <c r="C178" s="461">
        <v>12.564</v>
      </c>
      <c r="D178" s="461">
        <v>12.564</v>
      </c>
      <c r="E178" s="462">
        <v>0</v>
      </c>
      <c r="F178" s="460">
        <v>0</v>
      </c>
      <c r="G178" s="461">
        <v>0</v>
      </c>
      <c r="H178" s="461">
        <v>1.0469999999999999</v>
      </c>
      <c r="I178" s="461">
        <v>3.141</v>
      </c>
      <c r="J178" s="461">
        <v>3.141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0</v>
      </c>
      <c r="C179" s="461">
        <v>2358.0954200000001</v>
      </c>
      <c r="D179" s="461">
        <v>2358.0954200000001</v>
      </c>
      <c r="E179" s="462">
        <v>0</v>
      </c>
      <c r="F179" s="460">
        <v>0</v>
      </c>
      <c r="G179" s="461">
        <v>0</v>
      </c>
      <c r="H179" s="461">
        <v>160.90888000000001</v>
      </c>
      <c r="I179" s="461">
        <v>496.25090999999998</v>
      </c>
      <c r="J179" s="461">
        <v>496.25090999999998</v>
      </c>
      <c r="K179" s="463">
        <v>0</v>
      </c>
      <c r="L179" s="150"/>
      <c r="M179" s="459" t="str">
        <f t="shared" si="2"/>
        <v/>
      </c>
    </row>
    <row r="180" spans="1:13" ht="14.45" customHeight="1" x14ac:dyDescent="0.2">
      <c r="A180" s="464" t="s">
        <v>446</v>
      </c>
      <c r="B180" s="460">
        <v>0</v>
      </c>
      <c r="C180" s="461">
        <v>2358.0954200000001</v>
      </c>
      <c r="D180" s="461">
        <v>2358.0954200000001</v>
      </c>
      <c r="E180" s="462">
        <v>0</v>
      </c>
      <c r="F180" s="460">
        <v>0</v>
      </c>
      <c r="G180" s="461">
        <v>0</v>
      </c>
      <c r="H180" s="461">
        <v>160.90888000000001</v>
      </c>
      <c r="I180" s="461">
        <v>496.25090999999998</v>
      </c>
      <c r="J180" s="461">
        <v>496.25090999999998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447</v>
      </c>
      <c r="B181" s="460">
        <v>0</v>
      </c>
      <c r="C181" s="461">
        <v>2358.0954200000001</v>
      </c>
      <c r="D181" s="461">
        <v>2358.0954200000001</v>
      </c>
      <c r="E181" s="462">
        <v>0</v>
      </c>
      <c r="F181" s="460">
        <v>0</v>
      </c>
      <c r="G181" s="461">
        <v>0</v>
      </c>
      <c r="H181" s="461">
        <v>160.90888000000001</v>
      </c>
      <c r="I181" s="461">
        <v>496.25090999999998</v>
      </c>
      <c r="J181" s="461">
        <v>496.25090999999998</v>
      </c>
      <c r="K181" s="463">
        <v>0</v>
      </c>
      <c r="L181" s="150"/>
      <c r="M181" s="459" t="str">
        <f t="shared" si="2"/>
        <v/>
      </c>
    </row>
    <row r="182" spans="1:13" ht="14.45" customHeight="1" x14ac:dyDescent="0.2">
      <c r="A182" s="464" t="s">
        <v>448</v>
      </c>
      <c r="B182" s="460">
        <v>0</v>
      </c>
      <c r="C182" s="461">
        <v>12.88138</v>
      </c>
      <c r="D182" s="461">
        <v>12.88138</v>
      </c>
      <c r="E182" s="462">
        <v>0</v>
      </c>
      <c r="F182" s="460">
        <v>0</v>
      </c>
      <c r="G182" s="461">
        <v>0</v>
      </c>
      <c r="H182" s="461">
        <v>0.36341000000000001</v>
      </c>
      <c r="I182" s="461">
        <v>2.80362</v>
      </c>
      <c r="J182" s="461">
        <v>2.80362</v>
      </c>
      <c r="K182" s="463">
        <v>0</v>
      </c>
      <c r="L182" s="150"/>
      <c r="M182" s="459" t="str">
        <f t="shared" si="2"/>
        <v>X</v>
      </c>
    </row>
    <row r="183" spans="1:13" ht="14.45" customHeight="1" x14ac:dyDescent="0.2">
      <c r="A183" s="464" t="s">
        <v>449</v>
      </c>
      <c r="B183" s="460">
        <v>0</v>
      </c>
      <c r="C183" s="461">
        <v>12.88138</v>
      </c>
      <c r="D183" s="461">
        <v>12.88138</v>
      </c>
      <c r="E183" s="462">
        <v>0</v>
      </c>
      <c r="F183" s="460">
        <v>0</v>
      </c>
      <c r="G183" s="461">
        <v>0</v>
      </c>
      <c r="H183" s="461">
        <v>0.36341000000000001</v>
      </c>
      <c r="I183" s="461">
        <v>2.80362</v>
      </c>
      <c r="J183" s="461">
        <v>2.80362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450</v>
      </c>
      <c r="B184" s="460">
        <v>0</v>
      </c>
      <c r="C184" s="461">
        <v>9.5</v>
      </c>
      <c r="D184" s="461">
        <v>9.5</v>
      </c>
      <c r="E184" s="462">
        <v>0</v>
      </c>
      <c r="F184" s="460">
        <v>0</v>
      </c>
      <c r="G184" s="461">
        <v>0</v>
      </c>
      <c r="H184" s="461">
        <v>0</v>
      </c>
      <c r="I184" s="461">
        <v>4.42</v>
      </c>
      <c r="J184" s="461">
        <v>4.42</v>
      </c>
      <c r="K184" s="463">
        <v>0</v>
      </c>
      <c r="L184" s="150"/>
      <c r="M184" s="459" t="str">
        <f t="shared" si="2"/>
        <v>X</v>
      </c>
    </row>
    <row r="185" spans="1:13" ht="14.45" customHeight="1" x14ac:dyDescent="0.2">
      <c r="A185" s="464" t="s">
        <v>451</v>
      </c>
      <c r="B185" s="460">
        <v>0</v>
      </c>
      <c r="C185" s="461">
        <v>7.46</v>
      </c>
      <c r="D185" s="461">
        <v>7.46</v>
      </c>
      <c r="E185" s="462">
        <v>0</v>
      </c>
      <c r="F185" s="460">
        <v>0</v>
      </c>
      <c r="G185" s="461">
        <v>0</v>
      </c>
      <c r="H185" s="461">
        <v>0</v>
      </c>
      <c r="I185" s="461">
        <v>2.38</v>
      </c>
      <c r="J185" s="461">
        <v>2.38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452</v>
      </c>
      <c r="B186" s="460">
        <v>0</v>
      </c>
      <c r="C186" s="461">
        <v>2.04</v>
      </c>
      <c r="D186" s="461">
        <v>2.04</v>
      </c>
      <c r="E186" s="462">
        <v>0</v>
      </c>
      <c r="F186" s="460">
        <v>0</v>
      </c>
      <c r="G186" s="461">
        <v>0</v>
      </c>
      <c r="H186" s="461">
        <v>0</v>
      </c>
      <c r="I186" s="461">
        <v>2.04</v>
      </c>
      <c r="J186" s="461">
        <v>2.04</v>
      </c>
      <c r="K186" s="463">
        <v>0</v>
      </c>
      <c r="L186" s="150"/>
      <c r="M186" s="459" t="str">
        <f t="shared" si="2"/>
        <v/>
      </c>
    </row>
    <row r="187" spans="1:13" ht="14.45" customHeight="1" x14ac:dyDescent="0.2">
      <c r="A187" s="464" t="s">
        <v>453</v>
      </c>
      <c r="B187" s="460">
        <v>0</v>
      </c>
      <c r="C187" s="461">
        <v>7.5730000000000004</v>
      </c>
      <c r="D187" s="461">
        <v>7.5730000000000004</v>
      </c>
      <c r="E187" s="462">
        <v>0</v>
      </c>
      <c r="F187" s="460">
        <v>0</v>
      </c>
      <c r="G187" s="461">
        <v>0</v>
      </c>
      <c r="H187" s="461">
        <v>0.57329999999999992</v>
      </c>
      <c r="I187" s="461">
        <v>1.8669</v>
      </c>
      <c r="J187" s="461">
        <v>1.8669</v>
      </c>
      <c r="K187" s="463">
        <v>0</v>
      </c>
      <c r="L187" s="150"/>
      <c r="M187" s="459" t="str">
        <f t="shared" si="2"/>
        <v>X</v>
      </c>
    </row>
    <row r="188" spans="1:13" ht="14.45" customHeight="1" x14ac:dyDescent="0.2">
      <c r="A188" s="464" t="s">
        <v>454</v>
      </c>
      <c r="B188" s="460">
        <v>0</v>
      </c>
      <c r="C188" s="461">
        <v>0.37</v>
      </c>
      <c r="D188" s="461">
        <v>0.37</v>
      </c>
      <c r="E188" s="462">
        <v>0</v>
      </c>
      <c r="F188" s="460">
        <v>0</v>
      </c>
      <c r="G188" s="461">
        <v>0</v>
      </c>
      <c r="H188" s="461">
        <v>0</v>
      </c>
      <c r="I188" s="461">
        <v>0</v>
      </c>
      <c r="J188" s="461">
        <v>0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455</v>
      </c>
      <c r="B189" s="460">
        <v>0</v>
      </c>
      <c r="C189" s="461">
        <v>7.2030000000000003</v>
      </c>
      <c r="D189" s="461">
        <v>7.2030000000000003</v>
      </c>
      <c r="E189" s="462">
        <v>0</v>
      </c>
      <c r="F189" s="460">
        <v>0</v>
      </c>
      <c r="G189" s="461">
        <v>0</v>
      </c>
      <c r="H189" s="461">
        <v>0.57329999999999992</v>
      </c>
      <c r="I189" s="461">
        <v>1.8669</v>
      </c>
      <c r="J189" s="461">
        <v>1.8669</v>
      </c>
      <c r="K189" s="463">
        <v>0</v>
      </c>
      <c r="L189" s="150"/>
      <c r="M189" s="459" t="str">
        <f t="shared" si="2"/>
        <v/>
      </c>
    </row>
    <row r="190" spans="1:13" ht="14.45" customHeight="1" x14ac:dyDescent="0.2">
      <c r="A190" s="464" t="s">
        <v>456</v>
      </c>
      <c r="B190" s="460">
        <v>0</v>
      </c>
      <c r="C190" s="461">
        <v>3.5146899999999999</v>
      </c>
      <c r="D190" s="461">
        <v>3.5146899999999999</v>
      </c>
      <c r="E190" s="462">
        <v>0</v>
      </c>
      <c r="F190" s="460">
        <v>0</v>
      </c>
      <c r="G190" s="461">
        <v>0</v>
      </c>
      <c r="H190" s="461">
        <v>0.38285000000000002</v>
      </c>
      <c r="I190" s="461">
        <v>1.0376800000000002</v>
      </c>
      <c r="J190" s="461">
        <v>1.0376800000000002</v>
      </c>
      <c r="K190" s="463">
        <v>0</v>
      </c>
      <c r="L190" s="150"/>
      <c r="M190" s="459" t="str">
        <f t="shared" si="2"/>
        <v>X</v>
      </c>
    </row>
    <row r="191" spans="1:13" ht="14.45" customHeight="1" x14ac:dyDescent="0.2">
      <c r="A191" s="464" t="s">
        <v>457</v>
      </c>
      <c r="B191" s="460">
        <v>0</v>
      </c>
      <c r="C191" s="461">
        <v>3.5146899999999999</v>
      </c>
      <c r="D191" s="461">
        <v>3.5146899999999999</v>
      </c>
      <c r="E191" s="462">
        <v>0</v>
      </c>
      <c r="F191" s="460">
        <v>0</v>
      </c>
      <c r="G191" s="461">
        <v>0</v>
      </c>
      <c r="H191" s="461">
        <v>0.38285000000000002</v>
      </c>
      <c r="I191" s="461">
        <v>1.0376800000000002</v>
      </c>
      <c r="J191" s="461">
        <v>1.0376800000000002</v>
      </c>
      <c r="K191" s="463">
        <v>0</v>
      </c>
      <c r="L191" s="150"/>
      <c r="M191" s="459" t="str">
        <f t="shared" si="2"/>
        <v/>
      </c>
    </row>
    <row r="192" spans="1:13" ht="14.45" customHeight="1" x14ac:dyDescent="0.2">
      <c r="A192" s="464" t="s">
        <v>458</v>
      </c>
      <c r="B192" s="460">
        <v>0</v>
      </c>
      <c r="C192" s="461">
        <v>2.39</v>
      </c>
      <c r="D192" s="461">
        <v>2.39</v>
      </c>
      <c r="E192" s="462">
        <v>0</v>
      </c>
      <c r="F192" s="460">
        <v>0</v>
      </c>
      <c r="G192" s="461">
        <v>0</v>
      </c>
      <c r="H192" s="461">
        <v>0.318</v>
      </c>
      <c r="I192" s="461">
        <v>0.59599999999999997</v>
      </c>
      <c r="J192" s="461">
        <v>0.59599999999999997</v>
      </c>
      <c r="K192" s="463">
        <v>0</v>
      </c>
      <c r="L192" s="150"/>
      <c r="M192" s="459" t="str">
        <f t="shared" si="2"/>
        <v>X</v>
      </c>
    </row>
    <row r="193" spans="1:13" ht="14.45" customHeight="1" x14ac:dyDescent="0.2">
      <c r="A193" s="464" t="s">
        <v>459</v>
      </c>
      <c r="B193" s="460">
        <v>0</v>
      </c>
      <c r="C193" s="461">
        <v>2.39</v>
      </c>
      <c r="D193" s="461">
        <v>2.39</v>
      </c>
      <c r="E193" s="462">
        <v>0</v>
      </c>
      <c r="F193" s="460">
        <v>0</v>
      </c>
      <c r="G193" s="461">
        <v>0</v>
      </c>
      <c r="H193" s="461">
        <v>0.318</v>
      </c>
      <c r="I193" s="461">
        <v>0.59599999999999997</v>
      </c>
      <c r="J193" s="461">
        <v>0.59599999999999997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 t="s">
        <v>460</v>
      </c>
      <c r="B194" s="460">
        <v>0</v>
      </c>
      <c r="C194" s="461">
        <v>384.90638000000001</v>
      </c>
      <c r="D194" s="461">
        <v>384.90638000000001</v>
      </c>
      <c r="E194" s="462">
        <v>0</v>
      </c>
      <c r="F194" s="460">
        <v>0</v>
      </c>
      <c r="G194" s="461">
        <v>0</v>
      </c>
      <c r="H194" s="461">
        <v>24.44425</v>
      </c>
      <c r="I194" s="461">
        <v>71.37075999999999</v>
      </c>
      <c r="J194" s="461">
        <v>71.37075999999999</v>
      </c>
      <c r="K194" s="463">
        <v>0</v>
      </c>
      <c r="L194" s="150"/>
      <c r="M194" s="459" t="str">
        <f t="shared" si="2"/>
        <v>X</v>
      </c>
    </row>
    <row r="195" spans="1:13" ht="14.45" customHeight="1" x14ac:dyDescent="0.2">
      <c r="A195" s="464" t="s">
        <v>461</v>
      </c>
      <c r="B195" s="460">
        <v>0</v>
      </c>
      <c r="C195" s="461">
        <v>384.90638000000001</v>
      </c>
      <c r="D195" s="461">
        <v>384.90638000000001</v>
      </c>
      <c r="E195" s="462">
        <v>0</v>
      </c>
      <c r="F195" s="460">
        <v>0</v>
      </c>
      <c r="G195" s="461">
        <v>0</v>
      </c>
      <c r="H195" s="461">
        <v>24.44425</v>
      </c>
      <c r="I195" s="461">
        <v>71.37075999999999</v>
      </c>
      <c r="J195" s="461">
        <v>71.37075999999999</v>
      </c>
      <c r="K195" s="463">
        <v>0</v>
      </c>
      <c r="L195" s="150"/>
      <c r="M195" s="459" t="str">
        <f t="shared" si="2"/>
        <v/>
      </c>
    </row>
    <row r="196" spans="1:13" ht="14.45" customHeight="1" x14ac:dyDescent="0.2">
      <c r="A196" s="464" t="s">
        <v>462</v>
      </c>
      <c r="B196" s="460">
        <v>0</v>
      </c>
      <c r="C196" s="461">
        <v>18.499749999999999</v>
      </c>
      <c r="D196" s="461">
        <v>18.499749999999999</v>
      </c>
      <c r="E196" s="462">
        <v>0</v>
      </c>
      <c r="F196" s="460">
        <v>0</v>
      </c>
      <c r="G196" s="461">
        <v>0</v>
      </c>
      <c r="H196" s="461">
        <v>0.77125999999999995</v>
      </c>
      <c r="I196" s="461">
        <v>6.97553</v>
      </c>
      <c r="J196" s="461">
        <v>6.97553</v>
      </c>
      <c r="K196" s="463">
        <v>0</v>
      </c>
      <c r="L196" s="150"/>
      <c r="M196" s="459" t="str">
        <f t="shared" si="2"/>
        <v>X</v>
      </c>
    </row>
    <row r="197" spans="1:13" ht="14.45" customHeight="1" x14ac:dyDescent="0.2">
      <c r="A197" s="464" t="s">
        <v>463</v>
      </c>
      <c r="B197" s="460">
        <v>0</v>
      </c>
      <c r="C197" s="461">
        <v>18.499749999999999</v>
      </c>
      <c r="D197" s="461">
        <v>18.499749999999999</v>
      </c>
      <c r="E197" s="462">
        <v>0</v>
      </c>
      <c r="F197" s="460">
        <v>0</v>
      </c>
      <c r="G197" s="461">
        <v>0</v>
      </c>
      <c r="H197" s="461">
        <v>0.77125999999999995</v>
      </c>
      <c r="I197" s="461">
        <v>6.97553</v>
      </c>
      <c r="J197" s="461">
        <v>6.97553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 t="s">
        <v>464</v>
      </c>
      <c r="B198" s="460">
        <v>0</v>
      </c>
      <c r="C198" s="461">
        <v>1902.5802699999999</v>
      </c>
      <c r="D198" s="461">
        <v>1902.5802699999999</v>
      </c>
      <c r="E198" s="462">
        <v>0</v>
      </c>
      <c r="F198" s="460">
        <v>0</v>
      </c>
      <c r="G198" s="461">
        <v>0</v>
      </c>
      <c r="H198" s="461">
        <v>130.01764</v>
      </c>
      <c r="I198" s="461">
        <v>398.78396999999995</v>
      </c>
      <c r="J198" s="461">
        <v>398.78396999999995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464" t="s">
        <v>465</v>
      </c>
      <c r="B199" s="460">
        <v>0</v>
      </c>
      <c r="C199" s="461">
        <v>1902.5802699999999</v>
      </c>
      <c r="D199" s="461">
        <v>1902.5802699999999</v>
      </c>
      <c r="E199" s="462">
        <v>0</v>
      </c>
      <c r="F199" s="460">
        <v>0</v>
      </c>
      <c r="G199" s="461">
        <v>0</v>
      </c>
      <c r="H199" s="461">
        <v>130.01764</v>
      </c>
      <c r="I199" s="461">
        <v>398.78396999999995</v>
      </c>
      <c r="J199" s="461">
        <v>398.78396999999995</v>
      </c>
      <c r="K199" s="463">
        <v>0</v>
      </c>
      <c r="L199" s="150"/>
      <c r="M199" s="459" t="str">
        <f t="shared" si="3"/>
        <v/>
      </c>
    </row>
    <row r="200" spans="1:13" ht="14.45" customHeight="1" x14ac:dyDescent="0.2">
      <c r="A200" s="464" t="s">
        <v>466</v>
      </c>
      <c r="B200" s="460">
        <v>0</v>
      </c>
      <c r="C200" s="461">
        <v>16.249950000000002</v>
      </c>
      <c r="D200" s="461">
        <v>16.249950000000002</v>
      </c>
      <c r="E200" s="462">
        <v>0</v>
      </c>
      <c r="F200" s="460">
        <v>0</v>
      </c>
      <c r="G200" s="461">
        <v>0</v>
      </c>
      <c r="H200" s="461">
        <v>4.03817</v>
      </c>
      <c r="I200" s="461">
        <v>8.3964500000000015</v>
      </c>
      <c r="J200" s="461">
        <v>8.3964500000000015</v>
      </c>
      <c r="K200" s="463">
        <v>0</v>
      </c>
      <c r="L200" s="150"/>
      <c r="M200" s="459" t="str">
        <f t="shared" si="3"/>
        <v>X</v>
      </c>
    </row>
    <row r="201" spans="1:13" ht="14.45" customHeight="1" x14ac:dyDescent="0.2">
      <c r="A201" s="464" t="s">
        <v>467</v>
      </c>
      <c r="B201" s="460">
        <v>0</v>
      </c>
      <c r="C201" s="461">
        <v>16.249950000000002</v>
      </c>
      <c r="D201" s="461">
        <v>16.249950000000002</v>
      </c>
      <c r="E201" s="462">
        <v>0</v>
      </c>
      <c r="F201" s="460">
        <v>0</v>
      </c>
      <c r="G201" s="461">
        <v>0</v>
      </c>
      <c r="H201" s="461">
        <v>4.03817</v>
      </c>
      <c r="I201" s="461">
        <v>8.3964500000000015</v>
      </c>
      <c r="J201" s="461">
        <v>8.3964500000000015</v>
      </c>
      <c r="K201" s="463">
        <v>0</v>
      </c>
      <c r="L201" s="150"/>
      <c r="M201" s="459" t="str">
        <f t="shared" si="3"/>
        <v/>
      </c>
    </row>
    <row r="202" spans="1:13" ht="14.45" customHeight="1" x14ac:dyDescent="0.2">
      <c r="A202" s="464" t="s">
        <v>468</v>
      </c>
      <c r="B202" s="460">
        <v>0</v>
      </c>
      <c r="C202" s="461">
        <v>9.8917000000000002</v>
      </c>
      <c r="D202" s="461">
        <v>9.8917000000000002</v>
      </c>
      <c r="E202" s="462">
        <v>0</v>
      </c>
      <c r="F202" s="460">
        <v>0</v>
      </c>
      <c r="G202" s="461">
        <v>0</v>
      </c>
      <c r="H202" s="461">
        <v>0.12257</v>
      </c>
      <c r="I202" s="461">
        <v>0.12257</v>
      </c>
      <c r="J202" s="461">
        <v>0.12257</v>
      </c>
      <c r="K202" s="463">
        <v>0</v>
      </c>
      <c r="L202" s="150"/>
      <c r="M202" s="459" t="str">
        <f t="shared" si="3"/>
        <v/>
      </c>
    </row>
    <row r="203" spans="1:13" ht="14.45" customHeight="1" x14ac:dyDescent="0.2">
      <c r="A203" s="464" t="s">
        <v>469</v>
      </c>
      <c r="B203" s="460">
        <v>0</v>
      </c>
      <c r="C203" s="461">
        <v>9.8917000000000002</v>
      </c>
      <c r="D203" s="461">
        <v>9.8917000000000002</v>
      </c>
      <c r="E203" s="462">
        <v>0</v>
      </c>
      <c r="F203" s="460">
        <v>0</v>
      </c>
      <c r="G203" s="461">
        <v>0</v>
      </c>
      <c r="H203" s="461">
        <v>0.12257</v>
      </c>
      <c r="I203" s="461">
        <v>0.12257</v>
      </c>
      <c r="J203" s="461">
        <v>0.12257</v>
      </c>
      <c r="K203" s="463">
        <v>0</v>
      </c>
      <c r="L203" s="150"/>
      <c r="M203" s="459" t="str">
        <f t="shared" si="3"/>
        <v/>
      </c>
    </row>
    <row r="204" spans="1:13" ht="14.45" customHeight="1" x14ac:dyDescent="0.2">
      <c r="A204" s="464" t="s">
        <v>470</v>
      </c>
      <c r="B204" s="460">
        <v>0</v>
      </c>
      <c r="C204" s="461">
        <v>9.8917000000000002</v>
      </c>
      <c r="D204" s="461">
        <v>9.8917000000000002</v>
      </c>
      <c r="E204" s="462">
        <v>0</v>
      </c>
      <c r="F204" s="460">
        <v>0</v>
      </c>
      <c r="G204" s="461">
        <v>0</v>
      </c>
      <c r="H204" s="461">
        <v>0.12257</v>
      </c>
      <c r="I204" s="461">
        <v>0.12257</v>
      </c>
      <c r="J204" s="461">
        <v>0.12257</v>
      </c>
      <c r="K204" s="463">
        <v>0</v>
      </c>
      <c r="L204" s="150"/>
      <c r="M204" s="459" t="str">
        <f t="shared" si="3"/>
        <v/>
      </c>
    </row>
    <row r="205" spans="1:13" ht="14.45" customHeight="1" x14ac:dyDescent="0.2">
      <c r="A205" s="464" t="s">
        <v>471</v>
      </c>
      <c r="B205" s="460">
        <v>0</v>
      </c>
      <c r="C205" s="461">
        <v>9.8917000000000002</v>
      </c>
      <c r="D205" s="461">
        <v>9.8917000000000002</v>
      </c>
      <c r="E205" s="462">
        <v>0</v>
      </c>
      <c r="F205" s="460">
        <v>0</v>
      </c>
      <c r="G205" s="461">
        <v>0</v>
      </c>
      <c r="H205" s="461">
        <v>0.12257</v>
      </c>
      <c r="I205" s="461">
        <v>0.12257</v>
      </c>
      <c r="J205" s="461">
        <v>0.12257</v>
      </c>
      <c r="K205" s="463">
        <v>0</v>
      </c>
      <c r="L205" s="150"/>
      <c r="M205" s="459" t="str">
        <f t="shared" si="3"/>
        <v>X</v>
      </c>
    </row>
    <row r="206" spans="1:13" ht="14.45" customHeight="1" x14ac:dyDescent="0.2">
      <c r="A206" s="464" t="s">
        <v>472</v>
      </c>
      <c r="B206" s="460">
        <v>0</v>
      </c>
      <c r="C206" s="461">
        <v>9.8917000000000002</v>
      </c>
      <c r="D206" s="461">
        <v>9.8917000000000002</v>
      </c>
      <c r="E206" s="462">
        <v>0</v>
      </c>
      <c r="F206" s="460">
        <v>0</v>
      </c>
      <c r="G206" s="461">
        <v>0</v>
      </c>
      <c r="H206" s="461">
        <v>0.12257</v>
      </c>
      <c r="I206" s="461">
        <v>0.12257</v>
      </c>
      <c r="J206" s="461">
        <v>0.12257</v>
      </c>
      <c r="K206" s="463">
        <v>0</v>
      </c>
      <c r="L206" s="150"/>
      <c r="M206" s="459" t="str">
        <f t="shared" si="3"/>
        <v/>
      </c>
    </row>
    <row r="207" spans="1:13" ht="14.45" customHeight="1" x14ac:dyDescent="0.2">
      <c r="A207" s="464"/>
      <c r="B207" s="460"/>
      <c r="C207" s="461"/>
      <c r="D207" s="461"/>
      <c r="E207" s="462"/>
      <c r="F207" s="460"/>
      <c r="G207" s="461"/>
      <c r="H207" s="461"/>
      <c r="I207" s="461"/>
      <c r="J207" s="461"/>
      <c r="K207" s="463"/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43A5BE97-A827-4EC0-BE29-AD7DF884F07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473</v>
      </c>
      <c r="B5" s="466" t="s">
        <v>474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473</v>
      </c>
      <c r="B6" s="466" t="s">
        <v>475</v>
      </c>
      <c r="C6" s="467">
        <v>48.954540000000001</v>
      </c>
      <c r="D6" s="467">
        <v>48.21022</v>
      </c>
      <c r="E6" s="467"/>
      <c r="F6" s="467">
        <v>53.368589999999998</v>
      </c>
      <c r="G6" s="467">
        <v>0</v>
      </c>
      <c r="H6" s="467">
        <v>53.368589999999998</v>
      </c>
      <c r="I6" s="468" t="s">
        <v>271</v>
      </c>
      <c r="J6" s="469" t="s">
        <v>1</v>
      </c>
    </row>
    <row r="7" spans="1:10" ht="14.45" customHeight="1" x14ac:dyDescent="0.2">
      <c r="A7" s="465" t="s">
        <v>473</v>
      </c>
      <c r="B7" s="466" t="s">
        <v>476</v>
      </c>
      <c r="C7" s="467">
        <v>5.6376299999999997</v>
      </c>
      <c r="D7" s="467">
        <v>4.6535499999999992</v>
      </c>
      <c r="E7" s="467"/>
      <c r="F7" s="467">
        <v>4.3898600000000005</v>
      </c>
      <c r="G7" s="467">
        <v>0</v>
      </c>
      <c r="H7" s="467">
        <v>4.3898600000000005</v>
      </c>
      <c r="I7" s="468" t="s">
        <v>271</v>
      </c>
      <c r="J7" s="469" t="s">
        <v>477</v>
      </c>
    </row>
    <row r="8" spans="1:10" ht="14.45" customHeight="1" x14ac:dyDescent="0.2">
      <c r="A8" s="465" t="s">
        <v>473</v>
      </c>
      <c r="B8" s="466" t="s">
        <v>478</v>
      </c>
      <c r="C8" s="467">
        <v>111.86542000000001</v>
      </c>
      <c r="D8" s="467">
        <v>0</v>
      </c>
      <c r="E8" s="467"/>
      <c r="F8" s="467">
        <v>0</v>
      </c>
      <c r="G8" s="467">
        <v>0</v>
      </c>
      <c r="H8" s="467">
        <v>0</v>
      </c>
      <c r="I8" s="468" t="s">
        <v>271</v>
      </c>
      <c r="J8" s="469" t="s">
        <v>479</v>
      </c>
    </row>
    <row r="9" spans="1:10" ht="14.45" customHeight="1" x14ac:dyDescent="0.2">
      <c r="A9" s="465" t="s">
        <v>473</v>
      </c>
      <c r="B9" s="466" t="s">
        <v>480</v>
      </c>
      <c r="C9" s="467">
        <v>166.45759000000001</v>
      </c>
      <c r="D9" s="467">
        <v>52.863770000000002</v>
      </c>
      <c r="E9" s="467"/>
      <c r="F9" s="467">
        <v>57.758449999999996</v>
      </c>
      <c r="G9" s="467">
        <v>0</v>
      </c>
      <c r="H9" s="467">
        <v>57.758449999999996</v>
      </c>
      <c r="I9" s="468" t="s">
        <v>271</v>
      </c>
      <c r="J9" s="469" t="s">
        <v>68</v>
      </c>
    </row>
    <row r="11" spans="1:10" ht="14.45" customHeight="1" x14ac:dyDescent="0.2">
      <c r="A11" s="465" t="s">
        <v>473</v>
      </c>
      <c r="B11" s="466" t="s">
        <v>474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481</v>
      </c>
    </row>
    <row r="12" spans="1:10" ht="14.45" customHeight="1" x14ac:dyDescent="0.2">
      <c r="A12" s="465" t="s">
        <v>482</v>
      </c>
      <c r="B12" s="466" t="s">
        <v>483</v>
      </c>
      <c r="C12" s="467" t="s">
        <v>271</v>
      </c>
      <c r="D12" s="467" t="s">
        <v>271</v>
      </c>
      <c r="E12" s="467"/>
      <c r="F12" s="467" t="s">
        <v>271</v>
      </c>
      <c r="G12" s="467" t="s">
        <v>271</v>
      </c>
      <c r="H12" s="467" t="s">
        <v>271</v>
      </c>
      <c r="I12" s="468" t="s">
        <v>271</v>
      </c>
      <c r="J12" s="469" t="s">
        <v>484</v>
      </c>
    </row>
    <row r="13" spans="1:10" ht="14.45" customHeight="1" x14ac:dyDescent="0.2">
      <c r="A13" s="465" t="s">
        <v>482</v>
      </c>
      <c r="B13" s="466" t="s">
        <v>475</v>
      </c>
      <c r="C13" s="467">
        <v>19.061100000000003</v>
      </c>
      <c r="D13" s="467">
        <v>25.678470000000001</v>
      </c>
      <c r="E13" s="467"/>
      <c r="F13" s="467">
        <v>24.740149999999996</v>
      </c>
      <c r="G13" s="467">
        <v>0</v>
      </c>
      <c r="H13" s="467">
        <v>24.740149999999996</v>
      </c>
      <c r="I13" s="468" t="s">
        <v>271</v>
      </c>
      <c r="J13" s="469" t="s">
        <v>477</v>
      </c>
    </row>
    <row r="14" spans="1:10" ht="14.45" customHeight="1" x14ac:dyDescent="0.2">
      <c r="A14" s="465" t="s">
        <v>482</v>
      </c>
      <c r="B14" s="466" t="s">
        <v>476</v>
      </c>
      <c r="C14" s="467">
        <v>3.0404700000000005</v>
      </c>
      <c r="D14" s="467">
        <v>3.4785999999999997</v>
      </c>
      <c r="E14" s="467"/>
      <c r="F14" s="467">
        <v>3.7632200000000005</v>
      </c>
      <c r="G14" s="467">
        <v>0</v>
      </c>
      <c r="H14" s="467">
        <v>3.7632200000000005</v>
      </c>
      <c r="I14" s="468" t="s">
        <v>271</v>
      </c>
      <c r="J14" s="469" t="s">
        <v>479</v>
      </c>
    </row>
    <row r="15" spans="1:10" ht="14.45" customHeight="1" x14ac:dyDescent="0.2">
      <c r="A15" s="465" t="s">
        <v>482</v>
      </c>
      <c r="B15" s="466" t="s">
        <v>485</v>
      </c>
      <c r="C15" s="467">
        <v>22.101570000000002</v>
      </c>
      <c r="D15" s="467">
        <v>29.157070000000001</v>
      </c>
      <c r="E15" s="467"/>
      <c r="F15" s="467">
        <v>28.503369999999997</v>
      </c>
      <c r="G15" s="467">
        <v>0</v>
      </c>
      <c r="H15" s="467">
        <v>28.503369999999997</v>
      </c>
      <c r="I15" s="468" t="s">
        <v>271</v>
      </c>
      <c r="J15" s="469" t="s">
        <v>68</v>
      </c>
    </row>
    <row r="16" spans="1:10" ht="14.45" customHeight="1" x14ac:dyDescent="0.2">
      <c r="A16" s="465" t="s">
        <v>271</v>
      </c>
      <c r="B16" s="466" t="s">
        <v>271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0</v>
      </c>
    </row>
    <row r="17" spans="1:10" ht="14.45" customHeight="1" x14ac:dyDescent="0.2">
      <c r="A17" s="465" t="s">
        <v>486</v>
      </c>
      <c r="B17" s="466" t="s">
        <v>487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1</v>
      </c>
    </row>
    <row r="18" spans="1:10" ht="14.45" customHeight="1" x14ac:dyDescent="0.2">
      <c r="A18" s="465" t="s">
        <v>486</v>
      </c>
      <c r="B18" s="466" t="s">
        <v>475</v>
      </c>
      <c r="C18" s="467">
        <v>26.982520000000001</v>
      </c>
      <c r="D18" s="467">
        <v>22.531749999999999</v>
      </c>
      <c r="E18" s="467"/>
      <c r="F18" s="467">
        <v>26.883399999999998</v>
      </c>
      <c r="G18" s="467">
        <v>0</v>
      </c>
      <c r="H18" s="467">
        <v>26.883399999999998</v>
      </c>
      <c r="I18" s="468" t="s">
        <v>271</v>
      </c>
      <c r="J18" s="469" t="s">
        <v>1</v>
      </c>
    </row>
    <row r="19" spans="1:10" ht="14.45" customHeight="1" x14ac:dyDescent="0.2">
      <c r="A19" s="465" t="s">
        <v>486</v>
      </c>
      <c r="B19" s="466" t="s">
        <v>476</v>
      </c>
      <c r="C19" s="467">
        <v>2.5971599999999997</v>
      </c>
      <c r="D19" s="467">
        <v>1.1749499999999997</v>
      </c>
      <c r="E19" s="467"/>
      <c r="F19" s="467">
        <v>0.62663999999999997</v>
      </c>
      <c r="G19" s="467">
        <v>0</v>
      </c>
      <c r="H19" s="467">
        <v>0.62663999999999997</v>
      </c>
      <c r="I19" s="468" t="s">
        <v>271</v>
      </c>
      <c r="J19" s="469" t="s">
        <v>481</v>
      </c>
    </row>
    <row r="20" spans="1:10" ht="14.45" customHeight="1" x14ac:dyDescent="0.2">
      <c r="A20" s="465" t="s">
        <v>486</v>
      </c>
      <c r="B20" s="466" t="s">
        <v>488</v>
      </c>
      <c r="C20" s="467">
        <v>29.57968</v>
      </c>
      <c r="D20" s="467">
        <v>23.706699999999998</v>
      </c>
      <c r="E20" s="467"/>
      <c r="F20" s="467">
        <v>27.510039999999996</v>
      </c>
      <c r="G20" s="467">
        <v>0</v>
      </c>
      <c r="H20" s="467">
        <v>27.510039999999996</v>
      </c>
      <c r="I20" s="468" t="s">
        <v>271</v>
      </c>
      <c r="J20" s="469" t="s">
        <v>484</v>
      </c>
    </row>
    <row r="21" spans="1:10" ht="14.45" customHeight="1" x14ac:dyDescent="0.2">
      <c r="A21" s="465" t="s">
        <v>271</v>
      </c>
      <c r="B21" s="466" t="s">
        <v>271</v>
      </c>
      <c r="C21" s="467" t="s">
        <v>271</v>
      </c>
      <c r="D21" s="467" t="s">
        <v>271</v>
      </c>
      <c r="E21" s="467"/>
      <c r="F21" s="467" t="s">
        <v>271</v>
      </c>
      <c r="G21" s="467" t="s">
        <v>271</v>
      </c>
      <c r="H21" s="467" t="s">
        <v>271</v>
      </c>
      <c r="I21" s="468" t="s">
        <v>271</v>
      </c>
      <c r="J21" s="469" t="s">
        <v>0</v>
      </c>
    </row>
    <row r="22" spans="1:10" ht="14.45" customHeight="1" x14ac:dyDescent="0.2">
      <c r="A22" s="465" t="s">
        <v>489</v>
      </c>
      <c r="B22" s="466" t="s">
        <v>490</v>
      </c>
      <c r="C22" s="467" t="s">
        <v>271</v>
      </c>
      <c r="D22" s="467" t="s">
        <v>271</v>
      </c>
      <c r="E22" s="467"/>
      <c r="F22" s="467" t="s">
        <v>271</v>
      </c>
      <c r="G22" s="467" t="s">
        <v>271</v>
      </c>
      <c r="H22" s="467" t="s">
        <v>271</v>
      </c>
      <c r="I22" s="468" t="s">
        <v>271</v>
      </c>
      <c r="J22" s="469" t="s">
        <v>1</v>
      </c>
    </row>
    <row r="23" spans="1:10" ht="14.45" customHeight="1" x14ac:dyDescent="0.2">
      <c r="A23" s="465" t="s">
        <v>489</v>
      </c>
      <c r="B23" s="466" t="s">
        <v>475</v>
      </c>
      <c r="C23" s="467">
        <v>2.91092</v>
      </c>
      <c r="D23" s="467">
        <v>0</v>
      </c>
      <c r="E23" s="467"/>
      <c r="F23" s="467">
        <v>1.7450399999999999</v>
      </c>
      <c r="G23" s="467">
        <v>0</v>
      </c>
      <c r="H23" s="467">
        <v>1.7450399999999999</v>
      </c>
      <c r="I23" s="468" t="s">
        <v>271</v>
      </c>
      <c r="J23" s="469" t="s">
        <v>481</v>
      </c>
    </row>
    <row r="24" spans="1:10" ht="14.45" customHeight="1" x14ac:dyDescent="0.2">
      <c r="A24" s="465" t="s">
        <v>489</v>
      </c>
      <c r="B24" s="466" t="s">
        <v>491</v>
      </c>
      <c r="C24" s="467">
        <v>2.91092</v>
      </c>
      <c r="D24" s="467">
        <v>0</v>
      </c>
      <c r="E24" s="467"/>
      <c r="F24" s="467">
        <v>1.7450399999999999</v>
      </c>
      <c r="G24" s="467">
        <v>0</v>
      </c>
      <c r="H24" s="467">
        <v>1.7450399999999999</v>
      </c>
      <c r="I24" s="468" t="s">
        <v>271</v>
      </c>
      <c r="J24" s="469" t="s">
        <v>484</v>
      </c>
    </row>
    <row r="25" spans="1:10" ht="14.45" customHeight="1" x14ac:dyDescent="0.2">
      <c r="A25" s="465" t="s">
        <v>271</v>
      </c>
      <c r="B25" s="466" t="s">
        <v>271</v>
      </c>
      <c r="C25" s="467" t="s">
        <v>271</v>
      </c>
      <c r="D25" s="467" t="s">
        <v>271</v>
      </c>
      <c r="E25" s="467"/>
      <c r="F25" s="467" t="s">
        <v>271</v>
      </c>
      <c r="G25" s="467" t="s">
        <v>271</v>
      </c>
      <c r="H25" s="467" t="s">
        <v>271</v>
      </c>
      <c r="I25" s="468" t="s">
        <v>271</v>
      </c>
      <c r="J25" s="469" t="s">
        <v>477</v>
      </c>
    </row>
    <row r="26" spans="1:10" ht="14.45" customHeight="1" x14ac:dyDescent="0.2">
      <c r="A26" s="465" t="s">
        <v>492</v>
      </c>
      <c r="B26" s="466" t="s">
        <v>493</v>
      </c>
      <c r="C26" s="467" t="s">
        <v>271</v>
      </c>
      <c r="D26" s="467" t="s">
        <v>271</v>
      </c>
      <c r="E26" s="467"/>
      <c r="F26" s="467" t="s">
        <v>271</v>
      </c>
      <c r="G26" s="467" t="s">
        <v>271</v>
      </c>
      <c r="H26" s="467" t="s">
        <v>271</v>
      </c>
      <c r="I26" s="468" t="s">
        <v>271</v>
      </c>
      <c r="J26" s="469" t="s">
        <v>479</v>
      </c>
    </row>
    <row r="27" spans="1:10" ht="14.45" customHeight="1" x14ac:dyDescent="0.2">
      <c r="A27" s="465" t="s">
        <v>492</v>
      </c>
      <c r="B27" s="466" t="s">
        <v>478</v>
      </c>
      <c r="C27" s="467">
        <v>111.86542000000001</v>
      </c>
      <c r="D27" s="467">
        <v>0</v>
      </c>
      <c r="E27" s="467"/>
      <c r="F27" s="467">
        <v>0</v>
      </c>
      <c r="G27" s="467">
        <v>0</v>
      </c>
      <c r="H27" s="467">
        <v>0</v>
      </c>
      <c r="I27" s="468" t="s">
        <v>271</v>
      </c>
      <c r="J27" s="469" t="s">
        <v>68</v>
      </c>
    </row>
    <row r="28" spans="1:10" ht="14.45" customHeight="1" x14ac:dyDescent="0.2">
      <c r="A28" s="465" t="s">
        <v>492</v>
      </c>
      <c r="B28" s="466" t="s">
        <v>494</v>
      </c>
      <c r="C28" s="467">
        <v>111.86542000000001</v>
      </c>
      <c r="D28" s="467">
        <v>0</v>
      </c>
      <c r="E28" s="467"/>
      <c r="F28" s="467">
        <v>0</v>
      </c>
      <c r="G28" s="467">
        <v>0</v>
      </c>
      <c r="H28" s="467">
        <v>0</v>
      </c>
      <c r="I28" s="468" t="s">
        <v>271</v>
      </c>
      <c r="J28" s="469" t="s">
        <v>0</v>
      </c>
    </row>
    <row r="29" spans="1:10" ht="14.45" customHeight="1" x14ac:dyDescent="0.2">
      <c r="A29" s="465" t="s">
        <v>271</v>
      </c>
      <c r="B29" s="466" t="s">
        <v>271</v>
      </c>
      <c r="C29" s="467" t="s">
        <v>271</v>
      </c>
      <c r="D29" s="467" t="s">
        <v>271</v>
      </c>
      <c r="E29" s="467"/>
      <c r="F29" s="467" t="s">
        <v>271</v>
      </c>
      <c r="G29" s="467" t="s">
        <v>271</v>
      </c>
      <c r="H29" s="467" t="s">
        <v>271</v>
      </c>
      <c r="I29" s="468" t="s">
        <v>271</v>
      </c>
      <c r="J29" s="469" t="s">
        <v>1</v>
      </c>
    </row>
    <row r="30" spans="1:10" ht="14.45" customHeight="1" x14ac:dyDescent="0.2">
      <c r="A30" s="465" t="s">
        <v>473</v>
      </c>
      <c r="B30" s="466" t="s">
        <v>480</v>
      </c>
      <c r="C30" s="467">
        <v>166.45759000000001</v>
      </c>
      <c r="D30" s="467">
        <v>52.863770000000002</v>
      </c>
      <c r="E30" s="467"/>
      <c r="F30" s="467">
        <v>57.758450000000003</v>
      </c>
      <c r="G30" s="467">
        <v>0</v>
      </c>
      <c r="H30" s="467">
        <v>57.758450000000003</v>
      </c>
      <c r="I30" s="468" t="s">
        <v>271</v>
      </c>
      <c r="J30" s="469" t="s">
        <v>481</v>
      </c>
    </row>
  </sheetData>
  <mergeCells count="3">
    <mergeCell ref="F3:I3"/>
    <mergeCell ref="C4:D4"/>
    <mergeCell ref="A1:I1"/>
  </mergeCells>
  <conditionalFormatting sqref="F10 F31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30">
    <cfRule type="expression" dxfId="45" priority="5">
      <formula>$H11&gt;0</formula>
    </cfRule>
  </conditionalFormatting>
  <conditionalFormatting sqref="A11:A30">
    <cfRule type="expression" dxfId="44" priority="2">
      <formula>AND($J11&lt;&gt;"mezeraKL",$J11&lt;&gt;"")</formula>
    </cfRule>
  </conditionalFormatting>
  <conditionalFormatting sqref="I11:I30">
    <cfRule type="expression" dxfId="43" priority="6">
      <formula>$I11&gt;1</formula>
    </cfRule>
  </conditionalFormatting>
  <conditionalFormatting sqref="B11:B30">
    <cfRule type="expression" dxfId="42" priority="1">
      <formula>OR($J11="NS",$J11="SumaNS",$J11="Účet")</formula>
    </cfRule>
  </conditionalFormatting>
  <conditionalFormatting sqref="A11:D30 F11:I30">
    <cfRule type="expression" dxfId="41" priority="8">
      <formula>AND($J11&lt;&gt;"",$J11&lt;&gt;"mezeraKL")</formula>
    </cfRule>
  </conditionalFormatting>
  <conditionalFormatting sqref="B11:D30 F11:I30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30 F11:I30">
    <cfRule type="expression" dxfId="39" priority="4">
      <formula>OR($J11="SumaNS",$J11="NS")</formula>
    </cfRule>
  </conditionalFormatting>
  <hyperlinks>
    <hyperlink ref="A2" location="Obsah!A1" display="Zpět na Obsah  KL 01  1.-4.měsíc" xr:uid="{34F7E804-6B6C-49F2-AD9C-9C43AB5A377F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5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270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257.85015066456401</v>
      </c>
      <c r="M3" s="98">
        <f>SUBTOTAL(9,M5:M1048576)</f>
        <v>224</v>
      </c>
      <c r="N3" s="99">
        <f>SUBTOTAL(9,N5:N1048576)</f>
        <v>57758.433748862342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473</v>
      </c>
      <c r="B5" s="479" t="s">
        <v>474</v>
      </c>
      <c r="C5" s="480" t="s">
        <v>482</v>
      </c>
      <c r="D5" s="481" t="s">
        <v>483</v>
      </c>
      <c r="E5" s="482">
        <v>50113001</v>
      </c>
      <c r="F5" s="481" t="s">
        <v>495</v>
      </c>
      <c r="G5" s="480" t="s">
        <v>496</v>
      </c>
      <c r="H5" s="480">
        <v>221862</v>
      </c>
      <c r="I5" s="480">
        <v>221862</v>
      </c>
      <c r="J5" s="480" t="s">
        <v>497</v>
      </c>
      <c r="K5" s="480" t="s">
        <v>498</v>
      </c>
      <c r="L5" s="483">
        <v>112.06</v>
      </c>
      <c r="M5" s="483">
        <v>8</v>
      </c>
      <c r="N5" s="484">
        <v>896.48</v>
      </c>
    </row>
    <row r="6" spans="1:14" ht="14.45" customHeight="1" x14ac:dyDescent="0.2">
      <c r="A6" s="485" t="s">
        <v>473</v>
      </c>
      <c r="B6" s="486" t="s">
        <v>474</v>
      </c>
      <c r="C6" s="487" t="s">
        <v>482</v>
      </c>
      <c r="D6" s="488" t="s">
        <v>483</v>
      </c>
      <c r="E6" s="489">
        <v>50113001</v>
      </c>
      <c r="F6" s="488" t="s">
        <v>495</v>
      </c>
      <c r="G6" s="487" t="s">
        <v>496</v>
      </c>
      <c r="H6" s="487">
        <v>112895</v>
      </c>
      <c r="I6" s="487">
        <v>12895</v>
      </c>
      <c r="J6" s="487" t="s">
        <v>499</v>
      </c>
      <c r="K6" s="487" t="s">
        <v>500</v>
      </c>
      <c r="L6" s="490">
        <v>106.45999999999992</v>
      </c>
      <c r="M6" s="490">
        <v>1</v>
      </c>
      <c r="N6" s="491">
        <v>106.45999999999992</v>
      </c>
    </row>
    <row r="7" spans="1:14" ht="14.45" customHeight="1" x14ac:dyDescent="0.2">
      <c r="A7" s="485" t="s">
        <v>473</v>
      </c>
      <c r="B7" s="486" t="s">
        <v>474</v>
      </c>
      <c r="C7" s="487" t="s">
        <v>482</v>
      </c>
      <c r="D7" s="488" t="s">
        <v>483</v>
      </c>
      <c r="E7" s="489">
        <v>50113001</v>
      </c>
      <c r="F7" s="488" t="s">
        <v>495</v>
      </c>
      <c r="G7" s="487" t="s">
        <v>496</v>
      </c>
      <c r="H7" s="487">
        <v>120053</v>
      </c>
      <c r="I7" s="487">
        <v>20053</v>
      </c>
      <c r="J7" s="487" t="s">
        <v>501</v>
      </c>
      <c r="K7" s="487" t="s">
        <v>502</v>
      </c>
      <c r="L7" s="490">
        <v>99.73</v>
      </c>
      <c r="M7" s="490">
        <v>1</v>
      </c>
      <c r="N7" s="491">
        <v>99.73</v>
      </c>
    </row>
    <row r="8" spans="1:14" ht="14.45" customHeight="1" x14ac:dyDescent="0.2">
      <c r="A8" s="485" t="s">
        <v>473</v>
      </c>
      <c r="B8" s="486" t="s">
        <v>474</v>
      </c>
      <c r="C8" s="487" t="s">
        <v>482</v>
      </c>
      <c r="D8" s="488" t="s">
        <v>483</v>
      </c>
      <c r="E8" s="489">
        <v>50113001</v>
      </c>
      <c r="F8" s="488" t="s">
        <v>495</v>
      </c>
      <c r="G8" s="487" t="s">
        <v>496</v>
      </c>
      <c r="H8" s="487">
        <v>249431</v>
      </c>
      <c r="I8" s="487">
        <v>249431</v>
      </c>
      <c r="J8" s="487" t="s">
        <v>503</v>
      </c>
      <c r="K8" s="487" t="s">
        <v>504</v>
      </c>
      <c r="L8" s="490">
        <v>132.95999999999998</v>
      </c>
      <c r="M8" s="490">
        <v>3</v>
      </c>
      <c r="N8" s="491">
        <v>398.87999999999994</v>
      </c>
    </row>
    <row r="9" spans="1:14" ht="14.45" customHeight="1" x14ac:dyDescent="0.2">
      <c r="A9" s="485" t="s">
        <v>473</v>
      </c>
      <c r="B9" s="486" t="s">
        <v>474</v>
      </c>
      <c r="C9" s="487" t="s">
        <v>482</v>
      </c>
      <c r="D9" s="488" t="s">
        <v>483</v>
      </c>
      <c r="E9" s="489">
        <v>50113001</v>
      </c>
      <c r="F9" s="488" t="s">
        <v>495</v>
      </c>
      <c r="G9" s="487" t="s">
        <v>496</v>
      </c>
      <c r="H9" s="487">
        <v>116320</v>
      </c>
      <c r="I9" s="487">
        <v>16320</v>
      </c>
      <c r="J9" s="487" t="s">
        <v>503</v>
      </c>
      <c r="K9" s="487" t="s">
        <v>504</v>
      </c>
      <c r="L9" s="490">
        <v>129.13</v>
      </c>
      <c r="M9" s="490">
        <v>10</v>
      </c>
      <c r="N9" s="491">
        <v>1291.3</v>
      </c>
    </row>
    <row r="10" spans="1:14" ht="14.45" customHeight="1" x14ac:dyDescent="0.2">
      <c r="A10" s="485" t="s">
        <v>473</v>
      </c>
      <c r="B10" s="486" t="s">
        <v>474</v>
      </c>
      <c r="C10" s="487" t="s">
        <v>482</v>
      </c>
      <c r="D10" s="488" t="s">
        <v>483</v>
      </c>
      <c r="E10" s="489">
        <v>50113001</v>
      </c>
      <c r="F10" s="488" t="s">
        <v>495</v>
      </c>
      <c r="G10" s="487" t="s">
        <v>496</v>
      </c>
      <c r="H10" s="487">
        <v>920200</v>
      </c>
      <c r="I10" s="487">
        <v>15877</v>
      </c>
      <c r="J10" s="487" t="s">
        <v>505</v>
      </c>
      <c r="K10" s="487" t="s">
        <v>271</v>
      </c>
      <c r="L10" s="490">
        <v>252.97800000000001</v>
      </c>
      <c r="M10" s="490">
        <v>2</v>
      </c>
      <c r="N10" s="491">
        <v>505.95600000000002</v>
      </c>
    </row>
    <row r="11" spans="1:14" ht="14.45" customHeight="1" x14ac:dyDescent="0.2">
      <c r="A11" s="485" t="s">
        <v>473</v>
      </c>
      <c r="B11" s="486" t="s">
        <v>474</v>
      </c>
      <c r="C11" s="487" t="s">
        <v>482</v>
      </c>
      <c r="D11" s="488" t="s">
        <v>483</v>
      </c>
      <c r="E11" s="489">
        <v>50113001</v>
      </c>
      <c r="F11" s="488" t="s">
        <v>495</v>
      </c>
      <c r="G11" s="487" t="s">
        <v>496</v>
      </c>
      <c r="H11" s="487">
        <v>905098</v>
      </c>
      <c r="I11" s="487">
        <v>23989</v>
      </c>
      <c r="J11" s="487" t="s">
        <v>506</v>
      </c>
      <c r="K11" s="487" t="s">
        <v>271</v>
      </c>
      <c r="L11" s="490">
        <v>398.86100000000005</v>
      </c>
      <c r="M11" s="490">
        <v>6</v>
      </c>
      <c r="N11" s="491">
        <v>2393.1660000000002</v>
      </c>
    </row>
    <row r="12" spans="1:14" ht="14.45" customHeight="1" x14ac:dyDescent="0.2">
      <c r="A12" s="485" t="s">
        <v>473</v>
      </c>
      <c r="B12" s="486" t="s">
        <v>474</v>
      </c>
      <c r="C12" s="487" t="s">
        <v>482</v>
      </c>
      <c r="D12" s="488" t="s">
        <v>483</v>
      </c>
      <c r="E12" s="489">
        <v>50113001</v>
      </c>
      <c r="F12" s="488" t="s">
        <v>495</v>
      </c>
      <c r="G12" s="487" t="s">
        <v>496</v>
      </c>
      <c r="H12" s="487">
        <v>198864</v>
      </c>
      <c r="I12" s="487">
        <v>98864</v>
      </c>
      <c r="J12" s="487" t="s">
        <v>507</v>
      </c>
      <c r="K12" s="487" t="s">
        <v>508</v>
      </c>
      <c r="L12" s="490">
        <v>537.87</v>
      </c>
      <c r="M12" s="490">
        <v>2</v>
      </c>
      <c r="N12" s="491">
        <v>1075.74</v>
      </c>
    </row>
    <row r="13" spans="1:14" ht="14.45" customHeight="1" x14ac:dyDescent="0.2">
      <c r="A13" s="485" t="s">
        <v>473</v>
      </c>
      <c r="B13" s="486" t="s">
        <v>474</v>
      </c>
      <c r="C13" s="487" t="s">
        <v>482</v>
      </c>
      <c r="D13" s="488" t="s">
        <v>483</v>
      </c>
      <c r="E13" s="489">
        <v>50113001</v>
      </c>
      <c r="F13" s="488" t="s">
        <v>495</v>
      </c>
      <c r="G13" s="487" t="s">
        <v>496</v>
      </c>
      <c r="H13" s="487">
        <v>207769</v>
      </c>
      <c r="I13" s="487">
        <v>207769</v>
      </c>
      <c r="J13" s="487" t="s">
        <v>509</v>
      </c>
      <c r="K13" s="487" t="s">
        <v>510</v>
      </c>
      <c r="L13" s="490">
        <v>157.07</v>
      </c>
      <c r="M13" s="490">
        <v>2</v>
      </c>
      <c r="N13" s="491">
        <v>314.14</v>
      </c>
    </row>
    <row r="14" spans="1:14" ht="14.45" customHeight="1" x14ac:dyDescent="0.2">
      <c r="A14" s="485" t="s">
        <v>473</v>
      </c>
      <c r="B14" s="486" t="s">
        <v>474</v>
      </c>
      <c r="C14" s="487" t="s">
        <v>482</v>
      </c>
      <c r="D14" s="488" t="s">
        <v>483</v>
      </c>
      <c r="E14" s="489">
        <v>50113001</v>
      </c>
      <c r="F14" s="488" t="s">
        <v>495</v>
      </c>
      <c r="G14" s="487" t="s">
        <v>496</v>
      </c>
      <c r="H14" s="487">
        <v>193724</v>
      </c>
      <c r="I14" s="487">
        <v>93724</v>
      </c>
      <c r="J14" s="487" t="s">
        <v>511</v>
      </c>
      <c r="K14" s="487" t="s">
        <v>512</v>
      </c>
      <c r="L14" s="490">
        <v>68.240000000000009</v>
      </c>
      <c r="M14" s="490">
        <v>1</v>
      </c>
      <c r="N14" s="491">
        <v>68.240000000000009</v>
      </c>
    </row>
    <row r="15" spans="1:14" ht="14.45" customHeight="1" x14ac:dyDescent="0.2">
      <c r="A15" s="485" t="s">
        <v>473</v>
      </c>
      <c r="B15" s="486" t="s">
        <v>474</v>
      </c>
      <c r="C15" s="487" t="s">
        <v>482</v>
      </c>
      <c r="D15" s="488" t="s">
        <v>483</v>
      </c>
      <c r="E15" s="489">
        <v>50113001</v>
      </c>
      <c r="F15" s="488" t="s">
        <v>495</v>
      </c>
      <c r="G15" s="487" t="s">
        <v>496</v>
      </c>
      <c r="H15" s="487">
        <v>901171</v>
      </c>
      <c r="I15" s="487">
        <v>0</v>
      </c>
      <c r="J15" s="487" t="s">
        <v>513</v>
      </c>
      <c r="K15" s="487" t="s">
        <v>514</v>
      </c>
      <c r="L15" s="490">
        <v>180.1077036850908</v>
      </c>
      <c r="M15" s="490">
        <v>2</v>
      </c>
      <c r="N15" s="491">
        <v>360.21540737018159</v>
      </c>
    </row>
    <row r="16" spans="1:14" ht="14.45" customHeight="1" x14ac:dyDescent="0.2">
      <c r="A16" s="485" t="s">
        <v>473</v>
      </c>
      <c r="B16" s="486" t="s">
        <v>474</v>
      </c>
      <c r="C16" s="487" t="s">
        <v>482</v>
      </c>
      <c r="D16" s="488" t="s">
        <v>483</v>
      </c>
      <c r="E16" s="489">
        <v>50113001</v>
      </c>
      <c r="F16" s="488" t="s">
        <v>495</v>
      </c>
      <c r="G16" s="487" t="s">
        <v>496</v>
      </c>
      <c r="H16" s="487">
        <v>500326</v>
      </c>
      <c r="I16" s="487">
        <v>1000</v>
      </c>
      <c r="J16" s="487" t="s">
        <v>515</v>
      </c>
      <c r="K16" s="487" t="s">
        <v>271</v>
      </c>
      <c r="L16" s="490">
        <v>169.67947515562417</v>
      </c>
      <c r="M16" s="490">
        <v>4</v>
      </c>
      <c r="N16" s="491">
        <v>678.7179006224967</v>
      </c>
    </row>
    <row r="17" spans="1:14" ht="14.45" customHeight="1" x14ac:dyDescent="0.2">
      <c r="A17" s="485" t="s">
        <v>473</v>
      </c>
      <c r="B17" s="486" t="s">
        <v>474</v>
      </c>
      <c r="C17" s="487" t="s">
        <v>482</v>
      </c>
      <c r="D17" s="488" t="s">
        <v>483</v>
      </c>
      <c r="E17" s="489">
        <v>50113001</v>
      </c>
      <c r="F17" s="488" t="s">
        <v>495</v>
      </c>
      <c r="G17" s="487" t="s">
        <v>496</v>
      </c>
      <c r="H17" s="487">
        <v>900321</v>
      </c>
      <c r="I17" s="487">
        <v>0</v>
      </c>
      <c r="J17" s="487" t="s">
        <v>516</v>
      </c>
      <c r="K17" s="487" t="s">
        <v>271</v>
      </c>
      <c r="L17" s="490">
        <v>3455.7885148201844</v>
      </c>
      <c r="M17" s="490">
        <v>1</v>
      </c>
      <c r="N17" s="491">
        <v>3455.7885148201844</v>
      </c>
    </row>
    <row r="18" spans="1:14" ht="14.45" customHeight="1" x14ac:dyDescent="0.2">
      <c r="A18" s="485" t="s">
        <v>473</v>
      </c>
      <c r="B18" s="486" t="s">
        <v>474</v>
      </c>
      <c r="C18" s="487" t="s">
        <v>482</v>
      </c>
      <c r="D18" s="488" t="s">
        <v>483</v>
      </c>
      <c r="E18" s="489">
        <v>50113001</v>
      </c>
      <c r="F18" s="488" t="s">
        <v>495</v>
      </c>
      <c r="G18" s="487" t="s">
        <v>496</v>
      </c>
      <c r="H18" s="487">
        <v>920060</v>
      </c>
      <c r="I18" s="487">
        <v>0</v>
      </c>
      <c r="J18" s="487" t="s">
        <v>517</v>
      </c>
      <c r="K18" s="487" t="s">
        <v>271</v>
      </c>
      <c r="L18" s="490">
        <v>234.67445715707021</v>
      </c>
      <c r="M18" s="490">
        <v>4</v>
      </c>
      <c r="N18" s="491">
        <v>938.69782862828083</v>
      </c>
    </row>
    <row r="19" spans="1:14" ht="14.45" customHeight="1" x14ac:dyDescent="0.2">
      <c r="A19" s="485" t="s">
        <v>473</v>
      </c>
      <c r="B19" s="486" t="s">
        <v>474</v>
      </c>
      <c r="C19" s="487" t="s">
        <v>482</v>
      </c>
      <c r="D19" s="488" t="s">
        <v>483</v>
      </c>
      <c r="E19" s="489">
        <v>50113001</v>
      </c>
      <c r="F19" s="488" t="s">
        <v>495</v>
      </c>
      <c r="G19" s="487" t="s">
        <v>496</v>
      </c>
      <c r="H19" s="487">
        <v>921048</v>
      </c>
      <c r="I19" s="487">
        <v>0</v>
      </c>
      <c r="J19" s="487" t="s">
        <v>518</v>
      </c>
      <c r="K19" s="487" t="s">
        <v>271</v>
      </c>
      <c r="L19" s="490">
        <v>88.893527392216384</v>
      </c>
      <c r="M19" s="490">
        <v>2</v>
      </c>
      <c r="N19" s="491">
        <v>177.78705478443277</v>
      </c>
    </row>
    <row r="20" spans="1:14" ht="14.45" customHeight="1" x14ac:dyDescent="0.2">
      <c r="A20" s="485" t="s">
        <v>473</v>
      </c>
      <c r="B20" s="486" t="s">
        <v>474</v>
      </c>
      <c r="C20" s="487" t="s">
        <v>482</v>
      </c>
      <c r="D20" s="488" t="s">
        <v>483</v>
      </c>
      <c r="E20" s="489">
        <v>50113001</v>
      </c>
      <c r="F20" s="488" t="s">
        <v>495</v>
      </c>
      <c r="G20" s="487" t="s">
        <v>496</v>
      </c>
      <c r="H20" s="487">
        <v>501871</v>
      </c>
      <c r="I20" s="487">
        <v>0</v>
      </c>
      <c r="J20" s="487" t="s">
        <v>519</v>
      </c>
      <c r="K20" s="487" t="s">
        <v>271</v>
      </c>
      <c r="L20" s="490">
        <v>397.92246461269849</v>
      </c>
      <c r="M20" s="490">
        <v>1</v>
      </c>
      <c r="N20" s="491">
        <v>397.92246461269849</v>
      </c>
    </row>
    <row r="21" spans="1:14" ht="14.45" customHeight="1" x14ac:dyDescent="0.2">
      <c r="A21" s="485" t="s">
        <v>473</v>
      </c>
      <c r="B21" s="486" t="s">
        <v>474</v>
      </c>
      <c r="C21" s="487" t="s">
        <v>482</v>
      </c>
      <c r="D21" s="488" t="s">
        <v>483</v>
      </c>
      <c r="E21" s="489">
        <v>50113001</v>
      </c>
      <c r="F21" s="488" t="s">
        <v>495</v>
      </c>
      <c r="G21" s="487" t="s">
        <v>496</v>
      </c>
      <c r="H21" s="487">
        <v>502057</v>
      </c>
      <c r="I21" s="487">
        <v>0</v>
      </c>
      <c r="J21" s="487" t="s">
        <v>520</v>
      </c>
      <c r="K21" s="487" t="s">
        <v>521</v>
      </c>
      <c r="L21" s="490">
        <v>379.70608479047223</v>
      </c>
      <c r="M21" s="490">
        <v>1</v>
      </c>
      <c r="N21" s="491">
        <v>379.70608479047223</v>
      </c>
    </row>
    <row r="22" spans="1:14" ht="14.45" customHeight="1" x14ac:dyDescent="0.2">
      <c r="A22" s="485" t="s">
        <v>473</v>
      </c>
      <c r="B22" s="486" t="s">
        <v>474</v>
      </c>
      <c r="C22" s="487" t="s">
        <v>482</v>
      </c>
      <c r="D22" s="488" t="s">
        <v>483</v>
      </c>
      <c r="E22" s="489">
        <v>50113001</v>
      </c>
      <c r="F22" s="488" t="s">
        <v>495</v>
      </c>
      <c r="G22" s="487" t="s">
        <v>496</v>
      </c>
      <c r="H22" s="487">
        <v>501841</v>
      </c>
      <c r="I22" s="487">
        <v>0</v>
      </c>
      <c r="J22" s="487" t="s">
        <v>522</v>
      </c>
      <c r="K22" s="487" t="s">
        <v>271</v>
      </c>
      <c r="L22" s="490">
        <v>736.91512632226045</v>
      </c>
      <c r="M22" s="490">
        <v>8</v>
      </c>
      <c r="N22" s="491">
        <v>5895.3210105780836</v>
      </c>
    </row>
    <row r="23" spans="1:14" ht="14.45" customHeight="1" x14ac:dyDescent="0.2">
      <c r="A23" s="485" t="s">
        <v>473</v>
      </c>
      <c r="B23" s="486" t="s">
        <v>474</v>
      </c>
      <c r="C23" s="487" t="s">
        <v>482</v>
      </c>
      <c r="D23" s="488" t="s">
        <v>483</v>
      </c>
      <c r="E23" s="489">
        <v>50113001</v>
      </c>
      <c r="F23" s="488" t="s">
        <v>495</v>
      </c>
      <c r="G23" s="487" t="s">
        <v>496</v>
      </c>
      <c r="H23" s="487">
        <v>225891</v>
      </c>
      <c r="I23" s="487">
        <v>225891</v>
      </c>
      <c r="J23" s="487" t="s">
        <v>523</v>
      </c>
      <c r="K23" s="487" t="s">
        <v>524</v>
      </c>
      <c r="L23" s="490">
        <v>618.02</v>
      </c>
      <c r="M23" s="490">
        <v>2</v>
      </c>
      <c r="N23" s="491">
        <v>1236.04</v>
      </c>
    </row>
    <row r="24" spans="1:14" ht="14.45" customHeight="1" x14ac:dyDescent="0.2">
      <c r="A24" s="485" t="s">
        <v>473</v>
      </c>
      <c r="B24" s="486" t="s">
        <v>474</v>
      </c>
      <c r="C24" s="487" t="s">
        <v>482</v>
      </c>
      <c r="D24" s="488" t="s">
        <v>483</v>
      </c>
      <c r="E24" s="489">
        <v>50113001</v>
      </c>
      <c r="F24" s="488" t="s">
        <v>495</v>
      </c>
      <c r="G24" s="487" t="s">
        <v>496</v>
      </c>
      <c r="H24" s="487">
        <v>100502</v>
      </c>
      <c r="I24" s="487">
        <v>502</v>
      </c>
      <c r="J24" s="487" t="s">
        <v>525</v>
      </c>
      <c r="K24" s="487" t="s">
        <v>526</v>
      </c>
      <c r="L24" s="490">
        <v>268.94</v>
      </c>
      <c r="M24" s="490">
        <v>12</v>
      </c>
      <c r="N24" s="491">
        <v>3227.28</v>
      </c>
    </row>
    <row r="25" spans="1:14" ht="14.45" customHeight="1" x14ac:dyDescent="0.2">
      <c r="A25" s="485" t="s">
        <v>473</v>
      </c>
      <c r="B25" s="486" t="s">
        <v>474</v>
      </c>
      <c r="C25" s="487" t="s">
        <v>482</v>
      </c>
      <c r="D25" s="488" t="s">
        <v>483</v>
      </c>
      <c r="E25" s="489">
        <v>50113001</v>
      </c>
      <c r="F25" s="488" t="s">
        <v>495</v>
      </c>
      <c r="G25" s="487" t="s">
        <v>496</v>
      </c>
      <c r="H25" s="487">
        <v>102684</v>
      </c>
      <c r="I25" s="487">
        <v>2684</v>
      </c>
      <c r="J25" s="487" t="s">
        <v>525</v>
      </c>
      <c r="K25" s="487" t="s">
        <v>527</v>
      </c>
      <c r="L25" s="490">
        <v>118.22999999999999</v>
      </c>
      <c r="M25" s="490">
        <v>1</v>
      </c>
      <c r="N25" s="491">
        <v>118.22999999999999</v>
      </c>
    </row>
    <row r="26" spans="1:14" ht="14.45" customHeight="1" x14ac:dyDescent="0.2">
      <c r="A26" s="485" t="s">
        <v>473</v>
      </c>
      <c r="B26" s="486" t="s">
        <v>474</v>
      </c>
      <c r="C26" s="487" t="s">
        <v>482</v>
      </c>
      <c r="D26" s="488" t="s">
        <v>483</v>
      </c>
      <c r="E26" s="489">
        <v>50113001</v>
      </c>
      <c r="F26" s="488" t="s">
        <v>495</v>
      </c>
      <c r="G26" s="487" t="s">
        <v>528</v>
      </c>
      <c r="H26" s="487">
        <v>155823</v>
      </c>
      <c r="I26" s="487">
        <v>55823</v>
      </c>
      <c r="J26" s="487" t="s">
        <v>529</v>
      </c>
      <c r="K26" s="487" t="s">
        <v>530</v>
      </c>
      <c r="L26" s="490">
        <v>33.011000000000003</v>
      </c>
      <c r="M26" s="490">
        <v>1</v>
      </c>
      <c r="N26" s="491">
        <v>33.011000000000003</v>
      </c>
    </row>
    <row r="27" spans="1:14" ht="14.45" customHeight="1" x14ac:dyDescent="0.2">
      <c r="A27" s="485" t="s">
        <v>473</v>
      </c>
      <c r="B27" s="486" t="s">
        <v>474</v>
      </c>
      <c r="C27" s="487" t="s">
        <v>482</v>
      </c>
      <c r="D27" s="488" t="s">
        <v>483</v>
      </c>
      <c r="E27" s="489">
        <v>50113001</v>
      </c>
      <c r="F27" s="488" t="s">
        <v>495</v>
      </c>
      <c r="G27" s="487" t="s">
        <v>528</v>
      </c>
      <c r="H27" s="487">
        <v>155824</v>
      </c>
      <c r="I27" s="487">
        <v>55824</v>
      </c>
      <c r="J27" s="487" t="s">
        <v>529</v>
      </c>
      <c r="K27" s="487" t="s">
        <v>531</v>
      </c>
      <c r="L27" s="490">
        <v>41.470000000000006</v>
      </c>
      <c r="M27" s="490">
        <v>1</v>
      </c>
      <c r="N27" s="491">
        <v>41.470000000000006</v>
      </c>
    </row>
    <row r="28" spans="1:14" ht="14.45" customHeight="1" x14ac:dyDescent="0.2">
      <c r="A28" s="485" t="s">
        <v>473</v>
      </c>
      <c r="B28" s="486" t="s">
        <v>474</v>
      </c>
      <c r="C28" s="487" t="s">
        <v>482</v>
      </c>
      <c r="D28" s="488" t="s">
        <v>483</v>
      </c>
      <c r="E28" s="489">
        <v>50113001</v>
      </c>
      <c r="F28" s="488" t="s">
        <v>495</v>
      </c>
      <c r="G28" s="487" t="s">
        <v>496</v>
      </c>
      <c r="H28" s="487">
        <v>200863</v>
      </c>
      <c r="I28" s="487">
        <v>200863</v>
      </c>
      <c r="J28" s="487" t="s">
        <v>532</v>
      </c>
      <c r="K28" s="487" t="s">
        <v>533</v>
      </c>
      <c r="L28" s="490">
        <v>85.45</v>
      </c>
      <c r="M28" s="490">
        <v>1</v>
      </c>
      <c r="N28" s="491">
        <v>85.45</v>
      </c>
    </row>
    <row r="29" spans="1:14" ht="14.45" customHeight="1" x14ac:dyDescent="0.2">
      <c r="A29" s="485" t="s">
        <v>473</v>
      </c>
      <c r="B29" s="486" t="s">
        <v>474</v>
      </c>
      <c r="C29" s="487" t="s">
        <v>482</v>
      </c>
      <c r="D29" s="488" t="s">
        <v>483</v>
      </c>
      <c r="E29" s="489">
        <v>50113001</v>
      </c>
      <c r="F29" s="488" t="s">
        <v>495</v>
      </c>
      <c r="G29" s="487" t="s">
        <v>496</v>
      </c>
      <c r="H29" s="487">
        <v>193109</v>
      </c>
      <c r="I29" s="487">
        <v>93109</v>
      </c>
      <c r="J29" s="487" t="s">
        <v>534</v>
      </c>
      <c r="K29" s="487" t="s">
        <v>535</v>
      </c>
      <c r="L29" s="490">
        <v>188.13666666666674</v>
      </c>
      <c r="M29" s="490">
        <v>3</v>
      </c>
      <c r="N29" s="491">
        <v>564.4100000000002</v>
      </c>
    </row>
    <row r="30" spans="1:14" ht="14.45" customHeight="1" x14ac:dyDescent="0.2">
      <c r="A30" s="485" t="s">
        <v>473</v>
      </c>
      <c r="B30" s="486" t="s">
        <v>474</v>
      </c>
      <c r="C30" s="487" t="s">
        <v>482</v>
      </c>
      <c r="D30" s="488" t="s">
        <v>483</v>
      </c>
      <c r="E30" s="489">
        <v>50113013</v>
      </c>
      <c r="F30" s="488" t="s">
        <v>536</v>
      </c>
      <c r="G30" s="487" t="s">
        <v>496</v>
      </c>
      <c r="H30" s="487">
        <v>114877</v>
      </c>
      <c r="I30" s="487">
        <v>14877</v>
      </c>
      <c r="J30" s="487" t="s">
        <v>537</v>
      </c>
      <c r="K30" s="487" t="s">
        <v>538</v>
      </c>
      <c r="L30" s="490">
        <v>236.25000000000003</v>
      </c>
      <c r="M30" s="490">
        <v>8</v>
      </c>
      <c r="N30" s="491">
        <v>1890.0000000000002</v>
      </c>
    </row>
    <row r="31" spans="1:14" ht="14.45" customHeight="1" x14ac:dyDescent="0.2">
      <c r="A31" s="485" t="s">
        <v>473</v>
      </c>
      <c r="B31" s="486" t="s">
        <v>474</v>
      </c>
      <c r="C31" s="487" t="s">
        <v>482</v>
      </c>
      <c r="D31" s="488" t="s">
        <v>483</v>
      </c>
      <c r="E31" s="489">
        <v>50113013</v>
      </c>
      <c r="F31" s="488" t="s">
        <v>536</v>
      </c>
      <c r="G31" s="487" t="s">
        <v>496</v>
      </c>
      <c r="H31" s="487">
        <v>101076</v>
      </c>
      <c r="I31" s="487">
        <v>1076</v>
      </c>
      <c r="J31" s="487" t="s">
        <v>539</v>
      </c>
      <c r="K31" s="487" t="s">
        <v>540</v>
      </c>
      <c r="L31" s="490">
        <v>78.05083333333333</v>
      </c>
      <c r="M31" s="490">
        <v>24</v>
      </c>
      <c r="N31" s="491">
        <v>1873.2199999999998</v>
      </c>
    </row>
    <row r="32" spans="1:14" ht="14.45" customHeight="1" x14ac:dyDescent="0.2">
      <c r="A32" s="485" t="s">
        <v>473</v>
      </c>
      <c r="B32" s="486" t="s">
        <v>474</v>
      </c>
      <c r="C32" s="487" t="s">
        <v>486</v>
      </c>
      <c r="D32" s="488" t="s">
        <v>487</v>
      </c>
      <c r="E32" s="489">
        <v>50113001</v>
      </c>
      <c r="F32" s="488" t="s">
        <v>495</v>
      </c>
      <c r="G32" s="487" t="s">
        <v>496</v>
      </c>
      <c r="H32" s="487">
        <v>100362</v>
      </c>
      <c r="I32" s="487">
        <v>362</v>
      </c>
      <c r="J32" s="487" t="s">
        <v>541</v>
      </c>
      <c r="K32" s="487" t="s">
        <v>542</v>
      </c>
      <c r="L32" s="490">
        <v>72.539999999999992</v>
      </c>
      <c r="M32" s="490">
        <v>8</v>
      </c>
      <c r="N32" s="491">
        <v>580.31999999999994</v>
      </c>
    </row>
    <row r="33" spans="1:14" ht="14.45" customHeight="1" x14ac:dyDescent="0.2">
      <c r="A33" s="485" t="s">
        <v>473</v>
      </c>
      <c r="B33" s="486" t="s">
        <v>474</v>
      </c>
      <c r="C33" s="487" t="s">
        <v>486</v>
      </c>
      <c r="D33" s="488" t="s">
        <v>487</v>
      </c>
      <c r="E33" s="489">
        <v>50113001</v>
      </c>
      <c r="F33" s="488" t="s">
        <v>495</v>
      </c>
      <c r="G33" s="487" t="s">
        <v>496</v>
      </c>
      <c r="H33" s="487">
        <v>162316</v>
      </c>
      <c r="I33" s="487">
        <v>62316</v>
      </c>
      <c r="J33" s="487" t="s">
        <v>543</v>
      </c>
      <c r="K33" s="487" t="s">
        <v>544</v>
      </c>
      <c r="L33" s="490">
        <v>155.36000000000001</v>
      </c>
      <c r="M33" s="490">
        <v>2</v>
      </c>
      <c r="N33" s="491">
        <v>310.72000000000003</v>
      </c>
    </row>
    <row r="34" spans="1:14" ht="14.45" customHeight="1" x14ac:dyDescent="0.2">
      <c r="A34" s="485" t="s">
        <v>473</v>
      </c>
      <c r="B34" s="486" t="s">
        <v>474</v>
      </c>
      <c r="C34" s="487" t="s">
        <v>486</v>
      </c>
      <c r="D34" s="488" t="s">
        <v>487</v>
      </c>
      <c r="E34" s="489">
        <v>50113001</v>
      </c>
      <c r="F34" s="488" t="s">
        <v>495</v>
      </c>
      <c r="G34" s="487" t="s">
        <v>496</v>
      </c>
      <c r="H34" s="487">
        <v>249431</v>
      </c>
      <c r="I34" s="487">
        <v>249431</v>
      </c>
      <c r="J34" s="487" t="s">
        <v>503</v>
      </c>
      <c r="K34" s="487" t="s">
        <v>504</v>
      </c>
      <c r="L34" s="490">
        <v>132.95999999999998</v>
      </c>
      <c r="M34" s="490">
        <v>5</v>
      </c>
      <c r="N34" s="491">
        <v>664.8</v>
      </c>
    </row>
    <row r="35" spans="1:14" ht="14.45" customHeight="1" x14ac:dyDescent="0.2">
      <c r="A35" s="485" t="s">
        <v>473</v>
      </c>
      <c r="B35" s="486" t="s">
        <v>474</v>
      </c>
      <c r="C35" s="487" t="s">
        <v>486</v>
      </c>
      <c r="D35" s="488" t="s">
        <v>487</v>
      </c>
      <c r="E35" s="489">
        <v>50113001</v>
      </c>
      <c r="F35" s="488" t="s">
        <v>495</v>
      </c>
      <c r="G35" s="487" t="s">
        <v>496</v>
      </c>
      <c r="H35" s="487">
        <v>116320</v>
      </c>
      <c r="I35" s="487">
        <v>16320</v>
      </c>
      <c r="J35" s="487" t="s">
        <v>503</v>
      </c>
      <c r="K35" s="487" t="s">
        <v>504</v>
      </c>
      <c r="L35" s="490">
        <v>129.12999999999997</v>
      </c>
      <c r="M35" s="490">
        <v>5</v>
      </c>
      <c r="N35" s="491">
        <v>645.64999999999986</v>
      </c>
    </row>
    <row r="36" spans="1:14" ht="14.45" customHeight="1" x14ac:dyDescent="0.2">
      <c r="A36" s="485" t="s">
        <v>473</v>
      </c>
      <c r="B36" s="486" t="s">
        <v>474</v>
      </c>
      <c r="C36" s="487" t="s">
        <v>486</v>
      </c>
      <c r="D36" s="488" t="s">
        <v>487</v>
      </c>
      <c r="E36" s="489">
        <v>50113001</v>
      </c>
      <c r="F36" s="488" t="s">
        <v>495</v>
      </c>
      <c r="G36" s="487" t="s">
        <v>496</v>
      </c>
      <c r="H36" s="487">
        <v>920200</v>
      </c>
      <c r="I36" s="487">
        <v>15877</v>
      </c>
      <c r="J36" s="487" t="s">
        <v>505</v>
      </c>
      <c r="K36" s="487" t="s">
        <v>271</v>
      </c>
      <c r="L36" s="490">
        <v>252.97800000000001</v>
      </c>
      <c r="M36" s="490">
        <v>1</v>
      </c>
      <c r="N36" s="491">
        <v>252.97800000000001</v>
      </c>
    </row>
    <row r="37" spans="1:14" ht="14.45" customHeight="1" x14ac:dyDescent="0.2">
      <c r="A37" s="485" t="s">
        <v>473</v>
      </c>
      <c r="B37" s="486" t="s">
        <v>474</v>
      </c>
      <c r="C37" s="487" t="s">
        <v>486</v>
      </c>
      <c r="D37" s="488" t="s">
        <v>487</v>
      </c>
      <c r="E37" s="489">
        <v>50113001</v>
      </c>
      <c r="F37" s="488" t="s">
        <v>495</v>
      </c>
      <c r="G37" s="487" t="s">
        <v>496</v>
      </c>
      <c r="H37" s="487">
        <v>905097</v>
      </c>
      <c r="I37" s="487">
        <v>158767</v>
      </c>
      <c r="J37" s="487" t="s">
        <v>545</v>
      </c>
      <c r="K37" s="487" t="s">
        <v>546</v>
      </c>
      <c r="L37" s="490">
        <v>167.42</v>
      </c>
      <c r="M37" s="490">
        <v>2</v>
      </c>
      <c r="N37" s="491">
        <v>334.84</v>
      </c>
    </row>
    <row r="38" spans="1:14" ht="14.45" customHeight="1" x14ac:dyDescent="0.2">
      <c r="A38" s="485" t="s">
        <v>473</v>
      </c>
      <c r="B38" s="486" t="s">
        <v>474</v>
      </c>
      <c r="C38" s="487" t="s">
        <v>486</v>
      </c>
      <c r="D38" s="488" t="s">
        <v>487</v>
      </c>
      <c r="E38" s="489">
        <v>50113001</v>
      </c>
      <c r="F38" s="488" t="s">
        <v>495</v>
      </c>
      <c r="G38" s="487" t="s">
        <v>496</v>
      </c>
      <c r="H38" s="487">
        <v>198864</v>
      </c>
      <c r="I38" s="487">
        <v>98864</v>
      </c>
      <c r="J38" s="487" t="s">
        <v>507</v>
      </c>
      <c r="K38" s="487" t="s">
        <v>508</v>
      </c>
      <c r="L38" s="490">
        <v>537.87</v>
      </c>
      <c r="M38" s="490">
        <v>2</v>
      </c>
      <c r="N38" s="491">
        <v>1075.74</v>
      </c>
    </row>
    <row r="39" spans="1:14" ht="14.45" customHeight="1" x14ac:dyDescent="0.2">
      <c r="A39" s="485" t="s">
        <v>473</v>
      </c>
      <c r="B39" s="486" t="s">
        <v>474</v>
      </c>
      <c r="C39" s="487" t="s">
        <v>486</v>
      </c>
      <c r="D39" s="488" t="s">
        <v>487</v>
      </c>
      <c r="E39" s="489">
        <v>50113001</v>
      </c>
      <c r="F39" s="488" t="s">
        <v>495</v>
      </c>
      <c r="G39" s="487" t="s">
        <v>496</v>
      </c>
      <c r="H39" s="487">
        <v>901171</v>
      </c>
      <c r="I39" s="487">
        <v>0</v>
      </c>
      <c r="J39" s="487" t="s">
        <v>513</v>
      </c>
      <c r="K39" s="487" t="s">
        <v>514</v>
      </c>
      <c r="L39" s="490">
        <v>293.50759571463317</v>
      </c>
      <c r="M39" s="490">
        <v>1</v>
      </c>
      <c r="N39" s="491">
        <v>293.50759571463317</v>
      </c>
    </row>
    <row r="40" spans="1:14" ht="14.45" customHeight="1" x14ac:dyDescent="0.2">
      <c r="A40" s="485" t="s">
        <v>473</v>
      </c>
      <c r="B40" s="486" t="s">
        <v>474</v>
      </c>
      <c r="C40" s="487" t="s">
        <v>486</v>
      </c>
      <c r="D40" s="488" t="s">
        <v>487</v>
      </c>
      <c r="E40" s="489">
        <v>50113001</v>
      </c>
      <c r="F40" s="488" t="s">
        <v>495</v>
      </c>
      <c r="G40" s="487" t="s">
        <v>496</v>
      </c>
      <c r="H40" s="487">
        <v>102981</v>
      </c>
      <c r="I40" s="487">
        <v>25269</v>
      </c>
      <c r="J40" s="487" t="s">
        <v>547</v>
      </c>
      <c r="K40" s="487" t="s">
        <v>548</v>
      </c>
      <c r="L40" s="490">
        <v>51.55</v>
      </c>
      <c r="M40" s="490">
        <v>1</v>
      </c>
      <c r="N40" s="491">
        <v>51.55</v>
      </c>
    </row>
    <row r="41" spans="1:14" ht="14.45" customHeight="1" x14ac:dyDescent="0.2">
      <c r="A41" s="485" t="s">
        <v>473</v>
      </c>
      <c r="B41" s="486" t="s">
        <v>474</v>
      </c>
      <c r="C41" s="487" t="s">
        <v>486</v>
      </c>
      <c r="D41" s="488" t="s">
        <v>487</v>
      </c>
      <c r="E41" s="489">
        <v>50113001</v>
      </c>
      <c r="F41" s="488" t="s">
        <v>495</v>
      </c>
      <c r="G41" s="487" t="s">
        <v>496</v>
      </c>
      <c r="H41" s="487">
        <v>500326</v>
      </c>
      <c r="I41" s="487">
        <v>1000</v>
      </c>
      <c r="J41" s="487" t="s">
        <v>515</v>
      </c>
      <c r="K41" s="487" t="s">
        <v>271</v>
      </c>
      <c r="L41" s="490">
        <v>169.67949999999999</v>
      </c>
      <c r="M41" s="490">
        <v>5</v>
      </c>
      <c r="N41" s="491">
        <v>848.39749999999992</v>
      </c>
    </row>
    <row r="42" spans="1:14" ht="14.45" customHeight="1" x14ac:dyDescent="0.2">
      <c r="A42" s="485" t="s">
        <v>473</v>
      </c>
      <c r="B42" s="486" t="s">
        <v>474</v>
      </c>
      <c r="C42" s="487" t="s">
        <v>486</v>
      </c>
      <c r="D42" s="488" t="s">
        <v>487</v>
      </c>
      <c r="E42" s="489">
        <v>50113001</v>
      </c>
      <c r="F42" s="488" t="s">
        <v>495</v>
      </c>
      <c r="G42" s="487" t="s">
        <v>496</v>
      </c>
      <c r="H42" s="487">
        <v>900321</v>
      </c>
      <c r="I42" s="487">
        <v>0</v>
      </c>
      <c r="J42" s="487" t="s">
        <v>516</v>
      </c>
      <c r="K42" s="487" t="s">
        <v>271</v>
      </c>
      <c r="L42" s="490">
        <v>183.15032906052502</v>
      </c>
      <c r="M42" s="490">
        <v>1</v>
      </c>
      <c r="N42" s="491">
        <v>183.15032906052502</v>
      </c>
    </row>
    <row r="43" spans="1:14" ht="14.45" customHeight="1" x14ac:dyDescent="0.2">
      <c r="A43" s="485" t="s">
        <v>473</v>
      </c>
      <c r="B43" s="486" t="s">
        <v>474</v>
      </c>
      <c r="C43" s="487" t="s">
        <v>486</v>
      </c>
      <c r="D43" s="488" t="s">
        <v>487</v>
      </c>
      <c r="E43" s="489">
        <v>50113001</v>
      </c>
      <c r="F43" s="488" t="s">
        <v>495</v>
      </c>
      <c r="G43" s="487" t="s">
        <v>496</v>
      </c>
      <c r="H43" s="487">
        <v>920060</v>
      </c>
      <c r="I43" s="487">
        <v>0</v>
      </c>
      <c r="J43" s="487" t="s">
        <v>517</v>
      </c>
      <c r="K43" s="487" t="s">
        <v>271</v>
      </c>
      <c r="L43" s="490">
        <v>265.92435175896946</v>
      </c>
      <c r="M43" s="490">
        <v>2</v>
      </c>
      <c r="N43" s="491">
        <v>531.84870351793893</v>
      </c>
    </row>
    <row r="44" spans="1:14" ht="14.45" customHeight="1" x14ac:dyDescent="0.2">
      <c r="A44" s="485" t="s">
        <v>473</v>
      </c>
      <c r="B44" s="486" t="s">
        <v>474</v>
      </c>
      <c r="C44" s="487" t="s">
        <v>486</v>
      </c>
      <c r="D44" s="488" t="s">
        <v>487</v>
      </c>
      <c r="E44" s="489">
        <v>50113001</v>
      </c>
      <c r="F44" s="488" t="s">
        <v>495</v>
      </c>
      <c r="G44" s="487" t="s">
        <v>496</v>
      </c>
      <c r="H44" s="487">
        <v>921048</v>
      </c>
      <c r="I44" s="487">
        <v>0</v>
      </c>
      <c r="J44" s="487" t="s">
        <v>518</v>
      </c>
      <c r="K44" s="487" t="s">
        <v>271</v>
      </c>
      <c r="L44" s="490">
        <v>88.89349937446805</v>
      </c>
      <c r="M44" s="490">
        <v>6</v>
      </c>
      <c r="N44" s="491">
        <v>533.36099624680833</v>
      </c>
    </row>
    <row r="45" spans="1:14" ht="14.45" customHeight="1" x14ac:dyDescent="0.2">
      <c r="A45" s="485" t="s">
        <v>473</v>
      </c>
      <c r="B45" s="486" t="s">
        <v>474</v>
      </c>
      <c r="C45" s="487" t="s">
        <v>486</v>
      </c>
      <c r="D45" s="488" t="s">
        <v>487</v>
      </c>
      <c r="E45" s="489">
        <v>50113001</v>
      </c>
      <c r="F45" s="488" t="s">
        <v>495</v>
      </c>
      <c r="G45" s="487" t="s">
        <v>496</v>
      </c>
      <c r="H45" s="487">
        <v>501871</v>
      </c>
      <c r="I45" s="487">
        <v>0</v>
      </c>
      <c r="J45" s="487" t="s">
        <v>519</v>
      </c>
      <c r="K45" s="487" t="s">
        <v>271</v>
      </c>
      <c r="L45" s="490">
        <v>346.87046531037737</v>
      </c>
      <c r="M45" s="490">
        <v>1</v>
      </c>
      <c r="N45" s="491">
        <v>346.87046531037737</v>
      </c>
    </row>
    <row r="46" spans="1:14" ht="14.45" customHeight="1" x14ac:dyDescent="0.2">
      <c r="A46" s="485" t="s">
        <v>473</v>
      </c>
      <c r="B46" s="486" t="s">
        <v>474</v>
      </c>
      <c r="C46" s="487" t="s">
        <v>486</v>
      </c>
      <c r="D46" s="488" t="s">
        <v>487</v>
      </c>
      <c r="E46" s="489">
        <v>50113001</v>
      </c>
      <c r="F46" s="488" t="s">
        <v>495</v>
      </c>
      <c r="G46" s="487" t="s">
        <v>496</v>
      </c>
      <c r="H46" s="487">
        <v>502057</v>
      </c>
      <c r="I46" s="487">
        <v>0</v>
      </c>
      <c r="J46" s="487" t="s">
        <v>520</v>
      </c>
      <c r="K46" s="487" t="s">
        <v>521</v>
      </c>
      <c r="L46" s="490">
        <v>335.76746461269846</v>
      </c>
      <c r="M46" s="490">
        <v>2</v>
      </c>
      <c r="N46" s="491">
        <v>671.53492922539692</v>
      </c>
    </row>
    <row r="47" spans="1:14" ht="14.45" customHeight="1" x14ac:dyDescent="0.2">
      <c r="A47" s="485" t="s">
        <v>473</v>
      </c>
      <c r="B47" s="486" t="s">
        <v>474</v>
      </c>
      <c r="C47" s="487" t="s">
        <v>486</v>
      </c>
      <c r="D47" s="488" t="s">
        <v>487</v>
      </c>
      <c r="E47" s="489">
        <v>50113001</v>
      </c>
      <c r="F47" s="488" t="s">
        <v>495</v>
      </c>
      <c r="G47" s="487" t="s">
        <v>496</v>
      </c>
      <c r="H47" s="487">
        <v>501841</v>
      </c>
      <c r="I47" s="487">
        <v>0</v>
      </c>
      <c r="J47" s="487" t="s">
        <v>522</v>
      </c>
      <c r="K47" s="487" t="s">
        <v>271</v>
      </c>
      <c r="L47" s="490">
        <v>873.43766059663687</v>
      </c>
      <c r="M47" s="490">
        <v>6</v>
      </c>
      <c r="N47" s="491">
        <v>5240.6259635798215</v>
      </c>
    </row>
    <row r="48" spans="1:14" ht="14.45" customHeight="1" x14ac:dyDescent="0.2">
      <c r="A48" s="485" t="s">
        <v>473</v>
      </c>
      <c r="B48" s="486" t="s">
        <v>474</v>
      </c>
      <c r="C48" s="487" t="s">
        <v>486</v>
      </c>
      <c r="D48" s="488" t="s">
        <v>487</v>
      </c>
      <c r="E48" s="489">
        <v>50113001</v>
      </c>
      <c r="F48" s="488" t="s">
        <v>495</v>
      </c>
      <c r="G48" s="487" t="s">
        <v>496</v>
      </c>
      <c r="H48" s="487">
        <v>225891</v>
      </c>
      <c r="I48" s="487">
        <v>225891</v>
      </c>
      <c r="J48" s="487" t="s">
        <v>523</v>
      </c>
      <c r="K48" s="487" t="s">
        <v>524</v>
      </c>
      <c r="L48" s="490">
        <v>454.32777777777778</v>
      </c>
      <c r="M48" s="490">
        <v>18</v>
      </c>
      <c r="N48" s="491">
        <v>8177.9000000000005</v>
      </c>
    </row>
    <row r="49" spans="1:14" ht="14.45" customHeight="1" x14ac:dyDescent="0.2">
      <c r="A49" s="485" t="s">
        <v>473</v>
      </c>
      <c r="B49" s="486" t="s">
        <v>474</v>
      </c>
      <c r="C49" s="487" t="s">
        <v>486</v>
      </c>
      <c r="D49" s="488" t="s">
        <v>487</v>
      </c>
      <c r="E49" s="489">
        <v>50113001</v>
      </c>
      <c r="F49" s="488" t="s">
        <v>495</v>
      </c>
      <c r="G49" s="487" t="s">
        <v>496</v>
      </c>
      <c r="H49" s="487">
        <v>100502</v>
      </c>
      <c r="I49" s="487">
        <v>502</v>
      </c>
      <c r="J49" s="487" t="s">
        <v>525</v>
      </c>
      <c r="K49" s="487" t="s">
        <v>526</v>
      </c>
      <c r="L49" s="490">
        <v>268.94</v>
      </c>
      <c r="M49" s="490">
        <v>20</v>
      </c>
      <c r="N49" s="491">
        <v>5378.8</v>
      </c>
    </row>
    <row r="50" spans="1:14" ht="14.45" customHeight="1" x14ac:dyDescent="0.2">
      <c r="A50" s="485" t="s">
        <v>473</v>
      </c>
      <c r="B50" s="486" t="s">
        <v>474</v>
      </c>
      <c r="C50" s="487" t="s">
        <v>486</v>
      </c>
      <c r="D50" s="488" t="s">
        <v>487</v>
      </c>
      <c r="E50" s="489">
        <v>50113001</v>
      </c>
      <c r="F50" s="488" t="s">
        <v>495</v>
      </c>
      <c r="G50" s="487" t="s">
        <v>496</v>
      </c>
      <c r="H50" s="487">
        <v>193109</v>
      </c>
      <c r="I50" s="487">
        <v>93109</v>
      </c>
      <c r="J50" s="487" t="s">
        <v>534</v>
      </c>
      <c r="K50" s="487" t="s">
        <v>535</v>
      </c>
      <c r="L50" s="490">
        <v>190.20000000000002</v>
      </c>
      <c r="M50" s="490">
        <v>4</v>
      </c>
      <c r="N50" s="491">
        <v>760.80000000000007</v>
      </c>
    </row>
    <row r="51" spans="1:14" ht="14.45" customHeight="1" x14ac:dyDescent="0.2">
      <c r="A51" s="485" t="s">
        <v>473</v>
      </c>
      <c r="B51" s="486" t="s">
        <v>474</v>
      </c>
      <c r="C51" s="487" t="s">
        <v>486</v>
      </c>
      <c r="D51" s="488" t="s">
        <v>487</v>
      </c>
      <c r="E51" s="489">
        <v>50113013</v>
      </c>
      <c r="F51" s="488" t="s">
        <v>536</v>
      </c>
      <c r="G51" s="487" t="s">
        <v>496</v>
      </c>
      <c r="H51" s="487">
        <v>101076</v>
      </c>
      <c r="I51" s="487">
        <v>1076</v>
      </c>
      <c r="J51" s="487" t="s">
        <v>539</v>
      </c>
      <c r="K51" s="487" t="s">
        <v>540</v>
      </c>
      <c r="L51" s="490">
        <v>78.33</v>
      </c>
      <c r="M51" s="490">
        <v>8</v>
      </c>
      <c r="N51" s="491">
        <v>626.64</v>
      </c>
    </row>
    <row r="52" spans="1:14" ht="14.45" customHeight="1" x14ac:dyDescent="0.2">
      <c r="A52" s="485" t="s">
        <v>473</v>
      </c>
      <c r="B52" s="486" t="s">
        <v>474</v>
      </c>
      <c r="C52" s="487" t="s">
        <v>489</v>
      </c>
      <c r="D52" s="488" t="s">
        <v>490</v>
      </c>
      <c r="E52" s="489">
        <v>50113001</v>
      </c>
      <c r="F52" s="488" t="s">
        <v>495</v>
      </c>
      <c r="G52" s="487" t="s">
        <v>496</v>
      </c>
      <c r="H52" s="487">
        <v>100362</v>
      </c>
      <c r="I52" s="487">
        <v>362</v>
      </c>
      <c r="J52" s="487" t="s">
        <v>541</v>
      </c>
      <c r="K52" s="487" t="s">
        <v>542</v>
      </c>
      <c r="L52" s="490">
        <v>72.860000000000014</v>
      </c>
      <c r="M52" s="490">
        <v>8</v>
      </c>
      <c r="N52" s="491">
        <v>582.88000000000011</v>
      </c>
    </row>
    <row r="53" spans="1:14" ht="14.45" customHeight="1" thickBot="1" x14ac:dyDescent="0.25">
      <c r="A53" s="492" t="s">
        <v>473</v>
      </c>
      <c r="B53" s="493" t="s">
        <v>474</v>
      </c>
      <c r="C53" s="494" t="s">
        <v>489</v>
      </c>
      <c r="D53" s="495" t="s">
        <v>490</v>
      </c>
      <c r="E53" s="496">
        <v>50113001</v>
      </c>
      <c r="F53" s="495" t="s">
        <v>495</v>
      </c>
      <c r="G53" s="494" t="s">
        <v>496</v>
      </c>
      <c r="H53" s="494">
        <v>231686</v>
      </c>
      <c r="I53" s="494">
        <v>231686</v>
      </c>
      <c r="J53" s="494" t="s">
        <v>549</v>
      </c>
      <c r="K53" s="494" t="s">
        <v>550</v>
      </c>
      <c r="L53" s="497">
        <v>290.54000000000002</v>
      </c>
      <c r="M53" s="497">
        <v>4</v>
      </c>
      <c r="N53" s="498">
        <v>1162.1600000000001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3CA7A8F-267D-4051-8323-4862B00074AF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.85546875" style="206" customWidth="1"/>
    <col min="5" max="5" width="5.5703125" style="209" customWidth="1"/>
    <col min="6" max="6" width="10.85546875" style="206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0" t="s">
        <v>551</v>
      </c>
      <c r="B5" s="476"/>
      <c r="C5" s="503">
        <v>0</v>
      </c>
      <c r="D5" s="476">
        <v>74.481000000000009</v>
      </c>
      <c r="E5" s="503">
        <v>1</v>
      </c>
      <c r="F5" s="477">
        <v>74.481000000000009</v>
      </c>
    </row>
    <row r="6" spans="1:6" ht="14.45" customHeight="1" thickBot="1" x14ac:dyDescent="0.25">
      <c r="A6" s="506" t="s">
        <v>3</v>
      </c>
      <c r="B6" s="507"/>
      <c r="C6" s="508">
        <v>0</v>
      </c>
      <c r="D6" s="507">
        <v>74.481000000000009</v>
      </c>
      <c r="E6" s="508">
        <v>1</v>
      </c>
      <c r="F6" s="509">
        <v>74.481000000000009</v>
      </c>
    </row>
    <row r="7" spans="1:6" ht="14.45" customHeight="1" thickBot="1" x14ac:dyDescent="0.25"/>
    <row r="8" spans="1:6" ht="14.45" customHeight="1" thickBot="1" x14ac:dyDescent="0.25">
      <c r="A8" s="510" t="s">
        <v>552</v>
      </c>
      <c r="B8" s="476"/>
      <c r="C8" s="503">
        <v>0</v>
      </c>
      <c r="D8" s="476">
        <v>74.481000000000009</v>
      </c>
      <c r="E8" s="503">
        <v>1</v>
      </c>
      <c r="F8" s="477">
        <v>74.481000000000009</v>
      </c>
    </row>
    <row r="9" spans="1:6" ht="14.45" customHeight="1" thickBot="1" x14ac:dyDescent="0.25">
      <c r="A9" s="506" t="s">
        <v>3</v>
      </c>
      <c r="B9" s="507"/>
      <c r="C9" s="508">
        <v>0</v>
      </c>
      <c r="D9" s="507">
        <v>74.481000000000009</v>
      </c>
      <c r="E9" s="508">
        <v>1</v>
      </c>
      <c r="F9" s="509">
        <v>74.481000000000009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01985259-BF6B-4185-A5BF-664A49C759F4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6" customWidth="1"/>
    <col min="7" max="7" width="10" style="206" customWidth="1"/>
    <col min="8" max="8" width="6.7109375" style="209" bestFit="1" customWidth="1"/>
    <col min="9" max="9" width="6.7109375" style="206" customWidth="1"/>
    <col min="10" max="10" width="10.85546875" style="206" customWidth="1"/>
    <col min="11" max="11" width="6.7109375" style="209" bestFit="1" customWidth="1"/>
    <col min="12" max="12" width="6.7109375" style="206" customWidth="1"/>
    <col min="13" max="13" width="10.85546875" style="206" customWidth="1"/>
    <col min="14" max="16384" width="8.85546875" style="129"/>
  </cols>
  <sheetData>
    <row r="1" spans="1:13" ht="18.600000000000001" customHeight="1" thickBot="1" x14ac:dyDescent="0.35">
      <c r="A1" s="368" t="s">
        <v>557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74.481000000000009</v>
      </c>
      <c r="K3" s="44">
        <f>IF(M3=0,0,J3/M3)</f>
        <v>1</v>
      </c>
      <c r="L3" s="43">
        <f>SUBTOTAL(9,L6:L1048576)</f>
        <v>2</v>
      </c>
      <c r="M3" s="45">
        <f>SUBTOTAL(9,M6:M1048576)</f>
        <v>74.481000000000009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12" t="s">
        <v>131</v>
      </c>
      <c r="C5" s="512" t="s">
        <v>70</v>
      </c>
      <c r="D5" s="512" t="s">
        <v>132</v>
      </c>
      <c r="E5" s="512" t="s">
        <v>133</v>
      </c>
      <c r="F5" s="513" t="s">
        <v>28</v>
      </c>
      <c r="G5" s="513" t="s">
        <v>14</v>
      </c>
      <c r="H5" s="501" t="s">
        <v>134</v>
      </c>
      <c r="I5" s="500" t="s">
        <v>28</v>
      </c>
      <c r="J5" s="513" t="s">
        <v>14</v>
      </c>
      <c r="K5" s="501" t="s">
        <v>134</v>
      </c>
      <c r="L5" s="500" t="s">
        <v>28</v>
      </c>
      <c r="M5" s="514" t="s">
        <v>14</v>
      </c>
    </row>
    <row r="6" spans="1:13" ht="14.45" customHeight="1" x14ac:dyDescent="0.2">
      <c r="A6" s="478" t="s">
        <v>482</v>
      </c>
      <c r="B6" s="479" t="s">
        <v>553</v>
      </c>
      <c r="C6" s="479" t="s">
        <v>554</v>
      </c>
      <c r="D6" s="479" t="s">
        <v>529</v>
      </c>
      <c r="E6" s="479" t="s">
        <v>530</v>
      </c>
      <c r="F6" s="483"/>
      <c r="G6" s="483"/>
      <c r="H6" s="504">
        <v>0</v>
      </c>
      <c r="I6" s="483">
        <v>1</v>
      </c>
      <c r="J6" s="483">
        <v>33.011000000000003</v>
      </c>
      <c r="K6" s="504">
        <v>1</v>
      </c>
      <c r="L6" s="483">
        <v>1</v>
      </c>
      <c r="M6" s="484">
        <v>33.011000000000003</v>
      </c>
    </row>
    <row r="7" spans="1:13" ht="14.45" customHeight="1" thickBot="1" x14ac:dyDescent="0.25">
      <c r="A7" s="492" t="s">
        <v>482</v>
      </c>
      <c r="B7" s="493" t="s">
        <v>553</v>
      </c>
      <c r="C7" s="493" t="s">
        <v>555</v>
      </c>
      <c r="D7" s="493" t="s">
        <v>529</v>
      </c>
      <c r="E7" s="493" t="s">
        <v>556</v>
      </c>
      <c r="F7" s="497"/>
      <c r="G7" s="497"/>
      <c r="H7" s="505">
        <v>0</v>
      </c>
      <c r="I7" s="497">
        <v>1</v>
      </c>
      <c r="J7" s="497">
        <v>41.470000000000006</v>
      </c>
      <c r="K7" s="505">
        <v>1</v>
      </c>
      <c r="L7" s="497">
        <v>1</v>
      </c>
      <c r="M7" s="498">
        <v>41.470000000000006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B4E61991-1FDC-4E80-A45B-5FD930A1479C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270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83</v>
      </c>
      <c r="C3" s="251">
        <f>SUM(C6:C1048576)</f>
        <v>0</v>
      </c>
      <c r="D3" s="251">
        <f>SUM(D6:D1048576)</f>
        <v>0</v>
      </c>
      <c r="E3" s="252">
        <f>SUM(E6:E1048576)</f>
        <v>0</v>
      </c>
      <c r="F3" s="249">
        <f>IF(SUM($B3:$E3)=0,"",B3/SUM($B3:$E3))</f>
        <v>1</v>
      </c>
      <c r="G3" s="247">
        <f t="shared" ref="G3:I3" si="0">IF(SUM($B3:$E3)=0,"",C3/SUM($B3:$E3))</f>
        <v>0</v>
      </c>
      <c r="H3" s="247">
        <f t="shared" si="0"/>
        <v>0</v>
      </c>
      <c r="I3" s="248">
        <f t="shared" si="0"/>
        <v>0</v>
      </c>
      <c r="J3" s="251">
        <f>SUM(J6:J1048576)</f>
        <v>27</v>
      </c>
      <c r="K3" s="251">
        <f>SUM(K6:K1048576)</f>
        <v>0</v>
      </c>
      <c r="L3" s="251">
        <f>SUM(L6:L1048576)</f>
        <v>0</v>
      </c>
      <c r="M3" s="252">
        <f>SUM(M6:M1048576)</f>
        <v>0</v>
      </c>
      <c r="N3" s="249">
        <f>IF(SUM($J3:$M3)=0,"",J3/SUM($J3:$M3))</f>
        <v>1</v>
      </c>
      <c r="O3" s="247">
        <f t="shared" ref="O3:Q3" si="1">IF(SUM($J3:$M3)=0,"",K3/SUM($J3:$M3))</f>
        <v>0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15" t="s">
        <v>197</v>
      </c>
      <c r="B5" s="516" t="s">
        <v>199</v>
      </c>
      <c r="C5" s="516" t="s">
        <v>200</v>
      </c>
      <c r="D5" s="516" t="s">
        <v>201</v>
      </c>
      <c r="E5" s="517" t="s">
        <v>202</v>
      </c>
      <c r="F5" s="518" t="s">
        <v>199</v>
      </c>
      <c r="G5" s="519" t="s">
        <v>200</v>
      </c>
      <c r="H5" s="519" t="s">
        <v>201</v>
      </c>
      <c r="I5" s="520" t="s">
        <v>202</v>
      </c>
      <c r="J5" s="516" t="s">
        <v>199</v>
      </c>
      <c r="K5" s="516" t="s">
        <v>200</v>
      </c>
      <c r="L5" s="516" t="s">
        <v>201</v>
      </c>
      <c r="M5" s="517" t="s">
        <v>202</v>
      </c>
      <c r="N5" s="518" t="s">
        <v>199</v>
      </c>
      <c r="O5" s="519" t="s">
        <v>200</v>
      </c>
      <c r="P5" s="519" t="s">
        <v>201</v>
      </c>
      <c r="Q5" s="520" t="s">
        <v>202</v>
      </c>
    </row>
    <row r="6" spans="1:17" ht="14.45" customHeight="1" x14ac:dyDescent="0.2">
      <c r="A6" s="525" t="s">
        <v>558</v>
      </c>
      <c r="B6" s="531"/>
      <c r="C6" s="483"/>
      <c r="D6" s="483"/>
      <c r="E6" s="484"/>
      <c r="F6" s="528"/>
      <c r="G6" s="504"/>
      <c r="H6" s="504"/>
      <c r="I6" s="534"/>
      <c r="J6" s="531"/>
      <c r="K6" s="483"/>
      <c r="L6" s="483"/>
      <c r="M6" s="484"/>
      <c r="N6" s="528"/>
      <c r="O6" s="504"/>
      <c r="P6" s="504"/>
      <c r="Q6" s="521"/>
    </row>
    <row r="7" spans="1:17" ht="14.45" customHeight="1" x14ac:dyDescent="0.2">
      <c r="A7" s="526" t="s">
        <v>551</v>
      </c>
      <c r="B7" s="532">
        <v>43</v>
      </c>
      <c r="C7" s="490"/>
      <c r="D7" s="490"/>
      <c r="E7" s="491"/>
      <c r="F7" s="529">
        <v>1</v>
      </c>
      <c r="G7" s="522">
        <v>0</v>
      </c>
      <c r="H7" s="522">
        <v>0</v>
      </c>
      <c r="I7" s="535">
        <v>0</v>
      </c>
      <c r="J7" s="532">
        <v>11</v>
      </c>
      <c r="K7" s="490"/>
      <c r="L7" s="490"/>
      <c r="M7" s="491"/>
      <c r="N7" s="529">
        <v>1</v>
      </c>
      <c r="O7" s="522">
        <v>0</v>
      </c>
      <c r="P7" s="522">
        <v>0</v>
      </c>
      <c r="Q7" s="523">
        <v>0</v>
      </c>
    </row>
    <row r="8" spans="1:17" ht="14.45" customHeight="1" x14ac:dyDescent="0.2">
      <c r="A8" s="526" t="s">
        <v>559</v>
      </c>
      <c r="B8" s="532">
        <v>38</v>
      </c>
      <c r="C8" s="490"/>
      <c r="D8" s="490"/>
      <c r="E8" s="491"/>
      <c r="F8" s="529">
        <v>1</v>
      </c>
      <c r="G8" s="522">
        <v>0</v>
      </c>
      <c r="H8" s="522">
        <v>0</v>
      </c>
      <c r="I8" s="535">
        <v>0</v>
      </c>
      <c r="J8" s="532">
        <v>15</v>
      </c>
      <c r="K8" s="490"/>
      <c r="L8" s="490"/>
      <c r="M8" s="491"/>
      <c r="N8" s="529">
        <v>1</v>
      </c>
      <c r="O8" s="522">
        <v>0</v>
      </c>
      <c r="P8" s="522">
        <v>0</v>
      </c>
      <c r="Q8" s="523">
        <v>0</v>
      </c>
    </row>
    <row r="9" spans="1:17" ht="14.45" customHeight="1" thickBot="1" x14ac:dyDescent="0.25">
      <c r="A9" s="527" t="s">
        <v>560</v>
      </c>
      <c r="B9" s="533">
        <v>2</v>
      </c>
      <c r="C9" s="497"/>
      <c r="D9" s="497"/>
      <c r="E9" s="498"/>
      <c r="F9" s="530">
        <v>1</v>
      </c>
      <c r="G9" s="505">
        <v>0</v>
      </c>
      <c r="H9" s="505">
        <v>0</v>
      </c>
      <c r="I9" s="536">
        <v>0</v>
      </c>
      <c r="J9" s="533">
        <v>1</v>
      </c>
      <c r="K9" s="497"/>
      <c r="L9" s="497"/>
      <c r="M9" s="498"/>
      <c r="N9" s="530">
        <v>1</v>
      </c>
      <c r="O9" s="505">
        <v>0</v>
      </c>
      <c r="P9" s="505">
        <v>0</v>
      </c>
      <c r="Q9" s="52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F433E1AA-F3C3-4D94-9BC7-DCDA60E3F851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270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29</v>
      </c>
      <c r="B5" s="466" t="s">
        <v>561</v>
      </c>
      <c r="C5" s="469">
        <v>183629.23</v>
      </c>
      <c r="D5" s="469">
        <v>474</v>
      </c>
      <c r="E5" s="469">
        <v>142036.71000000002</v>
      </c>
      <c r="F5" s="537">
        <v>0.77349728036217336</v>
      </c>
      <c r="G5" s="469">
        <v>354</v>
      </c>
      <c r="H5" s="537">
        <v>0.74683544303797467</v>
      </c>
      <c r="I5" s="469">
        <v>41592.520000000004</v>
      </c>
      <c r="J5" s="537">
        <v>0.22650271963782673</v>
      </c>
      <c r="K5" s="469">
        <v>120</v>
      </c>
      <c r="L5" s="537">
        <v>0.25316455696202533</v>
      </c>
      <c r="M5" s="469" t="s">
        <v>68</v>
      </c>
      <c r="N5" s="150"/>
    </row>
    <row r="6" spans="1:14" ht="14.45" customHeight="1" x14ac:dyDescent="0.2">
      <c r="A6" s="465">
        <v>29</v>
      </c>
      <c r="B6" s="466" t="s">
        <v>562</v>
      </c>
      <c r="C6" s="469">
        <v>84211.7</v>
      </c>
      <c r="D6" s="469">
        <v>342</v>
      </c>
      <c r="E6" s="469">
        <v>60740.229999999996</v>
      </c>
      <c r="F6" s="537">
        <v>0.72128017840751346</v>
      </c>
      <c r="G6" s="469">
        <v>251</v>
      </c>
      <c r="H6" s="537">
        <v>0.73391812865497075</v>
      </c>
      <c r="I6" s="469">
        <v>23471.469999999998</v>
      </c>
      <c r="J6" s="537">
        <v>0.27871982159248654</v>
      </c>
      <c r="K6" s="469">
        <v>91</v>
      </c>
      <c r="L6" s="537">
        <v>0.26608187134502925</v>
      </c>
      <c r="M6" s="469" t="s">
        <v>1</v>
      </c>
      <c r="N6" s="150"/>
    </row>
    <row r="7" spans="1:14" ht="14.45" customHeight="1" x14ac:dyDescent="0.2">
      <c r="A7" s="465">
        <v>29</v>
      </c>
      <c r="B7" s="466" t="s">
        <v>563</v>
      </c>
      <c r="C7" s="469">
        <v>114</v>
      </c>
      <c r="D7" s="469">
        <v>8</v>
      </c>
      <c r="E7" s="469">
        <v>114</v>
      </c>
      <c r="F7" s="537">
        <v>1</v>
      </c>
      <c r="G7" s="469">
        <v>7</v>
      </c>
      <c r="H7" s="537">
        <v>0.875</v>
      </c>
      <c r="I7" s="469">
        <v>0</v>
      </c>
      <c r="J7" s="537">
        <v>0</v>
      </c>
      <c r="K7" s="469">
        <v>1</v>
      </c>
      <c r="L7" s="537">
        <v>0.125</v>
      </c>
      <c r="M7" s="469" t="s">
        <v>1</v>
      </c>
      <c r="N7" s="150"/>
    </row>
    <row r="8" spans="1:14" ht="14.45" customHeight="1" x14ac:dyDescent="0.2">
      <c r="A8" s="465">
        <v>29</v>
      </c>
      <c r="B8" s="466" t="s">
        <v>564</v>
      </c>
      <c r="C8" s="469">
        <v>99303.530000000013</v>
      </c>
      <c r="D8" s="469">
        <v>124</v>
      </c>
      <c r="E8" s="469">
        <v>81182.48000000001</v>
      </c>
      <c r="F8" s="537">
        <v>0.81751857159559183</v>
      </c>
      <c r="G8" s="469">
        <v>96</v>
      </c>
      <c r="H8" s="537">
        <v>0.77419354838709675</v>
      </c>
      <c r="I8" s="469">
        <v>18121.050000000003</v>
      </c>
      <c r="J8" s="537">
        <v>0.18248142840440817</v>
      </c>
      <c r="K8" s="469">
        <v>28</v>
      </c>
      <c r="L8" s="537">
        <v>0.22580645161290322</v>
      </c>
      <c r="M8" s="469" t="s">
        <v>1</v>
      </c>
      <c r="N8" s="150"/>
    </row>
    <row r="9" spans="1:14" ht="14.45" customHeight="1" x14ac:dyDescent="0.2">
      <c r="A9" s="465" t="s">
        <v>473</v>
      </c>
      <c r="B9" s="466" t="s">
        <v>3</v>
      </c>
      <c r="C9" s="469">
        <v>183629.23</v>
      </c>
      <c r="D9" s="469">
        <v>474</v>
      </c>
      <c r="E9" s="469">
        <v>142036.71000000002</v>
      </c>
      <c r="F9" s="537">
        <v>0.77349728036217336</v>
      </c>
      <c r="G9" s="469">
        <v>354</v>
      </c>
      <c r="H9" s="537">
        <v>0.74683544303797467</v>
      </c>
      <c r="I9" s="469">
        <v>41592.520000000004</v>
      </c>
      <c r="J9" s="537">
        <v>0.22650271963782673</v>
      </c>
      <c r="K9" s="469">
        <v>120</v>
      </c>
      <c r="L9" s="537">
        <v>0.25316455696202533</v>
      </c>
      <c r="M9" s="469" t="s">
        <v>477</v>
      </c>
      <c r="N9" s="150"/>
    </row>
    <row r="11" spans="1:14" ht="14.45" customHeight="1" x14ac:dyDescent="0.2">
      <c r="A11" s="465">
        <v>29</v>
      </c>
      <c r="B11" s="466" t="s">
        <v>561</v>
      </c>
      <c r="C11" s="469" t="s">
        <v>271</v>
      </c>
      <c r="D11" s="469" t="s">
        <v>271</v>
      </c>
      <c r="E11" s="469" t="s">
        <v>271</v>
      </c>
      <c r="F11" s="537" t="s">
        <v>271</v>
      </c>
      <c r="G11" s="469" t="s">
        <v>271</v>
      </c>
      <c r="H11" s="537" t="s">
        <v>271</v>
      </c>
      <c r="I11" s="469" t="s">
        <v>271</v>
      </c>
      <c r="J11" s="537" t="s">
        <v>271</v>
      </c>
      <c r="K11" s="469" t="s">
        <v>271</v>
      </c>
      <c r="L11" s="537" t="s">
        <v>271</v>
      </c>
      <c r="M11" s="469" t="s">
        <v>68</v>
      </c>
      <c r="N11" s="150"/>
    </row>
    <row r="12" spans="1:14" ht="14.45" customHeight="1" x14ac:dyDescent="0.2">
      <c r="A12" s="465" t="s">
        <v>565</v>
      </c>
      <c r="B12" s="466" t="s">
        <v>562</v>
      </c>
      <c r="C12" s="469">
        <v>84211.7</v>
      </c>
      <c r="D12" s="469">
        <v>342</v>
      </c>
      <c r="E12" s="469">
        <v>60740.229999999996</v>
      </c>
      <c r="F12" s="537">
        <v>0.72128017840751346</v>
      </c>
      <c r="G12" s="469">
        <v>251</v>
      </c>
      <c r="H12" s="537">
        <v>0.73391812865497075</v>
      </c>
      <c r="I12" s="469">
        <v>23471.469999999998</v>
      </c>
      <c r="J12" s="537">
        <v>0.27871982159248654</v>
      </c>
      <c r="K12" s="469">
        <v>91</v>
      </c>
      <c r="L12" s="537">
        <v>0.26608187134502925</v>
      </c>
      <c r="M12" s="469" t="s">
        <v>1</v>
      </c>
      <c r="N12" s="150"/>
    </row>
    <row r="13" spans="1:14" ht="14.45" customHeight="1" x14ac:dyDescent="0.2">
      <c r="A13" s="465" t="s">
        <v>565</v>
      </c>
      <c r="B13" s="466" t="s">
        <v>563</v>
      </c>
      <c r="C13" s="469">
        <v>114</v>
      </c>
      <c r="D13" s="469">
        <v>8</v>
      </c>
      <c r="E13" s="469">
        <v>114</v>
      </c>
      <c r="F13" s="537">
        <v>1</v>
      </c>
      <c r="G13" s="469">
        <v>7</v>
      </c>
      <c r="H13" s="537">
        <v>0.875</v>
      </c>
      <c r="I13" s="469">
        <v>0</v>
      </c>
      <c r="J13" s="537">
        <v>0</v>
      </c>
      <c r="K13" s="469">
        <v>1</v>
      </c>
      <c r="L13" s="537">
        <v>0.125</v>
      </c>
      <c r="M13" s="469" t="s">
        <v>1</v>
      </c>
      <c r="N13" s="150"/>
    </row>
    <row r="14" spans="1:14" ht="14.45" customHeight="1" x14ac:dyDescent="0.2">
      <c r="A14" s="465" t="s">
        <v>565</v>
      </c>
      <c r="B14" s="466" t="s">
        <v>564</v>
      </c>
      <c r="C14" s="469">
        <v>99303.530000000013</v>
      </c>
      <c r="D14" s="469">
        <v>124</v>
      </c>
      <c r="E14" s="469">
        <v>81182.48000000001</v>
      </c>
      <c r="F14" s="537">
        <v>0.81751857159559183</v>
      </c>
      <c r="G14" s="469">
        <v>96</v>
      </c>
      <c r="H14" s="537">
        <v>0.77419354838709675</v>
      </c>
      <c r="I14" s="469">
        <v>18121.050000000003</v>
      </c>
      <c r="J14" s="537">
        <v>0.18248142840440817</v>
      </c>
      <c r="K14" s="469">
        <v>28</v>
      </c>
      <c r="L14" s="537">
        <v>0.22580645161290322</v>
      </c>
      <c r="M14" s="469" t="s">
        <v>1</v>
      </c>
      <c r="N14" s="150"/>
    </row>
    <row r="15" spans="1:14" ht="14.45" customHeight="1" x14ac:dyDescent="0.2">
      <c r="A15" s="465" t="s">
        <v>565</v>
      </c>
      <c r="B15" s="466" t="s">
        <v>566</v>
      </c>
      <c r="C15" s="469">
        <v>183629.23</v>
      </c>
      <c r="D15" s="469">
        <v>474</v>
      </c>
      <c r="E15" s="469">
        <v>142036.71000000002</v>
      </c>
      <c r="F15" s="537">
        <v>0.77349728036217336</v>
      </c>
      <c r="G15" s="469">
        <v>354</v>
      </c>
      <c r="H15" s="537">
        <v>0.74683544303797467</v>
      </c>
      <c r="I15" s="469">
        <v>41592.520000000004</v>
      </c>
      <c r="J15" s="537">
        <v>0.22650271963782673</v>
      </c>
      <c r="K15" s="469">
        <v>120</v>
      </c>
      <c r="L15" s="537">
        <v>0.25316455696202533</v>
      </c>
      <c r="M15" s="469" t="s">
        <v>481</v>
      </c>
      <c r="N15" s="150"/>
    </row>
    <row r="16" spans="1:14" ht="14.45" customHeight="1" x14ac:dyDescent="0.2">
      <c r="A16" s="465" t="s">
        <v>271</v>
      </c>
      <c r="B16" s="466" t="s">
        <v>271</v>
      </c>
      <c r="C16" s="469" t="s">
        <v>271</v>
      </c>
      <c r="D16" s="469" t="s">
        <v>271</v>
      </c>
      <c r="E16" s="469" t="s">
        <v>271</v>
      </c>
      <c r="F16" s="537" t="s">
        <v>271</v>
      </c>
      <c r="G16" s="469" t="s">
        <v>271</v>
      </c>
      <c r="H16" s="537" t="s">
        <v>271</v>
      </c>
      <c r="I16" s="469" t="s">
        <v>271</v>
      </c>
      <c r="J16" s="537" t="s">
        <v>271</v>
      </c>
      <c r="K16" s="469" t="s">
        <v>271</v>
      </c>
      <c r="L16" s="537" t="s">
        <v>271</v>
      </c>
      <c r="M16" s="469" t="s">
        <v>484</v>
      </c>
      <c r="N16" s="150"/>
    </row>
    <row r="17" spans="1:14" ht="14.45" customHeight="1" x14ac:dyDescent="0.2">
      <c r="A17" s="465" t="s">
        <v>473</v>
      </c>
      <c r="B17" s="466" t="s">
        <v>567</v>
      </c>
      <c r="C17" s="469">
        <v>183629.23</v>
      </c>
      <c r="D17" s="469">
        <v>474</v>
      </c>
      <c r="E17" s="469">
        <v>142036.71000000002</v>
      </c>
      <c r="F17" s="537">
        <v>0.77349728036217336</v>
      </c>
      <c r="G17" s="469">
        <v>354</v>
      </c>
      <c r="H17" s="537">
        <v>0.74683544303797467</v>
      </c>
      <c r="I17" s="469">
        <v>41592.520000000004</v>
      </c>
      <c r="J17" s="537">
        <v>0.22650271963782673</v>
      </c>
      <c r="K17" s="469">
        <v>120</v>
      </c>
      <c r="L17" s="537">
        <v>0.25316455696202533</v>
      </c>
      <c r="M17" s="469" t="s">
        <v>477</v>
      </c>
      <c r="N17" s="150"/>
    </row>
    <row r="18" spans="1:14" ht="14.45" customHeight="1" x14ac:dyDescent="0.2">
      <c r="A18" s="538" t="s">
        <v>244</v>
      </c>
    </row>
    <row r="19" spans="1:14" ht="14.45" customHeight="1" x14ac:dyDescent="0.2">
      <c r="A19" s="539" t="s">
        <v>568</v>
      </c>
    </row>
    <row r="20" spans="1:14" ht="14.45" customHeight="1" x14ac:dyDescent="0.2">
      <c r="A20" s="538" t="s">
        <v>569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18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17">
    <cfRule type="expression" dxfId="28" priority="4">
      <formula>AND(LEFT(M11,6)&lt;&gt;"mezera",M11&lt;&gt;"")</formula>
    </cfRule>
  </conditionalFormatting>
  <conditionalFormatting sqref="A11:A17">
    <cfRule type="expression" dxfId="27" priority="2">
      <formula>AND(M11&lt;&gt;"",M11&lt;&gt;"mezeraKL")</formula>
    </cfRule>
  </conditionalFormatting>
  <conditionalFormatting sqref="F11:F17">
    <cfRule type="cellIs" dxfId="26" priority="1" operator="lessThan">
      <formula>0.6</formula>
    </cfRule>
  </conditionalFormatting>
  <conditionalFormatting sqref="B11:L17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17">
    <cfRule type="expression" dxfId="23" priority="6">
      <formula>$M11&lt;&gt;""</formula>
    </cfRule>
  </conditionalFormatting>
  <hyperlinks>
    <hyperlink ref="A2" location="Obsah!A1" display="Zpět na Obsah  KL 01  1.-4.měsíc" xr:uid="{4C834F11-28E3-405A-BFA9-514B397F7F69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270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15" t="s">
        <v>135</v>
      </c>
      <c r="B4" s="516" t="s">
        <v>19</v>
      </c>
      <c r="C4" s="543"/>
      <c r="D4" s="516" t="s">
        <v>20</v>
      </c>
      <c r="E4" s="543"/>
      <c r="F4" s="516" t="s">
        <v>19</v>
      </c>
      <c r="G4" s="519" t="s">
        <v>2</v>
      </c>
      <c r="H4" s="516" t="s">
        <v>20</v>
      </c>
      <c r="I4" s="519" t="s">
        <v>2</v>
      </c>
      <c r="J4" s="516" t="s">
        <v>19</v>
      </c>
      <c r="K4" s="519" t="s">
        <v>2</v>
      </c>
      <c r="L4" s="516" t="s">
        <v>20</v>
      </c>
      <c r="M4" s="520" t="s">
        <v>2</v>
      </c>
    </row>
    <row r="5" spans="1:13" ht="14.45" customHeight="1" x14ac:dyDescent="0.2">
      <c r="A5" s="540" t="s">
        <v>570</v>
      </c>
      <c r="B5" s="531">
        <v>11054.2</v>
      </c>
      <c r="C5" s="479">
        <v>1</v>
      </c>
      <c r="D5" s="544">
        <v>26</v>
      </c>
      <c r="E5" s="547" t="s">
        <v>570</v>
      </c>
      <c r="F5" s="531">
        <v>4172.54</v>
      </c>
      <c r="G5" s="504">
        <v>0.37746196015993916</v>
      </c>
      <c r="H5" s="483">
        <v>17</v>
      </c>
      <c r="I5" s="521">
        <v>0.65384615384615385</v>
      </c>
      <c r="J5" s="550">
        <v>6881.66</v>
      </c>
      <c r="K5" s="504">
        <v>0.62253803984006073</v>
      </c>
      <c r="L5" s="483">
        <v>9</v>
      </c>
      <c r="M5" s="521">
        <v>0.34615384615384615</v>
      </c>
    </row>
    <row r="6" spans="1:13" ht="14.45" customHeight="1" x14ac:dyDescent="0.2">
      <c r="A6" s="541" t="s">
        <v>571</v>
      </c>
      <c r="B6" s="532">
        <v>8002.37</v>
      </c>
      <c r="C6" s="486">
        <v>1</v>
      </c>
      <c r="D6" s="545">
        <v>30</v>
      </c>
      <c r="E6" s="548" t="s">
        <v>571</v>
      </c>
      <c r="F6" s="532">
        <v>5623.29</v>
      </c>
      <c r="G6" s="522">
        <v>0.70270307421426403</v>
      </c>
      <c r="H6" s="490">
        <v>20</v>
      </c>
      <c r="I6" s="523">
        <v>0.66666666666666663</v>
      </c>
      <c r="J6" s="551">
        <v>2379.08</v>
      </c>
      <c r="K6" s="522">
        <v>0.29729692578573597</v>
      </c>
      <c r="L6" s="490">
        <v>10</v>
      </c>
      <c r="M6" s="523">
        <v>0.33333333333333331</v>
      </c>
    </row>
    <row r="7" spans="1:13" ht="14.45" customHeight="1" x14ac:dyDescent="0.2">
      <c r="A7" s="541" t="s">
        <v>572</v>
      </c>
      <c r="B7" s="532">
        <v>23491.18</v>
      </c>
      <c r="C7" s="486">
        <v>1</v>
      </c>
      <c r="D7" s="545">
        <v>45</v>
      </c>
      <c r="E7" s="548" t="s">
        <v>572</v>
      </c>
      <c r="F7" s="532">
        <v>15669.91</v>
      </c>
      <c r="G7" s="522">
        <v>0.66705503938073774</v>
      </c>
      <c r="H7" s="490">
        <v>37</v>
      </c>
      <c r="I7" s="523">
        <v>0.82222222222222219</v>
      </c>
      <c r="J7" s="551">
        <v>7821.2699999999986</v>
      </c>
      <c r="K7" s="522">
        <v>0.33294496061926215</v>
      </c>
      <c r="L7" s="490">
        <v>8</v>
      </c>
      <c r="M7" s="523">
        <v>0.17777777777777778</v>
      </c>
    </row>
    <row r="8" spans="1:13" ht="14.45" customHeight="1" x14ac:dyDescent="0.2">
      <c r="A8" s="541" t="s">
        <v>573</v>
      </c>
      <c r="B8" s="532">
        <v>44896.51</v>
      </c>
      <c r="C8" s="486">
        <v>1</v>
      </c>
      <c r="D8" s="545">
        <v>74</v>
      </c>
      <c r="E8" s="548" t="s">
        <v>573</v>
      </c>
      <c r="F8" s="532">
        <v>41542.400000000001</v>
      </c>
      <c r="G8" s="522">
        <v>0.92529241137005969</v>
      </c>
      <c r="H8" s="490">
        <v>56</v>
      </c>
      <c r="I8" s="523">
        <v>0.7567567567567568</v>
      </c>
      <c r="J8" s="551">
        <v>3354.11</v>
      </c>
      <c r="K8" s="522">
        <v>7.4707588629940272E-2</v>
      </c>
      <c r="L8" s="490">
        <v>18</v>
      </c>
      <c r="M8" s="523">
        <v>0.24324324324324326</v>
      </c>
    </row>
    <row r="9" spans="1:13" ht="14.45" customHeight="1" x14ac:dyDescent="0.2">
      <c r="A9" s="541" t="s">
        <v>574</v>
      </c>
      <c r="B9" s="532">
        <v>9212.2499999999982</v>
      </c>
      <c r="C9" s="486">
        <v>1</v>
      </c>
      <c r="D9" s="545">
        <v>20</v>
      </c>
      <c r="E9" s="548" t="s">
        <v>574</v>
      </c>
      <c r="F9" s="532">
        <v>7882.5299999999988</v>
      </c>
      <c r="G9" s="522">
        <v>0.8556574126841977</v>
      </c>
      <c r="H9" s="490">
        <v>16</v>
      </c>
      <c r="I9" s="523">
        <v>0.8</v>
      </c>
      <c r="J9" s="551">
        <v>1329.72</v>
      </c>
      <c r="K9" s="522">
        <v>0.14434258731580235</v>
      </c>
      <c r="L9" s="490">
        <v>4</v>
      </c>
      <c r="M9" s="523">
        <v>0.2</v>
      </c>
    </row>
    <row r="10" spans="1:13" ht="14.45" customHeight="1" x14ac:dyDescent="0.2">
      <c r="A10" s="541" t="s">
        <v>575</v>
      </c>
      <c r="B10" s="532">
        <v>24442.870000000003</v>
      </c>
      <c r="C10" s="486">
        <v>1</v>
      </c>
      <c r="D10" s="545">
        <v>82</v>
      </c>
      <c r="E10" s="548" t="s">
        <v>575</v>
      </c>
      <c r="F10" s="532">
        <v>18879.7</v>
      </c>
      <c r="G10" s="522">
        <v>0.77240111328988781</v>
      </c>
      <c r="H10" s="490">
        <v>68</v>
      </c>
      <c r="I10" s="523">
        <v>0.82926829268292679</v>
      </c>
      <c r="J10" s="551">
        <v>5563.17</v>
      </c>
      <c r="K10" s="522">
        <v>0.22759888671011216</v>
      </c>
      <c r="L10" s="490">
        <v>14</v>
      </c>
      <c r="M10" s="523">
        <v>0.17073170731707318</v>
      </c>
    </row>
    <row r="11" spans="1:13" ht="14.45" customHeight="1" x14ac:dyDescent="0.2">
      <c r="A11" s="541" t="s">
        <v>576</v>
      </c>
      <c r="B11" s="532">
        <v>18933.699999999997</v>
      </c>
      <c r="C11" s="486">
        <v>1</v>
      </c>
      <c r="D11" s="545">
        <v>12</v>
      </c>
      <c r="E11" s="548" t="s">
        <v>576</v>
      </c>
      <c r="F11" s="532">
        <v>13411.529999999999</v>
      </c>
      <c r="G11" s="522">
        <v>0.70834173986067173</v>
      </c>
      <c r="H11" s="490">
        <v>6</v>
      </c>
      <c r="I11" s="523">
        <v>0.5</v>
      </c>
      <c r="J11" s="551">
        <v>5522.17</v>
      </c>
      <c r="K11" s="522">
        <v>0.29165826013932833</v>
      </c>
      <c r="L11" s="490">
        <v>6</v>
      </c>
      <c r="M11" s="523">
        <v>0.5</v>
      </c>
    </row>
    <row r="12" spans="1:13" ht="14.45" customHeight="1" x14ac:dyDescent="0.2">
      <c r="A12" s="541" t="s">
        <v>577</v>
      </c>
      <c r="B12" s="532">
        <v>4490.91</v>
      </c>
      <c r="C12" s="486">
        <v>1</v>
      </c>
      <c r="D12" s="545">
        <v>44</v>
      </c>
      <c r="E12" s="548" t="s">
        <v>577</v>
      </c>
      <c r="F12" s="532">
        <v>2899.43</v>
      </c>
      <c r="G12" s="522">
        <v>0.64562193408462876</v>
      </c>
      <c r="H12" s="490">
        <v>28</v>
      </c>
      <c r="I12" s="523">
        <v>0.63636363636363635</v>
      </c>
      <c r="J12" s="551">
        <v>1591.4799999999998</v>
      </c>
      <c r="K12" s="522">
        <v>0.35437806591537124</v>
      </c>
      <c r="L12" s="490">
        <v>16</v>
      </c>
      <c r="M12" s="523">
        <v>0.36363636363636365</v>
      </c>
    </row>
    <row r="13" spans="1:13" ht="14.45" customHeight="1" x14ac:dyDescent="0.2">
      <c r="A13" s="541" t="s">
        <v>578</v>
      </c>
      <c r="B13" s="532">
        <v>33372.369999999995</v>
      </c>
      <c r="C13" s="486">
        <v>1</v>
      </c>
      <c r="D13" s="545">
        <v>115</v>
      </c>
      <c r="E13" s="548" t="s">
        <v>578</v>
      </c>
      <c r="F13" s="532">
        <v>27541.039999999997</v>
      </c>
      <c r="G13" s="522">
        <v>0.82526473247180232</v>
      </c>
      <c r="H13" s="490">
        <v>87</v>
      </c>
      <c r="I13" s="523">
        <v>0.75652173913043474</v>
      </c>
      <c r="J13" s="551">
        <v>5831.33</v>
      </c>
      <c r="K13" s="522">
        <v>0.17473526752819776</v>
      </c>
      <c r="L13" s="490">
        <v>28</v>
      </c>
      <c r="M13" s="523">
        <v>0.24347826086956523</v>
      </c>
    </row>
    <row r="14" spans="1:13" ht="14.45" customHeight="1" thickBot="1" x14ac:dyDescent="0.25">
      <c r="A14" s="542" t="s">
        <v>579</v>
      </c>
      <c r="B14" s="533">
        <v>5732.8700000000008</v>
      </c>
      <c r="C14" s="493">
        <v>1</v>
      </c>
      <c r="D14" s="546">
        <v>26</v>
      </c>
      <c r="E14" s="549" t="s">
        <v>579</v>
      </c>
      <c r="F14" s="533">
        <v>4414.34</v>
      </c>
      <c r="G14" s="505">
        <v>0.77000525042430745</v>
      </c>
      <c r="H14" s="497">
        <v>19</v>
      </c>
      <c r="I14" s="524">
        <v>0.73076923076923073</v>
      </c>
      <c r="J14" s="552">
        <v>1318.5300000000002</v>
      </c>
      <c r="K14" s="505">
        <v>0.22999474957569246</v>
      </c>
      <c r="L14" s="497">
        <v>7</v>
      </c>
      <c r="M14" s="524">
        <v>0.26923076923076922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13EEC4DD-6C68-4AE7-B7D4-E658F624044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6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1048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270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183629.23</v>
      </c>
      <c r="N3" s="66">
        <f>SUBTOTAL(9,N7:N1048576)</f>
        <v>729</v>
      </c>
      <c r="O3" s="66">
        <f>SUBTOTAL(9,O7:O1048576)</f>
        <v>474</v>
      </c>
      <c r="P3" s="66">
        <f>SUBTOTAL(9,P7:P1048576)</f>
        <v>142036.70999999996</v>
      </c>
      <c r="Q3" s="67">
        <f>IF(M3=0,0,P3/M3)</f>
        <v>0.77349728036217302</v>
      </c>
      <c r="R3" s="66">
        <f>SUBTOTAL(9,R7:R1048576)</f>
        <v>526</v>
      </c>
      <c r="S3" s="67">
        <f>IF(N3=0,0,R3/N3)</f>
        <v>0.7215363511659808</v>
      </c>
      <c r="T3" s="66">
        <f>SUBTOTAL(9,T7:T1048576)</f>
        <v>354</v>
      </c>
      <c r="U3" s="68">
        <f>IF(O3=0,0,T3/O3)</f>
        <v>0.74683544303797467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53" t="s">
        <v>23</v>
      </c>
      <c r="B6" s="554" t="s">
        <v>5</v>
      </c>
      <c r="C6" s="553" t="s">
        <v>24</v>
      </c>
      <c r="D6" s="554" t="s">
        <v>6</v>
      </c>
      <c r="E6" s="554" t="s">
        <v>151</v>
      </c>
      <c r="F6" s="554" t="s">
        <v>25</v>
      </c>
      <c r="G6" s="554" t="s">
        <v>26</v>
      </c>
      <c r="H6" s="554" t="s">
        <v>8</v>
      </c>
      <c r="I6" s="554" t="s">
        <v>10</v>
      </c>
      <c r="J6" s="554" t="s">
        <v>11</v>
      </c>
      <c r="K6" s="554" t="s">
        <v>12</v>
      </c>
      <c r="L6" s="554" t="s">
        <v>27</v>
      </c>
      <c r="M6" s="555" t="s">
        <v>14</v>
      </c>
      <c r="N6" s="556" t="s">
        <v>28</v>
      </c>
      <c r="O6" s="556" t="s">
        <v>28</v>
      </c>
      <c r="P6" s="556" t="s">
        <v>14</v>
      </c>
      <c r="Q6" s="556" t="s">
        <v>2</v>
      </c>
      <c r="R6" s="556" t="s">
        <v>28</v>
      </c>
      <c r="S6" s="556" t="s">
        <v>2</v>
      </c>
      <c r="T6" s="556" t="s">
        <v>28</v>
      </c>
      <c r="U6" s="557" t="s">
        <v>2</v>
      </c>
    </row>
    <row r="7" spans="1:21" ht="14.45" customHeight="1" x14ac:dyDescent="0.2">
      <c r="A7" s="558">
        <v>29</v>
      </c>
      <c r="B7" s="559" t="s">
        <v>561</v>
      </c>
      <c r="C7" s="559" t="s">
        <v>565</v>
      </c>
      <c r="D7" s="560" t="s">
        <v>1047</v>
      </c>
      <c r="E7" s="561" t="s">
        <v>574</v>
      </c>
      <c r="F7" s="559" t="s">
        <v>562</v>
      </c>
      <c r="G7" s="559" t="s">
        <v>580</v>
      </c>
      <c r="H7" s="559" t="s">
        <v>528</v>
      </c>
      <c r="I7" s="559" t="s">
        <v>554</v>
      </c>
      <c r="J7" s="559" t="s">
        <v>529</v>
      </c>
      <c r="K7" s="559" t="s">
        <v>530</v>
      </c>
      <c r="L7" s="562">
        <v>0</v>
      </c>
      <c r="M7" s="562">
        <v>0</v>
      </c>
      <c r="N7" s="559">
        <v>1</v>
      </c>
      <c r="O7" s="563">
        <v>1</v>
      </c>
      <c r="P7" s="562">
        <v>0</v>
      </c>
      <c r="Q7" s="564"/>
      <c r="R7" s="559">
        <v>1</v>
      </c>
      <c r="S7" s="564">
        <v>1</v>
      </c>
      <c r="T7" s="563">
        <v>1</v>
      </c>
      <c r="U7" s="122">
        <v>1</v>
      </c>
    </row>
    <row r="8" spans="1:21" ht="14.45" customHeight="1" x14ac:dyDescent="0.2">
      <c r="A8" s="573">
        <v>29</v>
      </c>
      <c r="B8" s="574" t="s">
        <v>561</v>
      </c>
      <c r="C8" s="574" t="s">
        <v>565</v>
      </c>
      <c r="D8" s="575" t="s">
        <v>1047</v>
      </c>
      <c r="E8" s="576" t="s">
        <v>574</v>
      </c>
      <c r="F8" s="574" t="s">
        <v>562</v>
      </c>
      <c r="G8" s="574" t="s">
        <v>581</v>
      </c>
      <c r="H8" s="574" t="s">
        <v>271</v>
      </c>
      <c r="I8" s="574" t="s">
        <v>582</v>
      </c>
      <c r="J8" s="574" t="s">
        <v>537</v>
      </c>
      <c r="K8" s="574" t="s">
        <v>583</v>
      </c>
      <c r="L8" s="577">
        <v>266.77</v>
      </c>
      <c r="M8" s="577">
        <v>533.54</v>
      </c>
      <c r="N8" s="574">
        <v>2</v>
      </c>
      <c r="O8" s="578">
        <v>1</v>
      </c>
      <c r="P8" s="577"/>
      <c r="Q8" s="579">
        <v>0</v>
      </c>
      <c r="R8" s="574"/>
      <c r="S8" s="579">
        <v>0</v>
      </c>
      <c r="T8" s="578"/>
      <c r="U8" s="580">
        <v>0</v>
      </c>
    </row>
    <row r="9" spans="1:21" ht="14.45" customHeight="1" x14ac:dyDescent="0.2">
      <c r="A9" s="573">
        <v>29</v>
      </c>
      <c r="B9" s="574" t="s">
        <v>561</v>
      </c>
      <c r="C9" s="574" t="s">
        <v>565</v>
      </c>
      <c r="D9" s="575" t="s">
        <v>1047</v>
      </c>
      <c r="E9" s="576" t="s">
        <v>574</v>
      </c>
      <c r="F9" s="574" t="s">
        <v>563</v>
      </c>
      <c r="G9" s="574" t="s">
        <v>584</v>
      </c>
      <c r="H9" s="574" t="s">
        <v>271</v>
      </c>
      <c r="I9" s="574" t="s">
        <v>585</v>
      </c>
      <c r="J9" s="574" t="s">
        <v>586</v>
      </c>
      <c r="K9" s="574"/>
      <c r="L9" s="577">
        <v>0</v>
      </c>
      <c r="M9" s="577">
        <v>0</v>
      </c>
      <c r="N9" s="574">
        <v>1</v>
      </c>
      <c r="O9" s="578">
        <v>1</v>
      </c>
      <c r="P9" s="577">
        <v>0</v>
      </c>
      <c r="Q9" s="579"/>
      <c r="R9" s="574">
        <v>1</v>
      </c>
      <c r="S9" s="579">
        <v>1</v>
      </c>
      <c r="T9" s="578">
        <v>1</v>
      </c>
      <c r="U9" s="580">
        <v>1</v>
      </c>
    </row>
    <row r="10" spans="1:21" ht="14.45" customHeight="1" x14ac:dyDescent="0.2">
      <c r="A10" s="573">
        <v>29</v>
      </c>
      <c r="B10" s="574" t="s">
        <v>561</v>
      </c>
      <c r="C10" s="574" t="s">
        <v>565</v>
      </c>
      <c r="D10" s="575" t="s">
        <v>1047</v>
      </c>
      <c r="E10" s="576" t="s">
        <v>574</v>
      </c>
      <c r="F10" s="574" t="s">
        <v>563</v>
      </c>
      <c r="G10" s="574" t="s">
        <v>584</v>
      </c>
      <c r="H10" s="574" t="s">
        <v>271</v>
      </c>
      <c r="I10" s="574" t="s">
        <v>587</v>
      </c>
      <c r="J10" s="574" t="s">
        <v>586</v>
      </c>
      <c r="K10" s="574"/>
      <c r="L10" s="577">
        <v>0</v>
      </c>
      <c r="M10" s="577">
        <v>0</v>
      </c>
      <c r="N10" s="574">
        <v>1</v>
      </c>
      <c r="O10" s="578">
        <v>1</v>
      </c>
      <c r="P10" s="577">
        <v>0</v>
      </c>
      <c r="Q10" s="579"/>
      <c r="R10" s="574">
        <v>1</v>
      </c>
      <c r="S10" s="579">
        <v>1</v>
      </c>
      <c r="T10" s="578">
        <v>1</v>
      </c>
      <c r="U10" s="580">
        <v>1</v>
      </c>
    </row>
    <row r="11" spans="1:21" ht="14.45" customHeight="1" x14ac:dyDescent="0.2">
      <c r="A11" s="573">
        <v>29</v>
      </c>
      <c r="B11" s="574" t="s">
        <v>561</v>
      </c>
      <c r="C11" s="574" t="s">
        <v>565</v>
      </c>
      <c r="D11" s="575" t="s">
        <v>1047</v>
      </c>
      <c r="E11" s="576" t="s">
        <v>574</v>
      </c>
      <c r="F11" s="574" t="s">
        <v>564</v>
      </c>
      <c r="G11" s="574" t="s">
        <v>584</v>
      </c>
      <c r="H11" s="574" t="s">
        <v>271</v>
      </c>
      <c r="I11" s="574" t="s">
        <v>588</v>
      </c>
      <c r="J11" s="574" t="s">
        <v>589</v>
      </c>
      <c r="K11" s="574" t="s">
        <v>590</v>
      </c>
      <c r="L11" s="577">
        <v>410.41</v>
      </c>
      <c r="M11" s="577">
        <v>410.41</v>
      </c>
      <c r="N11" s="574">
        <v>1</v>
      </c>
      <c r="O11" s="578">
        <v>1</v>
      </c>
      <c r="P11" s="577"/>
      <c r="Q11" s="579">
        <v>0</v>
      </c>
      <c r="R11" s="574"/>
      <c r="S11" s="579">
        <v>0</v>
      </c>
      <c r="T11" s="578"/>
      <c r="U11" s="580">
        <v>0</v>
      </c>
    </row>
    <row r="12" spans="1:21" ht="14.45" customHeight="1" x14ac:dyDescent="0.2">
      <c r="A12" s="573">
        <v>29</v>
      </c>
      <c r="B12" s="574" t="s">
        <v>561</v>
      </c>
      <c r="C12" s="574" t="s">
        <v>565</v>
      </c>
      <c r="D12" s="575" t="s">
        <v>1047</v>
      </c>
      <c r="E12" s="576" t="s">
        <v>574</v>
      </c>
      <c r="F12" s="574" t="s">
        <v>564</v>
      </c>
      <c r="G12" s="574" t="s">
        <v>584</v>
      </c>
      <c r="H12" s="574" t="s">
        <v>271</v>
      </c>
      <c r="I12" s="574" t="s">
        <v>591</v>
      </c>
      <c r="J12" s="574" t="s">
        <v>592</v>
      </c>
      <c r="K12" s="574" t="s">
        <v>593</v>
      </c>
      <c r="L12" s="577">
        <v>1651.69</v>
      </c>
      <c r="M12" s="577">
        <v>4955.07</v>
      </c>
      <c r="N12" s="574">
        <v>3</v>
      </c>
      <c r="O12" s="578">
        <v>1</v>
      </c>
      <c r="P12" s="577">
        <v>4955.07</v>
      </c>
      <c r="Q12" s="579">
        <v>1</v>
      </c>
      <c r="R12" s="574">
        <v>3</v>
      </c>
      <c r="S12" s="579">
        <v>1</v>
      </c>
      <c r="T12" s="578">
        <v>1</v>
      </c>
      <c r="U12" s="580">
        <v>1</v>
      </c>
    </row>
    <row r="13" spans="1:21" ht="14.45" customHeight="1" x14ac:dyDescent="0.2">
      <c r="A13" s="573">
        <v>29</v>
      </c>
      <c r="B13" s="574" t="s">
        <v>561</v>
      </c>
      <c r="C13" s="574" t="s">
        <v>565</v>
      </c>
      <c r="D13" s="575" t="s">
        <v>1047</v>
      </c>
      <c r="E13" s="576" t="s">
        <v>574</v>
      </c>
      <c r="F13" s="574" t="s">
        <v>564</v>
      </c>
      <c r="G13" s="574" t="s">
        <v>584</v>
      </c>
      <c r="H13" s="574" t="s">
        <v>271</v>
      </c>
      <c r="I13" s="574" t="s">
        <v>594</v>
      </c>
      <c r="J13" s="574" t="s">
        <v>595</v>
      </c>
      <c r="K13" s="574" t="s">
        <v>596</v>
      </c>
      <c r="L13" s="577">
        <v>99.99</v>
      </c>
      <c r="M13" s="577">
        <v>1299.8699999999999</v>
      </c>
      <c r="N13" s="574">
        <v>13</v>
      </c>
      <c r="O13" s="578">
        <v>7</v>
      </c>
      <c r="P13" s="577">
        <v>1099.8899999999999</v>
      </c>
      <c r="Q13" s="579">
        <v>0.84615384615384615</v>
      </c>
      <c r="R13" s="574">
        <v>11</v>
      </c>
      <c r="S13" s="579">
        <v>0.84615384615384615</v>
      </c>
      <c r="T13" s="578">
        <v>6</v>
      </c>
      <c r="U13" s="580">
        <v>0.8571428571428571</v>
      </c>
    </row>
    <row r="14" spans="1:21" ht="14.45" customHeight="1" x14ac:dyDescent="0.2">
      <c r="A14" s="573">
        <v>29</v>
      </c>
      <c r="B14" s="574" t="s">
        <v>561</v>
      </c>
      <c r="C14" s="574" t="s">
        <v>565</v>
      </c>
      <c r="D14" s="575" t="s">
        <v>1047</v>
      </c>
      <c r="E14" s="576" t="s">
        <v>574</v>
      </c>
      <c r="F14" s="574" t="s">
        <v>564</v>
      </c>
      <c r="G14" s="574" t="s">
        <v>584</v>
      </c>
      <c r="H14" s="574" t="s">
        <v>271</v>
      </c>
      <c r="I14" s="574" t="s">
        <v>597</v>
      </c>
      <c r="J14" s="574" t="s">
        <v>598</v>
      </c>
      <c r="K14" s="574" t="s">
        <v>599</v>
      </c>
      <c r="L14" s="577">
        <v>185.79</v>
      </c>
      <c r="M14" s="577">
        <v>1672.11</v>
      </c>
      <c r="N14" s="574">
        <v>9</v>
      </c>
      <c r="O14" s="578">
        <v>6</v>
      </c>
      <c r="P14" s="577">
        <v>1486.32</v>
      </c>
      <c r="Q14" s="579">
        <v>0.88888888888888895</v>
      </c>
      <c r="R14" s="574">
        <v>8</v>
      </c>
      <c r="S14" s="579">
        <v>0.88888888888888884</v>
      </c>
      <c r="T14" s="578">
        <v>5</v>
      </c>
      <c r="U14" s="580">
        <v>0.83333333333333337</v>
      </c>
    </row>
    <row r="15" spans="1:21" ht="14.45" customHeight="1" x14ac:dyDescent="0.2">
      <c r="A15" s="573">
        <v>29</v>
      </c>
      <c r="B15" s="574" t="s">
        <v>561</v>
      </c>
      <c r="C15" s="574" t="s">
        <v>565</v>
      </c>
      <c r="D15" s="575" t="s">
        <v>1047</v>
      </c>
      <c r="E15" s="576" t="s">
        <v>574</v>
      </c>
      <c r="F15" s="574" t="s">
        <v>564</v>
      </c>
      <c r="G15" s="574" t="s">
        <v>584</v>
      </c>
      <c r="H15" s="574" t="s">
        <v>271</v>
      </c>
      <c r="I15" s="574" t="s">
        <v>600</v>
      </c>
      <c r="J15" s="574" t="s">
        <v>601</v>
      </c>
      <c r="K15" s="574" t="s">
        <v>602</v>
      </c>
      <c r="L15" s="577">
        <v>341.25</v>
      </c>
      <c r="M15" s="577">
        <v>341.25</v>
      </c>
      <c r="N15" s="574">
        <v>1</v>
      </c>
      <c r="O15" s="578">
        <v>1</v>
      </c>
      <c r="P15" s="577">
        <v>341.25</v>
      </c>
      <c r="Q15" s="579">
        <v>1</v>
      </c>
      <c r="R15" s="574">
        <v>1</v>
      </c>
      <c r="S15" s="579">
        <v>1</v>
      </c>
      <c r="T15" s="578">
        <v>1</v>
      </c>
      <c r="U15" s="580">
        <v>1</v>
      </c>
    </row>
    <row r="16" spans="1:21" ht="14.45" customHeight="1" x14ac:dyDescent="0.2">
      <c r="A16" s="573">
        <v>29</v>
      </c>
      <c r="B16" s="574" t="s">
        <v>561</v>
      </c>
      <c r="C16" s="574" t="s">
        <v>565</v>
      </c>
      <c r="D16" s="575" t="s">
        <v>1047</v>
      </c>
      <c r="E16" s="576" t="s">
        <v>577</v>
      </c>
      <c r="F16" s="574" t="s">
        <v>562</v>
      </c>
      <c r="G16" s="574" t="s">
        <v>603</v>
      </c>
      <c r="H16" s="574" t="s">
        <v>528</v>
      </c>
      <c r="I16" s="574" t="s">
        <v>604</v>
      </c>
      <c r="J16" s="574" t="s">
        <v>605</v>
      </c>
      <c r="K16" s="574" t="s">
        <v>606</v>
      </c>
      <c r="L16" s="577">
        <v>11.71</v>
      </c>
      <c r="M16" s="577">
        <v>11.71</v>
      </c>
      <c r="N16" s="574">
        <v>1</v>
      </c>
      <c r="O16" s="578">
        <v>1</v>
      </c>
      <c r="P16" s="577">
        <v>11.71</v>
      </c>
      <c r="Q16" s="579">
        <v>1</v>
      </c>
      <c r="R16" s="574">
        <v>1</v>
      </c>
      <c r="S16" s="579">
        <v>1</v>
      </c>
      <c r="T16" s="578">
        <v>1</v>
      </c>
      <c r="U16" s="580">
        <v>1</v>
      </c>
    </row>
    <row r="17" spans="1:21" ht="14.45" customHeight="1" x14ac:dyDescent="0.2">
      <c r="A17" s="573">
        <v>29</v>
      </c>
      <c r="B17" s="574" t="s">
        <v>561</v>
      </c>
      <c r="C17" s="574" t="s">
        <v>565</v>
      </c>
      <c r="D17" s="575" t="s">
        <v>1047</v>
      </c>
      <c r="E17" s="576" t="s">
        <v>577</v>
      </c>
      <c r="F17" s="574" t="s">
        <v>562</v>
      </c>
      <c r="G17" s="574" t="s">
        <v>607</v>
      </c>
      <c r="H17" s="574" t="s">
        <v>271</v>
      </c>
      <c r="I17" s="574" t="s">
        <v>608</v>
      </c>
      <c r="J17" s="574" t="s">
        <v>609</v>
      </c>
      <c r="K17" s="574" t="s">
        <v>610</v>
      </c>
      <c r="L17" s="577">
        <v>525.95000000000005</v>
      </c>
      <c r="M17" s="577">
        <v>525.95000000000005</v>
      </c>
      <c r="N17" s="574">
        <v>1</v>
      </c>
      <c r="O17" s="578">
        <v>0.5</v>
      </c>
      <c r="P17" s="577">
        <v>525.95000000000005</v>
      </c>
      <c r="Q17" s="579">
        <v>1</v>
      </c>
      <c r="R17" s="574">
        <v>1</v>
      </c>
      <c r="S17" s="579">
        <v>1</v>
      </c>
      <c r="T17" s="578">
        <v>0.5</v>
      </c>
      <c r="U17" s="580">
        <v>1</v>
      </c>
    </row>
    <row r="18" spans="1:21" ht="14.45" customHeight="1" x14ac:dyDescent="0.2">
      <c r="A18" s="573">
        <v>29</v>
      </c>
      <c r="B18" s="574" t="s">
        <v>561</v>
      </c>
      <c r="C18" s="574" t="s">
        <v>565</v>
      </c>
      <c r="D18" s="575" t="s">
        <v>1047</v>
      </c>
      <c r="E18" s="576" t="s">
        <v>577</v>
      </c>
      <c r="F18" s="574" t="s">
        <v>562</v>
      </c>
      <c r="G18" s="574" t="s">
        <v>611</v>
      </c>
      <c r="H18" s="574" t="s">
        <v>528</v>
      </c>
      <c r="I18" s="574" t="s">
        <v>612</v>
      </c>
      <c r="J18" s="574" t="s">
        <v>613</v>
      </c>
      <c r="K18" s="574" t="s">
        <v>614</v>
      </c>
      <c r="L18" s="577">
        <v>168.41</v>
      </c>
      <c r="M18" s="577">
        <v>168.41</v>
      </c>
      <c r="N18" s="574">
        <v>1</v>
      </c>
      <c r="O18" s="578">
        <v>1</v>
      </c>
      <c r="P18" s="577">
        <v>168.41</v>
      </c>
      <c r="Q18" s="579">
        <v>1</v>
      </c>
      <c r="R18" s="574">
        <v>1</v>
      </c>
      <c r="S18" s="579">
        <v>1</v>
      </c>
      <c r="T18" s="578">
        <v>1</v>
      </c>
      <c r="U18" s="580">
        <v>1</v>
      </c>
    </row>
    <row r="19" spans="1:21" ht="14.45" customHeight="1" x14ac:dyDescent="0.2">
      <c r="A19" s="573">
        <v>29</v>
      </c>
      <c r="B19" s="574" t="s">
        <v>561</v>
      </c>
      <c r="C19" s="574" t="s">
        <v>565</v>
      </c>
      <c r="D19" s="575" t="s">
        <v>1047</v>
      </c>
      <c r="E19" s="576" t="s">
        <v>577</v>
      </c>
      <c r="F19" s="574" t="s">
        <v>562</v>
      </c>
      <c r="G19" s="574" t="s">
        <v>611</v>
      </c>
      <c r="H19" s="574" t="s">
        <v>271</v>
      </c>
      <c r="I19" s="574" t="s">
        <v>615</v>
      </c>
      <c r="J19" s="574" t="s">
        <v>613</v>
      </c>
      <c r="K19" s="574" t="s">
        <v>616</v>
      </c>
      <c r="L19" s="577">
        <v>235.78</v>
      </c>
      <c r="M19" s="577">
        <v>943.12</v>
      </c>
      <c r="N19" s="574">
        <v>4</v>
      </c>
      <c r="O19" s="578">
        <v>3</v>
      </c>
      <c r="P19" s="577">
        <v>471.56</v>
      </c>
      <c r="Q19" s="579">
        <v>0.5</v>
      </c>
      <c r="R19" s="574">
        <v>2</v>
      </c>
      <c r="S19" s="579">
        <v>0.5</v>
      </c>
      <c r="T19" s="578">
        <v>2</v>
      </c>
      <c r="U19" s="580">
        <v>0.66666666666666663</v>
      </c>
    </row>
    <row r="20" spans="1:21" ht="14.45" customHeight="1" x14ac:dyDescent="0.2">
      <c r="A20" s="573">
        <v>29</v>
      </c>
      <c r="B20" s="574" t="s">
        <v>561</v>
      </c>
      <c r="C20" s="574" t="s">
        <v>565</v>
      </c>
      <c r="D20" s="575" t="s">
        <v>1047</v>
      </c>
      <c r="E20" s="576" t="s">
        <v>577</v>
      </c>
      <c r="F20" s="574" t="s">
        <v>562</v>
      </c>
      <c r="G20" s="574" t="s">
        <v>617</v>
      </c>
      <c r="H20" s="574" t="s">
        <v>528</v>
      </c>
      <c r="I20" s="574" t="s">
        <v>618</v>
      </c>
      <c r="J20" s="574" t="s">
        <v>619</v>
      </c>
      <c r="K20" s="574" t="s">
        <v>620</v>
      </c>
      <c r="L20" s="577">
        <v>0</v>
      </c>
      <c r="M20" s="577">
        <v>0</v>
      </c>
      <c r="N20" s="574">
        <v>2</v>
      </c>
      <c r="O20" s="578">
        <v>0.5</v>
      </c>
      <c r="P20" s="577"/>
      <c r="Q20" s="579"/>
      <c r="R20" s="574"/>
      <c r="S20" s="579">
        <v>0</v>
      </c>
      <c r="T20" s="578"/>
      <c r="U20" s="580">
        <v>0</v>
      </c>
    </row>
    <row r="21" spans="1:21" ht="14.45" customHeight="1" x14ac:dyDescent="0.2">
      <c r="A21" s="573">
        <v>29</v>
      </c>
      <c r="B21" s="574" t="s">
        <v>561</v>
      </c>
      <c r="C21" s="574" t="s">
        <v>565</v>
      </c>
      <c r="D21" s="575" t="s">
        <v>1047</v>
      </c>
      <c r="E21" s="576" t="s">
        <v>577</v>
      </c>
      <c r="F21" s="574" t="s">
        <v>562</v>
      </c>
      <c r="G21" s="574" t="s">
        <v>617</v>
      </c>
      <c r="H21" s="574" t="s">
        <v>528</v>
      </c>
      <c r="I21" s="574" t="s">
        <v>621</v>
      </c>
      <c r="J21" s="574" t="s">
        <v>619</v>
      </c>
      <c r="K21" s="574" t="s">
        <v>614</v>
      </c>
      <c r="L21" s="577">
        <v>0</v>
      </c>
      <c r="M21" s="577">
        <v>0</v>
      </c>
      <c r="N21" s="574">
        <v>2</v>
      </c>
      <c r="O21" s="578">
        <v>0.5</v>
      </c>
      <c r="P21" s="577"/>
      <c r="Q21" s="579"/>
      <c r="R21" s="574"/>
      <c r="S21" s="579">
        <v>0</v>
      </c>
      <c r="T21" s="578"/>
      <c r="U21" s="580">
        <v>0</v>
      </c>
    </row>
    <row r="22" spans="1:21" ht="14.45" customHeight="1" x14ac:dyDescent="0.2">
      <c r="A22" s="573">
        <v>29</v>
      </c>
      <c r="B22" s="574" t="s">
        <v>561</v>
      </c>
      <c r="C22" s="574" t="s">
        <v>565</v>
      </c>
      <c r="D22" s="575" t="s">
        <v>1047</v>
      </c>
      <c r="E22" s="576" t="s">
        <v>577</v>
      </c>
      <c r="F22" s="574" t="s">
        <v>562</v>
      </c>
      <c r="G22" s="574" t="s">
        <v>622</v>
      </c>
      <c r="H22" s="574" t="s">
        <v>271</v>
      </c>
      <c r="I22" s="574" t="s">
        <v>623</v>
      </c>
      <c r="J22" s="574" t="s">
        <v>624</v>
      </c>
      <c r="K22" s="574" t="s">
        <v>625</v>
      </c>
      <c r="L22" s="577">
        <v>58.77</v>
      </c>
      <c r="M22" s="577">
        <v>58.77</v>
      </c>
      <c r="N22" s="574">
        <v>1</v>
      </c>
      <c r="O22" s="578">
        <v>0.5</v>
      </c>
      <c r="P22" s="577"/>
      <c r="Q22" s="579">
        <v>0</v>
      </c>
      <c r="R22" s="574"/>
      <c r="S22" s="579">
        <v>0</v>
      </c>
      <c r="T22" s="578"/>
      <c r="U22" s="580">
        <v>0</v>
      </c>
    </row>
    <row r="23" spans="1:21" ht="14.45" customHeight="1" x14ac:dyDescent="0.2">
      <c r="A23" s="573">
        <v>29</v>
      </c>
      <c r="B23" s="574" t="s">
        <v>561</v>
      </c>
      <c r="C23" s="574" t="s">
        <v>565</v>
      </c>
      <c r="D23" s="575" t="s">
        <v>1047</v>
      </c>
      <c r="E23" s="576" t="s">
        <v>577</v>
      </c>
      <c r="F23" s="574" t="s">
        <v>562</v>
      </c>
      <c r="G23" s="574" t="s">
        <v>626</v>
      </c>
      <c r="H23" s="574" t="s">
        <v>271</v>
      </c>
      <c r="I23" s="574" t="s">
        <v>627</v>
      </c>
      <c r="J23" s="574" t="s">
        <v>628</v>
      </c>
      <c r="K23" s="574" t="s">
        <v>629</v>
      </c>
      <c r="L23" s="577">
        <v>23.49</v>
      </c>
      <c r="M23" s="577">
        <v>23.49</v>
      </c>
      <c r="N23" s="574">
        <v>1</v>
      </c>
      <c r="O23" s="578">
        <v>0.5</v>
      </c>
      <c r="P23" s="577">
        <v>23.49</v>
      </c>
      <c r="Q23" s="579">
        <v>1</v>
      </c>
      <c r="R23" s="574">
        <v>1</v>
      </c>
      <c r="S23" s="579">
        <v>1</v>
      </c>
      <c r="T23" s="578">
        <v>0.5</v>
      </c>
      <c r="U23" s="580">
        <v>1</v>
      </c>
    </row>
    <row r="24" spans="1:21" ht="14.45" customHeight="1" x14ac:dyDescent="0.2">
      <c r="A24" s="573">
        <v>29</v>
      </c>
      <c r="B24" s="574" t="s">
        <v>561</v>
      </c>
      <c r="C24" s="574" t="s">
        <v>565</v>
      </c>
      <c r="D24" s="575" t="s">
        <v>1047</v>
      </c>
      <c r="E24" s="576" t="s">
        <v>577</v>
      </c>
      <c r="F24" s="574" t="s">
        <v>562</v>
      </c>
      <c r="G24" s="574" t="s">
        <v>626</v>
      </c>
      <c r="H24" s="574" t="s">
        <v>271</v>
      </c>
      <c r="I24" s="574" t="s">
        <v>630</v>
      </c>
      <c r="J24" s="574" t="s">
        <v>628</v>
      </c>
      <c r="K24" s="574" t="s">
        <v>631</v>
      </c>
      <c r="L24" s="577">
        <v>0</v>
      </c>
      <c r="M24" s="577">
        <v>0</v>
      </c>
      <c r="N24" s="574">
        <v>4</v>
      </c>
      <c r="O24" s="578">
        <v>1.5</v>
      </c>
      <c r="P24" s="577">
        <v>0</v>
      </c>
      <c r="Q24" s="579"/>
      <c r="R24" s="574">
        <v>3</v>
      </c>
      <c r="S24" s="579">
        <v>0.75</v>
      </c>
      <c r="T24" s="578">
        <v>1</v>
      </c>
      <c r="U24" s="580">
        <v>0.66666666666666663</v>
      </c>
    </row>
    <row r="25" spans="1:21" ht="14.45" customHeight="1" x14ac:dyDescent="0.2">
      <c r="A25" s="573">
        <v>29</v>
      </c>
      <c r="B25" s="574" t="s">
        <v>561</v>
      </c>
      <c r="C25" s="574" t="s">
        <v>565</v>
      </c>
      <c r="D25" s="575" t="s">
        <v>1047</v>
      </c>
      <c r="E25" s="576" t="s">
        <v>577</v>
      </c>
      <c r="F25" s="574" t="s">
        <v>562</v>
      </c>
      <c r="G25" s="574" t="s">
        <v>632</v>
      </c>
      <c r="H25" s="574" t="s">
        <v>271</v>
      </c>
      <c r="I25" s="574" t="s">
        <v>633</v>
      </c>
      <c r="J25" s="574" t="s">
        <v>634</v>
      </c>
      <c r="K25" s="574" t="s">
        <v>635</v>
      </c>
      <c r="L25" s="577">
        <v>91.11</v>
      </c>
      <c r="M25" s="577">
        <v>91.11</v>
      </c>
      <c r="N25" s="574">
        <v>1</v>
      </c>
      <c r="O25" s="578">
        <v>1</v>
      </c>
      <c r="P25" s="577">
        <v>91.11</v>
      </c>
      <c r="Q25" s="579">
        <v>1</v>
      </c>
      <c r="R25" s="574">
        <v>1</v>
      </c>
      <c r="S25" s="579">
        <v>1</v>
      </c>
      <c r="T25" s="578">
        <v>1</v>
      </c>
      <c r="U25" s="580">
        <v>1</v>
      </c>
    </row>
    <row r="26" spans="1:21" ht="14.45" customHeight="1" x14ac:dyDescent="0.2">
      <c r="A26" s="573">
        <v>29</v>
      </c>
      <c r="B26" s="574" t="s">
        <v>561</v>
      </c>
      <c r="C26" s="574" t="s">
        <v>565</v>
      </c>
      <c r="D26" s="575" t="s">
        <v>1047</v>
      </c>
      <c r="E26" s="576" t="s">
        <v>577</v>
      </c>
      <c r="F26" s="574" t="s">
        <v>562</v>
      </c>
      <c r="G26" s="574" t="s">
        <v>636</v>
      </c>
      <c r="H26" s="574" t="s">
        <v>271</v>
      </c>
      <c r="I26" s="574" t="s">
        <v>637</v>
      </c>
      <c r="J26" s="574" t="s">
        <v>638</v>
      </c>
      <c r="K26" s="574" t="s">
        <v>639</v>
      </c>
      <c r="L26" s="577">
        <v>88.31</v>
      </c>
      <c r="M26" s="577">
        <v>88.31</v>
      </c>
      <c r="N26" s="574">
        <v>1</v>
      </c>
      <c r="O26" s="578">
        <v>1</v>
      </c>
      <c r="P26" s="577"/>
      <c r="Q26" s="579">
        <v>0</v>
      </c>
      <c r="R26" s="574"/>
      <c r="S26" s="579">
        <v>0</v>
      </c>
      <c r="T26" s="578"/>
      <c r="U26" s="580">
        <v>0</v>
      </c>
    </row>
    <row r="27" spans="1:21" ht="14.45" customHeight="1" x14ac:dyDescent="0.2">
      <c r="A27" s="573">
        <v>29</v>
      </c>
      <c r="B27" s="574" t="s">
        <v>561</v>
      </c>
      <c r="C27" s="574" t="s">
        <v>565</v>
      </c>
      <c r="D27" s="575" t="s">
        <v>1047</v>
      </c>
      <c r="E27" s="576" t="s">
        <v>577</v>
      </c>
      <c r="F27" s="574" t="s">
        <v>562</v>
      </c>
      <c r="G27" s="574" t="s">
        <v>640</v>
      </c>
      <c r="H27" s="574" t="s">
        <v>271</v>
      </c>
      <c r="I27" s="574" t="s">
        <v>641</v>
      </c>
      <c r="J27" s="574" t="s">
        <v>642</v>
      </c>
      <c r="K27" s="574" t="s">
        <v>643</v>
      </c>
      <c r="L27" s="577">
        <v>0</v>
      </c>
      <c r="M27" s="577">
        <v>0</v>
      </c>
      <c r="N27" s="574">
        <v>1</v>
      </c>
      <c r="O27" s="578">
        <v>0.5</v>
      </c>
      <c r="P27" s="577">
        <v>0</v>
      </c>
      <c r="Q27" s="579"/>
      <c r="R27" s="574">
        <v>1</v>
      </c>
      <c r="S27" s="579">
        <v>1</v>
      </c>
      <c r="T27" s="578">
        <v>0.5</v>
      </c>
      <c r="U27" s="580">
        <v>1</v>
      </c>
    </row>
    <row r="28" spans="1:21" ht="14.45" customHeight="1" x14ac:dyDescent="0.2">
      <c r="A28" s="573">
        <v>29</v>
      </c>
      <c r="B28" s="574" t="s">
        <v>561</v>
      </c>
      <c r="C28" s="574" t="s">
        <v>565</v>
      </c>
      <c r="D28" s="575" t="s">
        <v>1047</v>
      </c>
      <c r="E28" s="576" t="s">
        <v>577</v>
      </c>
      <c r="F28" s="574" t="s">
        <v>562</v>
      </c>
      <c r="G28" s="574" t="s">
        <v>644</v>
      </c>
      <c r="H28" s="574" t="s">
        <v>271</v>
      </c>
      <c r="I28" s="574" t="s">
        <v>645</v>
      </c>
      <c r="J28" s="574" t="s">
        <v>646</v>
      </c>
      <c r="K28" s="574" t="s">
        <v>647</v>
      </c>
      <c r="L28" s="577">
        <v>45.89</v>
      </c>
      <c r="M28" s="577">
        <v>45.89</v>
      </c>
      <c r="N28" s="574">
        <v>1</v>
      </c>
      <c r="O28" s="578">
        <v>1</v>
      </c>
      <c r="P28" s="577">
        <v>45.89</v>
      </c>
      <c r="Q28" s="579">
        <v>1</v>
      </c>
      <c r="R28" s="574">
        <v>1</v>
      </c>
      <c r="S28" s="579">
        <v>1</v>
      </c>
      <c r="T28" s="578">
        <v>1</v>
      </c>
      <c r="U28" s="580">
        <v>1</v>
      </c>
    </row>
    <row r="29" spans="1:21" ht="14.45" customHeight="1" x14ac:dyDescent="0.2">
      <c r="A29" s="573">
        <v>29</v>
      </c>
      <c r="B29" s="574" t="s">
        <v>561</v>
      </c>
      <c r="C29" s="574" t="s">
        <v>565</v>
      </c>
      <c r="D29" s="575" t="s">
        <v>1047</v>
      </c>
      <c r="E29" s="576" t="s">
        <v>577</v>
      </c>
      <c r="F29" s="574" t="s">
        <v>562</v>
      </c>
      <c r="G29" s="574" t="s">
        <v>648</v>
      </c>
      <c r="H29" s="574" t="s">
        <v>271</v>
      </c>
      <c r="I29" s="574" t="s">
        <v>649</v>
      </c>
      <c r="J29" s="574" t="s">
        <v>650</v>
      </c>
      <c r="K29" s="574" t="s">
        <v>651</v>
      </c>
      <c r="L29" s="577">
        <v>42.14</v>
      </c>
      <c r="M29" s="577">
        <v>84.28</v>
      </c>
      <c r="N29" s="574">
        <v>2</v>
      </c>
      <c r="O29" s="578">
        <v>1</v>
      </c>
      <c r="P29" s="577"/>
      <c r="Q29" s="579">
        <v>0</v>
      </c>
      <c r="R29" s="574"/>
      <c r="S29" s="579">
        <v>0</v>
      </c>
      <c r="T29" s="578"/>
      <c r="U29" s="580">
        <v>0</v>
      </c>
    </row>
    <row r="30" spans="1:21" ht="14.45" customHeight="1" x14ac:dyDescent="0.2">
      <c r="A30" s="573">
        <v>29</v>
      </c>
      <c r="B30" s="574" t="s">
        <v>561</v>
      </c>
      <c r="C30" s="574" t="s">
        <v>565</v>
      </c>
      <c r="D30" s="575" t="s">
        <v>1047</v>
      </c>
      <c r="E30" s="576" t="s">
        <v>577</v>
      </c>
      <c r="F30" s="574" t="s">
        <v>562</v>
      </c>
      <c r="G30" s="574" t="s">
        <v>652</v>
      </c>
      <c r="H30" s="574" t="s">
        <v>271</v>
      </c>
      <c r="I30" s="574" t="s">
        <v>653</v>
      </c>
      <c r="J30" s="574" t="s">
        <v>654</v>
      </c>
      <c r="K30" s="574" t="s">
        <v>616</v>
      </c>
      <c r="L30" s="577">
        <v>78.48</v>
      </c>
      <c r="M30" s="577">
        <v>78.48</v>
      </c>
      <c r="N30" s="574">
        <v>1</v>
      </c>
      <c r="O30" s="578">
        <v>0.5</v>
      </c>
      <c r="P30" s="577">
        <v>78.48</v>
      </c>
      <c r="Q30" s="579">
        <v>1</v>
      </c>
      <c r="R30" s="574">
        <v>1</v>
      </c>
      <c r="S30" s="579">
        <v>1</v>
      </c>
      <c r="T30" s="578">
        <v>0.5</v>
      </c>
      <c r="U30" s="580">
        <v>1</v>
      </c>
    </row>
    <row r="31" spans="1:21" ht="14.45" customHeight="1" x14ac:dyDescent="0.2">
      <c r="A31" s="573">
        <v>29</v>
      </c>
      <c r="B31" s="574" t="s">
        <v>561</v>
      </c>
      <c r="C31" s="574" t="s">
        <v>565</v>
      </c>
      <c r="D31" s="575" t="s">
        <v>1047</v>
      </c>
      <c r="E31" s="576" t="s">
        <v>577</v>
      </c>
      <c r="F31" s="574" t="s">
        <v>562</v>
      </c>
      <c r="G31" s="574" t="s">
        <v>655</v>
      </c>
      <c r="H31" s="574" t="s">
        <v>271</v>
      </c>
      <c r="I31" s="574" t="s">
        <v>656</v>
      </c>
      <c r="J31" s="574" t="s">
        <v>539</v>
      </c>
      <c r="K31" s="574" t="s">
        <v>657</v>
      </c>
      <c r="L31" s="577">
        <v>61.97</v>
      </c>
      <c r="M31" s="577">
        <v>123.94</v>
      </c>
      <c r="N31" s="574">
        <v>2</v>
      </c>
      <c r="O31" s="578">
        <v>1.5</v>
      </c>
      <c r="P31" s="577">
        <v>61.97</v>
      </c>
      <c r="Q31" s="579">
        <v>0.5</v>
      </c>
      <c r="R31" s="574">
        <v>1</v>
      </c>
      <c r="S31" s="579">
        <v>0.5</v>
      </c>
      <c r="T31" s="578">
        <v>0.5</v>
      </c>
      <c r="U31" s="580">
        <v>0.33333333333333331</v>
      </c>
    </row>
    <row r="32" spans="1:21" ht="14.45" customHeight="1" x14ac:dyDescent="0.2">
      <c r="A32" s="573">
        <v>29</v>
      </c>
      <c r="B32" s="574" t="s">
        <v>561</v>
      </c>
      <c r="C32" s="574" t="s">
        <v>565</v>
      </c>
      <c r="D32" s="575" t="s">
        <v>1047</v>
      </c>
      <c r="E32" s="576" t="s">
        <v>577</v>
      </c>
      <c r="F32" s="574" t="s">
        <v>562</v>
      </c>
      <c r="G32" s="574" t="s">
        <v>658</v>
      </c>
      <c r="H32" s="574" t="s">
        <v>528</v>
      </c>
      <c r="I32" s="574" t="s">
        <v>659</v>
      </c>
      <c r="J32" s="574" t="s">
        <v>660</v>
      </c>
      <c r="K32" s="574" t="s">
        <v>661</v>
      </c>
      <c r="L32" s="577">
        <v>16.8</v>
      </c>
      <c r="M32" s="577">
        <v>117.6</v>
      </c>
      <c r="N32" s="574">
        <v>7</v>
      </c>
      <c r="O32" s="578">
        <v>7</v>
      </c>
      <c r="P32" s="577">
        <v>117.6</v>
      </c>
      <c r="Q32" s="579">
        <v>1</v>
      </c>
      <c r="R32" s="574">
        <v>7</v>
      </c>
      <c r="S32" s="579">
        <v>1</v>
      </c>
      <c r="T32" s="578">
        <v>7</v>
      </c>
      <c r="U32" s="580">
        <v>1</v>
      </c>
    </row>
    <row r="33" spans="1:21" ht="14.45" customHeight="1" x14ac:dyDescent="0.2">
      <c r="A33" s="573">
        <v>29</v>
      </c>
      <c r="B33" s="574" t="s">
        <v>561</v>
      </c>
      <c r="C33" s="574" t="s">
        <v>565</v>
      </c>
      <c r="D33" s="575" t="s">
        <v>1047</v>
      </c>
      <c r="E33" s="576" t="s">
        <v>577</v>
      </c>
      <c r="F33" s="574" t="s">
        <v>562</v>
      </c>
      <c r="G33" s="574" t="s">
        <v>662</v>
      </c>
      <c r="H33" s="574" t="s">
        <v>271</v>
      </c>
      <c r="I33" s="574" t="s">
        <v>663</v>
      </c>
      <c r="J33" s="574" t="s">
        <v>664</v>
      </c>
      <c r="K33" s="574" t="s">
        <v>665</v>
      </c>
      <c r="L33" s="577">
        <v>34.19</v>
      </c>
      <c r="M33" s="577">
        <v>34.19</v>
      </c>
      <c r="N33" s="574">
        <v>1</v>
      </c>
      <c r="O33" s="578">
        <v>0.5</v>
      </c>
      <c r="P33" s="577"/>
      <c r="Q33" s="579">
        <v>0</v>
      </c>
      <c r="R33" s="574"/>
      <c r="S33" s="579">
        <v>0</v>
      </c>
      <c r="T33" s="578"/>
      <c r="U33" s="580">
        <v>0</v>
      </c>
    </row>
    <row r="34" spans="1:21" ht="14.45" customHeight="1" x14ac:dyDescent="0.2">
      <c r="A34" s="573">
        <v>29</v>
      </c>
      <c r="B34" s="574" t="s">
        <v>561</v>
      </c>
      <c r="C34" s="574" t="s">
        <v>565</v>
      </c>
      <c r="D34" s="575" t="s">
        <v>1047</v>
      </c>
      <c r="E34" s="576" t="s">
        <v>577</v>
      </c>
      <c r="F34" s="574" t="s">
        <v>562</v>
      </c>
      <c r="G34" s="574" t="s">
        <v>666</v>
      </c>
      <c r="H34" s="574" t="s">
        <v>528</v>
      </c>
      <c r="I34" s="574" t="s">
        <v>667</v>
      </c>
      <c r="J34" s="574" t="s">
        <v>668</v>
      </c>
      <c r="K34" s="574" t="s">
        <v>669</v>
      </c>
      <c r="L34" s="577">
        <v>490.89</v>
      </c>
      <c r="M34" s="577">
        <v>490.89</v>
      </c>
      <c r="N34" s="574">
        <v>1</v>
      </c>
      <c r="O34" s="578">
        <v>0.5</v>
      </c>
      <c r="P34" s="577">
        <v>490.89</v>
      </c>
      <c r="Q34" s="579">
        <v>1</v>
      </c>
      <c r="R34" s="574">
        <v>1</v>
      </c>
      <c r="S34" s="579">
        <v>1</v>
      </c>
      <c r="T34" s="578">
        <v>0.5</v>
      </c>
      <c r="U34" s="580">
        <v>1</v>
      </c>
    </row>
    <row r="35" spans="1:21" ht="14.45" customHeight="1" x14ac:dyDescent="0.2">
      <c r="A35" s="573">
        <v>29</v>
      </c>
      <c r="B35" s="574" t="s">
        <v>561</v>
      </c>
      <c r="C35" s="574" t="s">
        <v>565</v>
      </c>
      <c r="D35" s="575" t="s">
        <v>1047</v>
      </c>
      <c r="E35" s="576" t="s">
        <v>577</v>
      </c>
      <c r="F35" s="574" t="s">
        <v>562</v>
      </c>
      <c r="G35" s="574" t="s">
        <v>670</v>
      </c>
      <c r="H35" s="574" t="s">
        <v>528</v>
      </c>
      <c r="I35" s="574" t="s">
        <v>671</v>
      </c>
      <c r="J35" s="574" t="s">
        <v>672</v>
      </c>
      <c r="K35" s="574" t="s">
        <v>673</v>
      </c>
      <c r="L35" s="577">
        <v>13.68</v>
      </c>
      <c r="M35" s="577">
        <v>13.68</v>
      </c>
      <c r="N35" s="574">
        <v>1</v>
      </c>
      <c r="O35" s="578">
        <v>0.5</v>
      </c>
      <c r="P35" s="577">
        <v>13.68</v>
      </c>
      <c r="Q35" s="579">
        <v>1</v>
      </c>
      <c r="R35" s="574">
        <v>1</v>
      </c>
      <c r="S35" s="579">
        <v>1</v>
      </c>
      <c r="T35" s="578">
        <v>0.5</v>
      </c>
      <c r="U35" s="580">
        <v>1</v>
      </c>
    </row>
    <row r="36" spans="1:21" ht="14.45" customHeight="1" x14ac:dyDescent="0.2">
      <c r="A36" s="573">
        <v>29</v>
      </c>
      <c r="B36" s="574" t="s">
        <v>561</v>
      </c>
      <c r="C36" s="574" t="s">
        <v>565</v>
      </c>
      <c r="D36" s="575" t="s">
        <v>1047</v>
      </c>
      <c r="E36" s="576" t="s">
        <v>577</v>
      </c>
      <c r="F36" s="574" t="s">
        <v>562</v>
      </c>
      <c r="G36" s="574" t="s">
        <v>580</v>
      </c>
      <c r="H36" s="574" t="s">
        <v>528</v>
      </c>
      <c r="I36" s="574" t="s">
        <v>554</v>
      </c>
      <c r="J36" s="574" t="s">
        <v>529</v>
      </c>
      <c r="K36" s="574" t="s">
        <v>530</v>
      </c>
      <c r="L36" s="577">
        <v>0</v>
      </c>
      <c r="M36" s="577">
        <v>0</v>
      </c>
      <c r="N36" s="574">
        <v>17</v>
      </c>
      <c r="O36" s="578">
        <v>9.5</v>
      </c>
      <c r="P36" s="577">
        <v>0</v>
      </c>
      <c r="Q36" s="579"/>
      <c r="R36" s="574">
        <v>9</v>
      </c>
      <c r="S36" s="579">
        <v>0.52941176470588236</v>
      </c>
      <c r="T36" s="578">
        <v>5</v>
      </c>
      <c r="U36" s="580">
        <v>0.52631578947368418</v>
      </c>
    </row>
    <row r="37" spans="1:21" ht="14.45" customHeight="1" x14ac:dyDescent="0.2">
      <c r="A37" s="573">
        <v>29</v>
      </c>
      <c r="B37" s="574" t="s">
        <v>561</v>
      </c>
      <c r="C37" s="574" t="s">
        <v>565</v>
      </c>
      <c r="D37" s="575" t="s">
        <v>1047</v>
      </c>
      <c r="E37" s="576" t="s">
        <v>577</v>
      </c>
      <c r="F37" s="574" t="s">
        <v>562</v>
      </c>
      <c r="G37" s="574" t="s">
        <v>674</v>
      </c>
      <c r="H37" s="574" t="s">
        <v>271</v>
      </c>
      <c r="I37" s="574" t="s">
        <v>675</v>
      </c>
      <c r="J37" s="574" t="s">
        <v>676</v>
      </c>
      <c r="K37" s="574" t="s">
        <v>677</v>
      </c>
      <c r="L37" s="577">
        <v>50.32</v>
      </c>
      <c r="M37" s="577">
        <v>100.64</v>
      </c>
      <c r="N37" s="574">
        <v>2</v>
      </c>
      <c r="O37" s="578">
        <v>1.5</v>
      </c>
      <c r="P37" s="577">
        <v>50.32</v>
      </c>
      <c r="Q37" s="579">
        <v>0.5</v>
      </c>
      <c r="R37" s="574">
        <v>1</v>
      </c>
      <c r="S37" s="579">
        <v>0.5</v>
      </c>
      <c r="T37" s="578">
        <v>1</v>
      </c>
      <c r="U37" s="580">
        <v>0.66666666666666663</v>
      </c>
    </row>
    <row r="38" spans="1:21" ht="14.45" customHeight="1" x14ac:dyDescent="0.2">
      <c r="A38" s="573">
        <v>29</v>
      </c>
      <c r="B38" s="574" t="s">
        <v>561</v>
      </c>
      <c r="C38" s="574" t="s">
        <v>565</v>
      </c>
      <c r="D38" s="575" t="s">
        <v>1047</v>
      </c>
      <c r="E38" s="576" t="s">
        <v>577</v>
      </c>
      <c r="F38" s="574" t="s">
        <v>562</v>
      </c>
      <c r="G38" s="574" t="s">
        <v>678</v>
      </c>
      <c r="H38" s="574" t="s">
        <v>528</v>
      </c>
      <c r="I38" s="574" t="s">
        <v>679</v>
      </c>
      <c r="J38" s="574" t="s">
        <v>680</v>
      </c>
      <c r="K38" s="574" t="s">
        <v>681</v>
      </c>
      <c r="L38" s="577">
        <v>154.36000000000001</v>
      </c>
      <c r="M38" s="577">
        <v>617.44000000000005</v>
      </c>
      <c r="N38" s="574">
        <v>4</v>
      </c>
      <c r="O38" s="578">
        <v>4</v>
      </c>
      <c r="P38" s="577">
        <v>463.08000000000004</v>
      </c>
      <c r="Q38" s="579">
        <v>0.75</v>
      </c>
      <c r="R38" s="574">
        <v>3</v>
      </c>
      <c r="S38" s="579">
        <v>0.75</v>
      </c>
      <c r="T38" s="578">
        <v>3</v>
      </c>
      <c r="U38" s="580">
        <v>0.75</v>
      </c>
    </row>
    <row r="39" spans="1:21" ht="14.45" customHeight="1" x14ac:dyDescent="0.2">
      <c r="A39" s="573">
        <v>29</v>
      </c>
      <c r="B39" s="574" t="s">
        <v>561</v>
      </c>
      <c r="C39" s="574" t="s">
        <v>565</v>
      </c>
      <c r="D39" s="575" t="s">
        <v>1047</v>
      </c>
      <c r="E39" s="576" t="s">
        <v>577</v>
      </c>
      <c r="F39" s="574" t="s">
        <v>562</v>
      </c>
      <c r="G39" s="574" t="s">
        <v>678</v>
      </c>
      <c r="H39" s="574" t="s">
        <v>271</v>
      </c>
      <c r="I39" s="574" t="s">
        <v>682</v>
      </c>
      <c r="J39" s="574" t="s">
        <v>680</v>
      </c>
      <c r="K39" s="574" t="s">
        <v>683</v>
      </c>
      <c r="L39" s="577">
        <v>225.06</v>
      </c>
      <c r="M39" s="577">
        <v>225.06</v>
      </c>
      <c r="N39" s="574">
        <v>1</v>
      </c>
      <c r="O39" s="578">
        <v>0.5</v>
      </c>
      <c r="P39" s="577">
        <v>225.06</v>
      </c>
      <c r="Q39" s="579">
        <v>1</v>
      </c>
      <c r="R39" s="574">
        <v>1</v>
      </c>
      <c r="S39" s="579">
        <v>1</v>
      </c>
      <c r="T39" s="578">
        <v>0.5</v>
      </c>
      <c r="U39" s="580">
        <v>1</v>
      </c>
    </row>
    <row r="40" spans="1:21" ht="14.45" customHeight="1" x14ac:dyDescent="0.2">
      <c r="A40" s="573">
        <v>29</v>
      </c>
      <c r="B40" s="574" t="s">
        <v>561</v>
      </c>
      <c r="C40" s="574" t="s">
        <v>565</v>
      </c>
      <c r="D40" s="575" t="s">
        <v>1047</v>
      </c>
      <c r="E40" s="576" t="s">
        <v>577</v>
      </c>
      <c r="F40" s="574" t="s">
        <v>562</v>
      </c>
      <c r="G40" s="574" t="s">
        <v>684</v>
      </c>
      <c r="H40" s="574" t="s">
        <v>271</v>
      </c>
      <c r="I40" s="574" t="s">
        <v>685</v>
      </c>
      <c r="J40" s="574" t="s">
        <v>686</v>
      </c>
      <c r="K40" s="574" t="s">
        <v>687</v>
      </c>
      <c r="L40" s="577">
        <v>0</v>
      </c>
      <c r="M40" s="577">
        <v>0</v>
      </c>
      <c r="N40" s="574">
        <v>2</v>
      </c>
      <c r="O40" s="578">
        <v>1</v>
      </c>
      <c r="P40" s="577"/>
      <c r="Q40" s="579"/>
      <c r="R40" s="574"/>
      <c r="S40" s="579">
        <v>0</v>
      </c>
      <c r="T40" s="578"/>
      <c r="U40" s="580">
        <v>0</v>
      </c>
    </row>
    <row r="41" spans="1:21" ht="14.45" customHeight="1" x14ac:dyDescent="0.2">
      <c r="A41" s="573">
        <v>29</v>
      </c>
      <c r="B41" s="574" t="s">
        <v>561</v>
      </c>
      <c r="C41" s="574" t="s">
        <v>565</v>
      </c>
      <c r="D41" s="575" t="s">
        <v>1047</v>
      </c>
      <c r="E41" s="576" t="s">
        <v>577</v>
      </c>
      <c r="F41" s="574" t="s">
        <v>562</v>
      </c>
      <c r="G41" s="574" t="s">
        <v>684</v>
      </c>
      <c r="H41" s="574" t="s">
        <v>271</v>
      </c>
      <c r="I41" s="574" t="s">
        <v>688</v>
      </c>
      <c r="J41" s="574" t="s">
        <v>686</v>
      </c>
      <c r="K41" s="574" t="s">
        <v>689</v>
      </c>
      <c r="L41" s="577">
        <v>0</v>
      </c>
      <c r="M41" s="577">
        <v>0</v>
      </c>
      <c r="N41" s="574">
        <v>1</v>
      </c>
      <c r="O41" s="578">
        <v>0.5</v>
      </c>
      <c r="P41" s="577"/>
      <c r="Q41" s="579"/>
      <c r="R41" s="574"/>
      <c r="S41" s="579">
        <v>0</v>
      </c>
      <c r="T41" s="578"/>
      <c r="U41" s="580">
        <v>0</v>
      </c>
    </row>
    <row r="42" spans="1:21" ht="14.45" customHeight="1" x14ac:dyDescent="0.2">
      <c r="A42" s="573">
        <v>29</v>
      </c>
      <c r="B42" s="574" t="s">
        <v>561</v>
      </c>
      <c r="C42" s="574" t="s">
        <v>565</v>
      </c>
      <c r="D42" s="575" t="s">
        <v>1047</v>
      </c>
      <c r="E42" s="576" t="s">
        <v>577</v>
      </c>
      <c r="F42" s="574" t="s">
        <v>564</v>
      </c>
      <c r="G42" s="574" t="s">
        <v>584</v>
      </c>
      <c r="H42" s="574" t="s">
        <v>271</v>
      </c>
      <c r="I42" s="574" t="s">
        <v>600</v>
      </c>
      <c r="J42" s="574" t="s">
        <v>601</v>
      </c>
      <c r="K42" s="574" t="s">
        <v>602</v>
      </c>
      <c r="L42" s="577">
        <v>341.25</v>
      </c>
      <c r="M42" s="577">
        <v>341.25</v>
      </c>
      <c r="N42" s="574">
        <v>1</v>
      </c>
      <c r="O42" s="578">
        <v>1</v>
      </c>
      <c r="P42" s="577"/>
      <c r="Q42" s="579">
        <v>0</v>
      </c>
      <c r="R42" s="574"/>
      <c r="S42" s="579">
        <v>0</v>
      </c>
      <c r="T42" s="578"/>
      <c r="U42" s="580">
        <v>0</v>
      </c>
    </row>
    <row r="43" spans="1:21" ht="14.45" customHeight="1" x14ac:dyDescent="0.2">
      <c r="A43" s="573">
        <v>29</v>
      </c>
      <c r="B43" s="574" t="s">
        <v>561</v>
      </c>
      <c r="C43" s="574" t="s">
        <v>565</v>
      </c>
      <c r="D43" s="575" t="s">
        <v>1047</v>
      </c>
      <c r="E43" s="576" t="s">
        <v>577</v>
      </c>
      <c r="F43" s="574" t="s">
        <v>564</v>
      </c>
      <c r="G43" s="574" t="s">
        <v>584</v>
      </c>
      <c r="H43" s="574" t="s">
        <v>271</v>
      </c>
      <c r="I43" s="574" t="s">
        <v>690</v>
      </c>
      <c r="J43" s="574" t="s">
        <v>691</v>
      </c>
      <c r="K43" s="574" t="s">
        <v>692</v>
      </c>
      <c r="L43" s="577">
        <v>60.23</v>
      </c>
      <c r="M43" s="577">
        <v>60.23</v>
      </c>
      <c r="N43" s="574">
        <v>1</v>
      </c>
      <c r="O43" s="578">
        <v>1</v>
      </c>
      <c r="P43" s="577">
        <v>60.23</v>
      </c>
      <c r="Q43" s="579">
        <v>1</v>
      </c>
      <c r="R43" s="574">
        <v>1</v>
      </c>
      <c r="S43" s="579">
        <v>1</v>
      </c>
      <c r="T43" s="578">
        <v>1</v>
      </c>
      <c r="U43" s="580">
        <v>1</v>
      </c>
    </row>
    <row r="44" spans="1:21" ht="14.45" customHeight="1" x14ac:dyDescent="0.2">
      <c r="A44" s="573">
        <v>29</v>
      </c>
      <c r="B44" s="574" t="s">
        <v>561</v>
      </c>
      <c r="C44" s="574" t="s">
        <v>565</v>
      </c>
      <c r="D44" s="575" t="s">
        <v>1047</v>
      </c>
      <c r="E44" s="576" t="s">
        <v>577</v>
      </c>
      <c r="F44" s="574" t="s">
        <v>564</v>
      </c>
      <c r="G44" s="574" t="s">
        <v>584</v>
      </c>
      <c r="H44" s="574" t="s">
        <v>271</v>
      </c>
      <c r="I44" s="574" t="s">
        <v>693</v>
      </c>
      <c r="J44" s="574" t="s">
        <v>694</v>
      </c>
      <c r="K44" s="574" t="s">
        <v>695</v>
      </c>
      <c r="L44" s="577">
        <v>246.47</v>
      </c>
      <c r="M44" s="577">
        <v>246.47</v>
      </c>
      <c r="N44" s="574">
        <v>1</v>
      </c>
      <c r="O44" s="578">
        <v>1</v>
      </c>
      <c r="P44" s="577"/>
      <c r="Q44" s="579">
        <v>0</v>
      </c>
      <c r="R44" s="574"/>
      <c r="S44" s="579">
        <v>0</v>
      </c>
      <c r="T44" s="578"/>
      <c r="U44" s="580">
        <v>0</v>
      </c>
    </row>
    <row r="45" spans="1:21" ht="14.45" customHeight="1" x14ac:dyDescent="0.2">
      <c r="A45" s="573">
        <v>29</v>
      </c>
      <c r="B45" s="574" t="s">
        <v>561</v>
      </c>
      <c r="C45" s="574" t="s">
        <v>565</v>
      </c>
      <c r="D45" s="575" t="s">
        <v>1047</v>
      </c>
      <c r="E45" s="576" t="s">
        <v>578</v>
      </c>
      <c r="F45" s="574" t="s">
        <v>562</v>
      </c>
      <c r="G45" s="574" t="s">
        <v>611</v>
      </c>
      <c r="H45" s="574" t="s">
        <v>528</v>
      </c>
      <c r="I45" s="574" t="s">
        <v>612</v>
      </c>
      <c r="J45" s="574" t="s">
        <v>613</v>
      </c>
      <c r="K45" s="574" t="s">
        <v>614</v>
      </c>
      <c r="L45" s="577">
        <v>168.41</v>
      </c>
      <c r="M45" s="577">
        <v>336.82</v>
      </c>
      <c r="N45" s="574">
        <v>2</v>
      </c>
      <c r="O45" s="578">
        <v>1.5</v>
      </c>
      <c r="P45" s="577">
        <v>336.82</v>
      </c>
      <c r="Q45" s="579">
        <v>1</v>
      </c>
      <c r="R45" s="574">
        <v>2</v>
      </c>
      <c r="S45" s="579">
        <v>1</v>
      </c>
      <c r="T45" s="578">
        <v>1.5</v>
      </c>
      <c r="U45" s="580">
        <v>1</v>
      </c>
    </row>
    <row r="46" spans="1:21" ht="14.45" customHeight="1" x14ac:dyDescent="0.2">
      <c r="A46" s="573">
        <v>29</v>
      </c>
      <c r="B46" s="574" t="s">
        <v>561</v>
      </c>
      <c r="C46" s="574" t="s">
        <v>565</v>
      </c>
      <c r="D46" s="575" t="s">
        <v>1047</v>
      </c>
      <c r="E46" s="576" t="s">
        <v>578</v>
      </c>
      <c r="F46" s="574" t="s">
        <v>562</v>
      </c>
      <c r="G46" s="574" t="s">
        <v>617</v>
      </c>
      <c r="H46" s="574" t="s">
        <v>271</v>
      </c>
      <c r="I46" s="574" t="s">
        <v>696</v>
      </c>
      <c r="J46" s="574" t="s">
        <v>697</v>
      </c>
      <c r="K46" s="574" t="s">
        <v>614</v>
      </c>
      <c r="L46" s="577">
        <v>78.33</v>
      </c>
      <c r="M46" s="577">
        <v>78.33</v>
      </c>
      <c r="N46" s="574">
        <v>1</v>
      </c>
      <c r="O46" s="578">
        <v>1</v>
      </c>
      <c r="P46" s="577">
        <v>78.33</v>
      </c>
      <c r="Q46" s="579">
        <v>1</v>
      </c>
      <c r="R46" s="574">
        <v>1</v>
      </c>
      <c r="S46" s="579">
        <v>1</v>
      </c>
      <c r="T46" s="578">
        <v>1</v>
      </c>
      <c r="U46" s="580">
        <v>1</v>
      </c>
    </row>
    <row r="47" spans="1:21" ht="14.45" customHeight="1" x14ac:dyDescent="0.2">
      <c r="A47" s="573">
        <v>29</v>
      </c>
      <c r="B47" s="574" t="s">
        <v>561</v>
      </c>
      <c r="C47" s="574" t="s">
        <v>565</v>
      </c>
      <c r="D47" s="575" t="s">
        <v>1047</v>
      </c>
      <c r="E47" s="576" t="s">
        <v>578</v>
      </c>
      <c r="F47" s="574" t="s">
        <v>562</v>
      </c>
      <c r="G47" s="574" t="s">
        <v>698</v>
      </c>
      <c r="H47" s="574" t="s">
        <v>271</v>
      </c>
      <c r="I47" s="574" t="s">
        <v>699</v>
      </c>
      <c r="J47" s="574" t="s">
        <v>700</v>
      </c>
      <c r="K47" s="574" t="s">
        <v>701</v>
      </c>
      <c r="L47" s="577">
        <v>52.78</v>
      </c>
      <c r="M47" s="577">
        <v>52.78</v>
      </c>
      <c r="N47" s="574">
        <v>1</v>
      </c>
      <c r="O47" s="578">
        <v>1</v>
      </c>
      <c r="P47" s="577"/>
      <c r="Q47" s="579">
        <v>0</v>
      </c>
      <c r="R47" s="574"/>
      <c r="S47" s="579">
        <v>0</v>
      </c>
      <c r="T47" s="578"/>
      <c r="U47" s="580">
        <v>0</v>
      </c>
    </row>
    <row r="48" spans="1:21" ht="14.45" customHeight="1" x14ac:dyDescent="0.2">
      <c r="A48" s="573">
        <v>29</v>
      </c>
      <c r="B48" s="574" t="s">
        <v>561</v>
      </c>
      <c r="C48" s="574" t="s">
        <v>565</v>
      </c>
      <c r="D48" s="575" t="s">
        <v>1047</v>
      </c>
      <c r="E48" s="576" t="s">
        <v>578</v>
      </c>
      <c r="F48" s="574" t="s">
        <v>562</v>
      </c>
      <c r="G48" s="574" t="s">
        <v>626</v>
      </c>
      <c r="H48" s="574" t="s">
        <v>271</v>
      </c>
      <c r="I48" s="574" t="s">
        <v>702</v>
      </c>
      <c r="J48" s="574" t="s">
        <v>703</v>
      </c>
      <c r="K48" s="574" t="s">
        <v>704</v>
      </c>
      <c r="L48" s="577">
        <v>35.25</v>
      </c>
      <c r="M48" s="577">
        <v>35.25</v>
      </c>
      <c r="N48" s="574">
        <v>1</v>
      </c>
      <c r="O48" s="578">
        <v>1</v>
      </c>
      <c r="P48" s="577"/>
      <c r="Q48" s="579">
        <v>0</v>
      </c>
      <c r="R48" s="574"/>
      <c r="S48" s="579">
        <v>0</v>
      </c>
      <c r="T48" s="578"/>
      <c r="U48" s="580">
        <v>0</v>
      </c>
    </row>
    <row r="49" spans="1:21" ht="14.45" customHeight="1" x14ac:dyDescent="0.2">
      <c r="A49" s="573">
        <v>29</v>
      </c>
      <c r="B49" s="574" t="s">
        <v>561</v>
      </c>
      <c r="C49" s="574" t="s">
        <v>565</v>
      </c>
      <c r="D49" s="575" t="s">
        <v>1047</v>
      </c>
      <c r="E49" s="576" t="s">
        <v>578</v>
      </c>
      <c r="F49" s="574" t="s">
        <v>562</v>
      </c>
      <c r="G49" s="574" t="s">
        <v>626</v>
      </c>
      <c r="H49" s="574" t="s">
        <v>271</v>
      </c>
      <c r="I49" s="574" t="s">
        <v>705</v>
      </c>
      <c r="J49" s="574" t="s">
        <v>628</v>
      </c>
      <c r="K49" s="574" t="s">
        <v>706</v>
      </c>
      <c r="L49" s="577">
        <v>58.74</v>
      </c>
      <c r="M49" s="577">
        <v>58.74</v>
      </c>
      <c r="N49" s="574">
        <v>1</v>
      </c>
      <c r="O49" s="578">
        <v>1</v>
      </c>
      <c r="P49" s="577"/>
      <c r="Q49" s="579">
        <v>0</v>
      </c>
      <c r="R49" s="574"/>
      <c r="S49" s="579">
        <v>0</v>
      </c>
      <c r="T49" s="578"/>
      <c r="U49" s="580">
        <v>0</v>
      </c>
    </row>
    <row r="50" spans="1:21" ht="14.45" customHeight="1" x14ac:dyDescent="0.2">
      <c r="A50" s="573">
        <v>29</v>
      </c>
      <c r="B50" s="574" t="s">
        <v>561</v>
      </c>
      <c r="C50" s="574" t="s">
        <v>565</v>
      </c>
      <c r="D50" s="575" t="s">
        <v>1047</v>
      </c>
      <c r="E50" s="576" t="s">
        <v>578</v>
      </c>
      <c r="F50" s="574" t="s">
        <v>562</v>
      </c>
      <c r="G50" s="574" t="s">
        <v>626</v>
      </c>
      <c r="H50" s="574" t="s">
        <v>271</v>
      </c>
      <c r="I50" s="574" t="s">
        <v>707</v>
      </c>
      <c r="J50" s="574" t="s">
        <v>703</v>
      </c>
      <c r="K50" s="574" t="s">
        <v>708</v>
      </c>
      <c r="L50" s="577">
        <v>39.020000000000003</v>
      </c>
      <c r="M50" s="577">
        <v>78.040000000000006</v>
      </c>
      <c r="N50" s="574">
        <v>2</v>
      </c>
      <c r="O50" s="578">
        <v>1</v>
      </c>
      <c r="P50" s="577"/>
      <c r="Q50" s="579">
        <v>0</v>
      </c>
      <c r="R50" s="574"/>
      <c r="S50" s="579">
        <v>0</v>
      </c>
      <c r="T50" s="578"/>
      <c r="U50" s="580">
        <v>0</v>
      </c>
    </row>
    <row r="51" spans="1:21" ht="14.45" customHeight="1" x14ac:dyDescent="0.2">
      <c r="A51" s="573">
        <v>29</v>
      </c>
      <c r="B51" s="574" t="s">
        <v>561</v>
      </c>
      <c r="C51" s="574" t="s">
        <v>565</v>
      </c>
      <c r="D51" s="575" t="s">
        <v>1047</v>
      </c>
      <c r="E51" s="576" t="s">
        <v>578</v>
      </c>
      <c r="F51" s="574" t="s">
        <v>562</v>
      </c>
      <c r="G51" s="574" t="s">
        <v>709</v>
      </c>
      <c r="H51" s="574" t="s">
        <v>528</v>
      </c>
      <c r="I51" s="574" t="s">
        <v>710</v>
      </c>
      <c r="J51" s="574" t="s">
        <v>711</v>
      </c>
      <c r="K51" s="574" t="s">
        <v>712</v>
      </c>
      <c r="L51" s="577">
        <v>265.32</v>
      </c>
      <c r="M51" s="577">
        <v>530.64</v>
      </c>
      <c r="N51" s="574">
        <v>2</v>
      </c>
      <c r="O51" s="578">
        <v>1</v>
      </c>
      <c r="P51" s="577">
        <v>530.64</v>
      </c>
      <c r="Q51" s="579">
        <v>1</v>
      </c>
      <c r="R51" s="574">
        <v>2</v>
      </c>
      <c r="S51" s="579">
        <v>1</v>
      </c>
      <c r="T51" s="578">
        <v>1</v>
      </c>
      <c r="U51" s="580">
        <v>1</v>
      </c>
    </row>
    <row r="52" spans="1:21" ht="14.45" customHeight="1" x14ac:dyDescent="0.2">
      <c r="A52" s="573">
        <v>29</v>
      </c>
      <c r="B52" s="574" t="s">
        <v>561</v>
      </c>
      <c r="C52" s="574" t="s">
        <v>565</v>
      </c>
      <c r="D52" s="575" t="s">
        <v>1047</v>
      </c>
      <c r="E52" s="576" t="s">
        <v>578</v>
      </c>
      <c r="F52" s="574" t="s">
        <v>562</v>
      </c>
      <c r="G52" s="574" t="s">
        <v>713</v>
      </c>
      <c r="H52" s="574" t="s">
        <v>271</v>
      </c>
      <c r="I52" s="574" t="s">
        <v>714</v>
      </c>
      <c r="J52" s="574" t="s">
        <v>715</v>
      </c>
      <c r="K52" s="574" t="s">
        <v>716</v>
      </c>
      <c r="L52" s="577">
        <v>0</v>
      </c>
      <c r="M52" s="577">
        <v>0</v>
      </c>
      <c r="N52" s="574">
        <v>1</v>
      </c>
      <c r="O52" s="578">
        <v>1</v>
      </c>
      <c r="P52" s="577">
        <v>0</v>
      </c>
      <c r="Q52" s="579"/>
      <c r="R52" s="574">
        <v>1</v>
      </c>
      <c r="S52" s="579">
        <v>1</v>
      </c>
      <c r="T52" s="578">
        <v>1</v>
      </c>
      <c r="U52" s="580">
        <v>1</v>
      </c>
    </row>
    <row r="53" spans="1:21" ht="14.45" customHeight="1" x14ac:dyDescent="0.2">
      <c r="A53" s="573">
        <v>29</v>
      </c>
      <c r="B53" s="574" t="s">
        <v>561</v>
      </c>
      <c r="C53" s="574" t="s">
        <v>565</v>
      </c>
      <c r="D53" s="575" t="s">
        <v>1047</v>
      </c>
      <c r="E53" s="576" t="s">
        <v>578</v>
      </c>
      <c r="F53" s="574" t="s">
        <v>562</v>
      </c>
      <c r="G53" s="574" t="s">
        <v>717</v>
      </c>
      <c r="H53" s="574" t="s">
        <v>528</v>
      </c>
      <c r="I53" s="574" t="s">
        <v>718</v>
      </c>
      <c r="J53" s="574" t="s">
        <v>719</v>
      </c>
      <c r="K53" s="574" t="s">
        <v>720</v>
      </c>
      <c r="L53" s="577">
        <v>773.45</v>
      </c>
      <c r="M53" s="577">
        <v>773.45</v>
      </c>
      <c r="N53" s="574">
        <v>1</v>
      </c>
      <c r="O53" s="578">
        <v>1</v>
      </c>
      <c r="P53" s="577"/>
      <c r="Q53" s="579">
        <v>0</v>
      </c>
      <c r="R53" s="574"/>
      <c r="S53" s="579">
        <v>0</v>
      </c>
      <c r="T53" s="578"/>
      <c r="U53" s="580">
        <v>0</v>
      </c>
    </row>
    <row r="54" spans="1:21" ht="14.45" customHeight="1" x14ac:dyDescent="0.2">
      <c r="A54" s="573">
        <v>29</v>
      </c>
      <c r="B54" s="574" t="s">
        <v>561</v>
      </c>
      <c r="C54" s="574" t="s">
        <v>565</v>
      </c>
      <c r="D54" s="575" t="s">
        <v>1047</v>
      </c>
      <c r="E54" s="576" t="s">
        <v>578</v>
      </c>
      <c r="F54" s="574" t="s">
        <v>562</v>
      </c>
      <c r="G54" s="574" t="s">
        <v>721</v>
      </c>
      <c r="H54" s="574" t="s">
        <v>271</v>
      </c>
      <c r="I54" s="574" t="s">
        <v>722</v>
      </c>
      <c r="J54" s="574" t="s">
        <v>503</v>
      </c>
      <c r="K54" s="574" t="s">
        <v>723</v>
      </c>
      <c r="L54" s="577">
        <v>285.01</v>
      </c>
      <c r="M54" s="577">
        <v>570.02</v>
      </c>
      <c r="N54" s="574">
        <v>2</v>
      </c>
      <c r="O54" s="578">
        <v>2</v>
      </c>
      <c r="P54" s="577">
        <v>570.02</v>
      </c>
      <c r="Q54" s="579">
        <v>1</v>
      </c>
      <c r="R54" s="574">
        <v>2</v>
      </c>
      <c r="S54" s="579">
        <v>1</v>
      </c>
      <c r="T54" s="578">
        <v>2</v>
      </c>
      <c r="U54" s="580">
        <v>1</v>
      </c>
    </row>
    <row r="55" spans="1:21" ht="14.45" customHeight="1" x14ac:dyDescent="0.2">
      <c r="A55" s="573">
        <v>29</v>
      </c>
      <c r="B55" s="574" t="s">
        <v>561</v>
      </c>
      <c r="C55" s="574" t="s">
        <v>565</v>
      </c>
      <c r="D55" s="575" t="s">
        <v>1047</v>
      </c>
      <c r="E55" s="576" t="s">
        <v>578</v>
      </c>
      <c r="F55" s="574" t="s">
        <v>562</v>
      </c>
      <c r="G55" s="574" t="s">
        <v>724</v>
      </c>
      <c r="H55" s="574" t="s">
        <v>271</v>
      </c>
      <c r="I55" s="574" t="s">
        <v>725</v>
      </c>
      <c r="J55" s="574" t="s">
        <v>726</v>
      </c>
      <c r="K55" s="574" t="s">
        <v>727</v>
      </c>
      <c r="L55" s="577">
        <v>132.97999999999999</v>
      </c>
      <c r="M55" s="577">
        <v>398.93999999999994</v>
      </c>
      <c r="N55" s="574">
        <v>3</v>
      </c>
      <c r="O55" s="578">
        <v>0.5</v>
      </c>
      <c r="P55" s="577">
        <v>398.93999999999994</v>
      </c>
      <c r="Q55" s="579">
        <v>1</v>
      </c>
      <c r="R55" s="574">
        <v>3</v>
      </c>
      <c r="S55" s="579">
        <v>1</v>
      </c>
      <c r="T55" s="578">
        <v>0.5</v>
      </c>
      <c r="U55" s="580">
        <v>1</v>
      </c>
    </row>
    <row r="56" spans="1:21" ht="14.45" customHeight="1" x14ac:dyDescent="0.2">
      <c r="A56" s="573">
        <v>29</v>
      </c>
      <c r="B56" s="574" t="s">
        <v>561</v>
      </c>
      <c r="C56" s="574" t="s">
        <v>565</v>
      </c>
      <c r="D56" s="575" t="s">
        <v>1047</v>
      </c>
      <c r="E56" s="576" t="s">
        <v>578</v>
      </c>
      <c r="F56" s="574" t="s">
        <v>562</v>
      </c>
      <c r="G56" s="574" t="s">
        <v>728</v>
      </c>
      <c r="H56" s="574" t="s">
        <v>271</v>
      </c>
      <c r="I56" s="574" t="s">
        <v>729</v>
      </c>
      <c r="J56" s="574" t="s">
        <v>730</v>
      </c>
      <c r="K56" s="574" t="s">
        <v>731</v>
      </c>
      <c r="L56" s="577">
        <v>73.989999999999995</v>
      </c>
      <c r="M56" s="577">
        <v>147.97999999999999</v>
      </c>
      <c r="N56" s="574">
        <v>2</v>
      </c>
      <c r="O56" s="578">
        <v>1.5</v>
      </c>
      <c r="P56" s="577"/>
      <c r="Q56" s="579">
        <v>0</v>
      </c>
      <c r="R56" s="574"/>
      <c r="S56" s="579">
        <v>0</v>
      </c>
      <c r="T56" s="578"/>
      <c r="U56" s="580">
        <v>0</v>
      </c>
    </row>
    <row r="57" spans="1:21" ht="14.45" customHeight="1" x14ac:dyDescent="0.2">
      <c r="A57" s="573">
        <v>29</v>
      </c>
      <c r="B57" s="574" t="s">
        <v>561</v>
      </c>
      <c r="C57" s="574" t="s">
        <v>565</v>
      </c>
      <c r="D57" s="575" t="s">
        <v>1047</v>
      </c>
      <c r="E57" s="576" t="s">
        <v>578</v>
      </c>
      <c r="F57" s="574" t="s">
        <v>562</v>
      </c>
      <c r="G57" s="574" t="s">
        <v>655</v>
      </c>
      <c r="H57" s="574" t="s">
        <v>271</v>
      </c>
      <c r="I57" s="574" t="s">
        <v>656</v>
      </c>
      <c r="J57" s="574" t="s">
        <v>539</v>
      </c>
      <c r="K57" s="574" t="s">
        <v>657</v>
      </c>
      <c r="L57" s="577">
        <v>61.97</v>
      </c>
      <c r="M57" s="577">
        <v>1115.4600000000003</v>
      </c>
      <c r="N57" s="574">
        <v>18</v>
      </c>
      <c r="O57" s="578">
        <v>15.5</v>
      </c>
      <c r="P57" s="577">
        <v>743.64000000000021</v>
      </c>
      <c r="Q57" s="579">
        <v>0.66666666666666674</v>
      </c>
      <c r="R57" s="574">
        <v>12</v>
      </c>
      <c r="S57" s="579">
        <v>0.66666666666666663</v>
      </c>
      <c r="T57" s="578">
        <v>10.5</v>
      </c>
      <c r="U57" s="580">
        <v>0.67741935483870963</v>
      </c>
    </row>
    <row r="58" spans="1:21" ht="14.45" customHeight="1" x14ac:dyDescent="0.2">
      <c r="A58" s="573">
        <v>29</v>
      </c>
      <c r="B58" s="574" t="s">
        <v>561</v>
      </c>
      <c r="C58" s="574" t="s">
        <v>565</v>
      </c>
      <c r="D58" s="575" t="s">
        <v>1047</v>
      </c>
      <c r="E58" s="576" t="s">
        <v>578</v>
      </c>
      <c r="F58" s="574" t="s">
        <v>562</v>
      </c>
      <c r="G58" s="574" t="s">
        <v>732</v>
      </c>
      <c r="H58" s="574" t="s">
        <v>271</v>
      </c>
      <c r="I58" s="574" t="s">
        <v>733</v>
      </c>
      <c r="J58" s="574" t="s">
        <v>734</v>
      </c>
      <c r="K58" s="574" t="s">
        <v>735</v>
      </c>
      <c r="L58" s="577">
        <v>73.09</v>
      </c>
      <c r="M58" s="577">
        <v>73.09</v>
      </c>
      <c r="N58" s="574">
        <v>1</v>
      </c>
      <c r="O58" s="578">
        <v>0.5</v>
      </c>
      <c r="P58" s="577">
        <v>73.09</v>
      </c>
      <c r="Q58" s="579">
        <v>1</v>
      </c>
      <c r="R58" s="574">
        <v>1</v>
      </c>
      <c r="S58" s="579">
        <v>1</v>
      </c>
      <c r="T58" s="578">
        <v>0.5</v>
      </c>
      <c r="U58" s="580">
        <v>1</v>
      </c>
    </row>
    <row r="59" spans="1:21" ht="14.45" customHeight="1" x14ac:dyDescent="0.2">
      <c r="A59" s="573">
        <v>29</v>
      </c>
      <c r="B59" s="574" t="s">
        <v>561</v>
      </c>
      <c r="C59" s="574" t="s">
        <v>565</v>
      </c>
      <c r="D59" s="575" t="s">
        <v>1047</v>
      </c>
      <c r="E59" s="576" t="s">
        <v>578</v>
      </c>
      <c r="F59" s="574" t="s">
        <v>562</v>
      </c>
      <c r="G59" s="574" t="s">
        <v>736</v>
      </c>
      <c r="H59" s="574" t="s">
        <v>271</v>
      </c>
      <c r="I59" s="574" t="s">
        <v>737</v>
      </c>
      <c r="J59" s="574" t="s">
        <v>738</v>
      </c>
      <c r="K59" s="574" t="s">
        <v>739</v>
      </c>
      <c r="L59" s="577">
        <v>31.65</v>
      </c>
      <c r="M59" s="577">
        <v>63.3</v>
      </c>
      <c r="N59" s="574">
        <v>2</v>
      </c>
      <c r="O59" s="578">
        <v>1</v>
      </c>
      <c r="P59" s="577">
        <v>63.3</v>
      </c>
      <c r="Q59" s="579">
        <v>1</v>
      </c>
      <c r="R59" s="574">
        <v>2</v>
      </c>
      <c r="S59" s="579">
        <v>1</v>
      </c>
      <c r="T59" s="578">
        <v>1</v>
      </c>
      <c r="U59" s="580">
        <v>1</v>
      </c>
    </row>
    <row r="60" spans="1:21" ht="14.45" customHeight="1" x14ac:dyDescent="0.2">
      <c r="A60" s="573">
        <v>29</v>
      </c>
      <c r="B60" s="574" t="s">
        <v>561</v>
      </c>
      <c r="C60" s="574" t="s">
        <v>565</v>
      </c>
      <c r="D60" s="575" t="s">
        <v>1047</v>
      </c>
      <c r="E60" s="576" t="s">
        <v>578</v>
      </c>
      <c r="F60" s="574" t="s">
        <v>562</v>
      </c>
      <c r="G60" s="574" t="s">
        <v>658</v>
      </c>
      <c r="H60" s="574" t="s">
        <v>528</v>
      </c>
      <c r="I60" s="574" t="s">
        <v>659</v>
      </c>
      <c r="J60" s="574" t="s">
        <v>660</v>
      </c>
      <c r="K60" s="574" t="s">
        <v>661</v>
      </c>
      <c r="L60" s="577">
        <v>16.8</v>
      </c>
      <c r="M60" s="577">
        <v>33.6</v>
      </c>
      <c r="N60" s="574">
        <v>2</v>
      </c>
      <c r="O60" s="578">
        <v>1</v>
      </c>
      <c r="P60" s="577">
        <v>33.6</v>
      </c>
      <c r="Q60" s="579">
        <v>1</v>
      </c>
      <c r="R60" s="574">
        <v>2</v>
      </c>
      <c r="S60" s="579">
        <v>1</v>
      </c>
      <c r="T60" s="578">
        <v>1</v>
      </c>
      <c r="U60" s="580">
        <v>1</v>
      </c>
    </row>
    <row r="61" spans="1:21" ht="14.45" customHeight="1" x14ac:dyDescent="0.2">
      <c r="A61" s="573">
        <v>29</v>
      </c>
      <c r="B61" s="574" t="s">
        <v>561</v>
      </c>
      <c r="C61" s="574" t="s">
        <v>565</v>
      </c>
      <c r="D61" s="575" t="s">
        <v>1047</v>
      </c>
      <c r="E61" s="576" t="s">
        <v>578</v>
      </c>
      <c r="F61" s="574" t="s">
        <v>562</v>
      </c>
      <c r="G61" s="574" t="s">
        <v>666</v>
      </c>
      <c r="H61" s="574" t="s">
        <v>528</v>
      </c>
      <c r="I61" s="574" t="s">
        <v>740</v>
      </c>
      <c r="J61" s="574" t="s">
        <v>668</v>
      </c>
      <c r="K61" s="574" t="s">
        <v>741</v>
      </c>
      <c r="L61" s="577">
        <v>368.16</v>
      </c>
      <c r="M61" s="577">
        <v>4417.92</v>
      </c>
      <c r="N61" s="574">
        <v>12</v>
      </c>
      <c r="O61" s="578">
        <v>8</v>
      </c>
      <c r="P61" s="577">
        <v>3313.4399999999996</v>
      </c>
      <c r="Q61" s="579">
        <v>0.74999999999999989</v>
      </c>
      <c r="R61" s="574">
        <v>9</v>
      </c>
      <c r="S61" s="579">
        <v>0.75</v>
      </c>
      <c r="T61" s="578">
        <v>6</v>
      </c>
      <c r="U61" s="580">
        <v>0.75</v>
      </c>
    </row>
    <row r="62" spans="1:21" ht="14.45" customHeight="1" x14ac:dyDescent="0.2">
      <c r="A62" s="573">
        <v>29</v>
      </c>
      <c r="B62" s="574" t="s">
        <v>561</v>
      </c>
      <c r="C62" s="574" t="s">
        <v>565</v>
      </c>
      <c r="D62" s="575" t="s">
        <v>1047</v>
      </c>
      <c r="E62" s="576" t="s">
        <v>578</v>
      </c>
      <c r="F62" s="574" t="s">
        <v>562</v>
      </c>
      <c r="G62" s="574" t="s">
        <v>666</v>
      </c>
      <c r="H62" s="574" t="s">
        <v>528</v>
      </c>
      <c r="I62" s="574" t="s">
        <v>742</v>
      </c>
      <c r="J62" s="574" t="s">
        <v>668</v>
      </c>
      <c r="K62" s="574" t="s">
        <v>743</v>
      </c>
      <c r="L62" s="577">
        <v>736.33</v>
      </c>
      <c r="M62" s="577">
        <v>2208.9900000000002</v>
      </c>
      <c r="N62" s="574">
        <v>3</v>
      </c>
      <c r="O62" s="578">
        <v>2.5</v>
      </c>
      <c r="P62" s="577">
        <v>2208.9900000000002</v>
      </c>
      <c r="Q62" s="579">
        <v>1</v>
      </c>
      <c r="R62" s="574">
        <v>3</v>
      </c>
      <c r="S62" s="579">
        <v>1</v>
      </c>
      <c r="T62" s="578">
        <v>2.5</v>
      </c>
      <c r="U62" s="580">
        <v>1</v>
      </c>
    </row>
    <row r="63" spans="1:21" ht="14.45" customHeight="1" x14ac:dyDescent="0.2">
      <c r="A63" s="573">
        <v>29</v>
      </c>
      <c r="B63" s="574" t="s">
        <v>561</v>
      </c>
      <c r="C63" s="574" t="s">
        <v>565</v>
      </c>
      <c r="D63" s="575" t="s">
        <v>1047</v>
      </c>
      <c r="E63" s="576" t="s">
        <v>578</v>
      </c>
      <c r="F63" s="574" t="s">
        <v>562</v>
      </c>
      <c r="G63" s="574" t="s">
        <v>666</v>
      </c>
      <c r="H63" s="574" t="s">
        <v>528</v>
      </c>
      <c r="I63" s="574" t="s">
        <v>667</v>
      </c>
      <c r="J63" s="574" t="s">
        <v>668</v>
      </c>
      <c r="K63" s="574" t="s">
        <v>669</v>
      </c>
      <c r="L63" s="577">
        <v>490.89</v>
      </c>
      <c r="M63" s="577">
        <v>4908.8999999999996</v>
      </c>
      <c r="N63" s="574">
        <v>10</v>
      </c>
      <c r="O63" s="578">
        <v>6.5</v>
      </c>
      <c r="P63" s="577">
        <v>3436.2299999999996</v>
      </c>
      <c r="Q63" s="579">
        <v>0.7</v>
      </c>
      <c r="R63" s="574">
        <v>7</v>
      </c>
      <c r="S63" s="579">
        <v>0.7</v>
      </c>
      <c r="T63" s="578">
        <v>4.5</v>
      </c>
      <c r="U63" s="580">
        <v>0.69230769230769229</v>
      </c>
    </row>
    <row r="64" spans="1:21" ht="14.45" customHeight="1" x14ac:dyDescent="0.2">
      <c r="A64" s="573">
        <v>29</v>
      </c>
      <c r="B64" s="574" t="s">
        <v>561</v>
      </c>
      <c r="C64" s="574" t="s">
        <v>565</v>
      </c>
      <c r="D64" s="575" t="s">
        <v>1047</v>
      </c>
      <c r="E64" s="576" t="s">
        <v>578</v>
      </c>
      <c r="F64" s="574" t="s">
        <v>562</v>
      </c>
      <c r="G64" s="574" t="s">
        <v>666</v>
      </c>
      <c r="H64" s="574" t="s">
        <v>528</v>
      </c>
      <c r="I64" s="574" t="s">
        <v>744</v>
      </c>
      <c r="J64" s="574" t="s">
        <v>668</v>
      </c>
      <c r="K64" s="574" t="s">
        <v>745</v>
      </c>
      <c r="L64" s="577">
        <v>923.74</v>
      </c>
      <c r="M64" s="577">
        <v>1847.48</v>
      </c>
      <c r="N64" s="574">
        <v>2</v>
      </c>
      <c r="O64" s="578">
        <v>1.5</v>
      </c>
      <c r="P64" s="577">
        <v>1847.48</v>
      </c>
      <c r="Q64" s="579">
        <v>1</v>
      </c>
      <c r="R64" s="574">
        <v>2</v>
      </c>
      <c r="S64" s="579">
        <v>1</v>
      </c>
      <c r="T64" s="578">
        <v>1.5</v>
      </c>
      <c r="U64" s="580">
        <v>1</v>
      </c>
    </row>
    <row r="65" spans="1:21" ht="14.45" customHeight="1" x14ac:dyDescent="0.2">
      <c r="A65" s="573">
        <v>29</v>
      </c>
      <c r="B65" s="574" t="s">
        <v>561</v>
      </c>
      <c r="C65" s="574" t="s">
        <v>565</v>
      </c>
      <c r="D65" s="575" t="s">
        <v>1047</v>
      </c>
      <c r="E65" s="576" t="s">
        <v>578</v>
      </c>
      <c r="F65" s="574" t="s">
        <v>562</v>
      </c>
      <c r="G65" s="574" t="s">
        <v>746</v>
      </c>
      <c r="H65" s="574" t="s">
        <v>271</v>
      </c>
      <c r="I65" s="574" t="s">
        <v>747</v>
      </c>
      <c r="J65" s="574" t="s">
        <v>499</v>
      </c>
      <c r="K65" s="574" t="s">
        <v>748</v>
      </c>
      <c r="L65" s="577">
        <v>35.25</v>
      </c>
      <c r="M65" s="577">
        <v>35.25</v>
      </c>
      <c r="N65" s="574">
        <v>1</v>
      </c>
      <c r="O65" s="578">
        <v>1</v>
      </c>
      <c r="P65" s="577">
        <v>35.25</v>
      </c>
      <c r="Q65" s="579">
        <v>1</v>
      </c>
      <c r="R65" s="574">
        <v>1</v>
      </c>
      <c r="S65" s="579">
        <v>1</v>
      </c>
      <c r="T65" s="578">
        <v>1</v>
      </c>
      <c r="U65" s="580">
        <v>1</v>
      </c>
    </row>
    <row r="66" spans="1:21" ht="14.45" customHeight="1" x14ac:dyDescent="0.2">
      <c r="A66" s="573">
        <v>29</v>
      </c>
      <c r="B66" s="574" t="s">
        <v>561</v>
      </c>
      <c r="C66" s="574" t="s">
        <v>565</v>
      </c>
      <c r="D66" s="575" t="s">
        <v>1047</v>
      </c>
      <c r="E66" s="576" t="s">
        <v>578</v>
      </c>
      <c r="F66" s="574" t="s">
        <v>562</v>
      </c>
      <c r="G66" s="574" t="s">
        <v>749</v>
      </c>
      <c r="H66" s="574" t="s">
        <v>271</v>
      </c>
      <c r="I66" s="574" t="s">
        <v>750</v>
      </c>
      <c r="J66" s="574" t="s">
        <v>751</v>
      </c>
      <c r="K66" s="574" t="s">
        <v>752</v>
      </c>
      <c r="L66" s="577">
        <v>27.37</v>
      </c>
      <c r="M66" s="577">
        <v>27.37</v>
      </c>
      <c r="N66" s="574">
        <v>1</v>
      </c>
      <c r="O66" s="578">
        <v>0.5</v>
      </c>
      <c r="P66" s="577">
        <v>27.37</v>
      </c>
      <c r="Q66" s="579">
        <v>1</v>
      </c>
      <c r="R66" s="574">
        <v>1</v>
      </c>
      <c r="S66" s="579">
        <v>1</v>
      </c>
      <c r="T66" s="578">
        <v>0.5</v>
      </c>
      <c r="U66" s="580">
        <v>1</v>
      </c>
    </row>
    <row r="67" spans="1:21" ht="14.45" customHeight="1" x14ac:dyDescent="0.2">
      <c r="A67" s="573">
        <v>29</v>
      </c>
      <c r="B67" s="574" t="s">
        <v>561</v>
      </c>
      <c r="C67" s="574" t="s">
        <v>565</v>
      </c>
      <c r="D67" s="575" t="s">
        <v>1047</v>
      </c>
      <c r="E67" s="576" t="s">
        <v>578</v>
      </c>
      <c r="F67" s="574" t="s">
        <v>562</v>
      </c>
      <c r="G67" s="574" t="s">
        <v>670</v>
      </c>
      <c r="H67" s="574" t="s">
        <v>528</v>
      </c>
      <c r="I67" s="574" t="s">
        <v>671</v>
      </c>
      <c r="J67" s="574" t="s">
        <v>672</v>
      </c>
      <c r="K67" s="574" t="s">
        <v>673</v>
      </c>
      <c r="L67" s="577">
        <v>13.68</v>
      </c>
      <c r="M67" s="577">
        <v>13.68</v>
      </c>
      <c r="N67" s="574">
        <v>1</v>
      </c>
      <c r="O67" s="578">
        <v>0.5</v>
      </c>
      <c r="P67" s="577">
        <v>13.68</v>
      </c>
      <c r="Q67" s="579">
        <v>1</v>
      </c>
      <c r="R67" s="574">
        <v>1</v>
      </c>
      <c r="S67" s="579">
        <v>1</v>
      </c>
      <c r="T67" s="578">
        <v>0.5</v>
      </c>
      <c r="U67" s="580">
        <v>1</v>
      </c>
    </row>
    <row r="68" spans="1:21" ht="14.45" customHeight="1" x14ac:dyDescent="0.2">
      <c r="A68" s="573">
        <v>29</v>
      </c>
      <c r="B68" s="574" t="s">
        <v>561</v>
      </c>
      <c r="C68" s="574" t="s">
        <v>565</v>
      </c>
      <c r="D68" s="575" t="s">
        <v>1047</v>
      </c>
      <c r="E68" s="576" t="s">
        <v>578</v>
      </c>
      <c r="F68" s="574" t="s">
        <v>562</v>
      </c>
      <c r="G68" s="574" t="s">
        <v>753</v>
      </c>
      <c r="H68" s="574" t="s">
        <v>271</v>
      </c>
      <c r="I68" s="574" t="s">
        <v>754</v>
      </c>
      <c r="J68" s="574" t="s">
        <v>755</v>
      </c>
      <c r="K68" s="574" t="s">
        <v>756</v>
      </c>
      <c r="L68" s="577">
        <v>173.31</v>
      </c>
      <c r="M68" s="577">
        <v>173.31</v>
      </c>
      <c r="N68" s="574">
        <v>1</v>
      </c>
      <c r="O68" s="578">
        <v>0.5</v>
      </c>
      <c r="P68" s="577">
        <v>173.31</v>
      </c>
      <c r="Q68" s="579">
        <v>1</v>
      </c>
      <c r="R68" s="574">
        <v>1</v>
      </c>
      <c r="S68" s="579">
        <v>1</v>
      </c>
      <c r="T68" s="578">
        <v>0.5</v>
      </c>
      <c r="U68" s="580">
        <v>1</v>
      </c>
    </row>
    <row r="69" spans="1:21" ht="14.45" customHeight="1" x14ac:dyDescent="0.2">
      <c r="A69" s="573">
        <v>29</v>
      </c>
      <c r="B69" s="574" t="s">
        <v>561</v>
      </c>
      <c r="C69" s="574" t="s">
        <v>565</v>
      </c>
      <c r="D69" s="575" t="s">
        <v>1047</v>
      </c>
      <c r="E69" s="576" t="s">
        <v>578</v>
      </c>
      <c r="F69" s="574" t="s">
        <v>562</v>
      </c>
      <c r="G69" s="574" t="s">
        <v>757</v>
      </c>
      <c r="H69" s="574" t="s">
        <v>528</v>
      </c>
      <c r="I69" s="574" t="s">
        <v>758</v>
      </c>
      <c r="J69" s="574" t="s">
        <v>759</v>
      </c>
      <c r="K69" s="574" t="s">
        <v>760</v>
      </c>
      <c r="L69" s="577">
        <v>103.4</v>
      </c>
      <c r="M69" s="577">
        <v>103.4</v>
      </c>
      <c r="N69" s="574">
        <v>1</v>
      </c>
      <c r="O69" s="578">
        <v>1</v>
      </c>
      <c r="P69" s="577">
        <v>103.4</v>
      </c>
      <c r="Q69" s="579">
        <v>1</v>
      </c>
      <c r="R69" s="574">
        <v>1</v>
      </c>
      <c r="S69" s="579">
        <v>1</v>
      </c>
      <c r="T69" s="578">
        <v>1</v>
      </c>
      <c r="U69" s="580">
        <v>1</v>
      </c>
    </row>
    <row r="70" spans="1:21" ht="14.45" customHeight="1" x14ac:dyDescent="0.2">
      <c r="A70" s="573">
        <v>29</v>
      </c>
      <c r="B70" s="574" t="s">
        <v>561</v>
      </c>
      <c r="C70" s="574" t="s">
        <v>565</v>
      </c>
      <c r="D70" s="575" t="s">
        <v>1047</v>
      </c>
      <c r="E70" s="576" t="s">
        <v>578</v>
      </c>
      <c r="F70" s="574" t="s">
        <v>562</v>
      </c>
      <c r="G70" s="574" t="s">
        <v>580</v>
      </c>
      <c r="H70" s="574" t="s">
        <v>528</v>
      </c>
      <c r="I70" s="574" t="s">
        <v>554</v>
      </c>
      <c r="J70" s="574" t="s">
        <v>529</v>
      </c>
      <c r="K70" s="574" t="s">
        <v>530</v>
      </c>
      <c r="L70" s="577">
        <v>0</v>
      </c>
      <c r="M70" s="577">
        <v>0</v>
      </c>
      <c r="N70" s="574">
        <v>27</v>
      </c>
      <c r="O70" s="578">
        <v>19</v>
      </c>
      <c r="P70" s="577">
        <v>0</v>
      </c>
      <c r="Q70" s="579"/>
      <c r="R70" s="574">
        <v>21</v>
      </c>
      <c r="S70" s="579">
        <v>0.77777777777777779</v>
      </c>
      <c r="T70" s="578">
        <v>15</v>
      </c>
      <c r="U70" s="580">
        <v>0.78947368421052633</v>
      </c>
    </row>
    <row r="71" spans="1:21" ht="14.45" customHeight="1" x14ac:dyDescent="0.2">
      <c r="A71" s="573">
        <v>29</v>
      </c>
      <c r="B71" s="574" t="s">
        <v>561</v>
      </c>
      <c r="C71" s="574" t="s">
        <v>565</v>
      </c>
      <c r="D71" s="575" t="s">
        <v>1047</v>
      </c>
      <c r="E71" s="576" t="s">
        <v>578</v>
      </c>
      <c r="F71" s="574" t="s">
        <v>562</v>
      </c>
      <c r="G71" s="574" t="s">
        <v>761</v>
      </c>
      <c r="H71" s="574" t="s">
        <v>271</v>
      </c>
      <c r="I71" s="574" t="s">
        <v>762</v>
      </c>
      <c r="J71" s="574" t="s">
        <v>763</v>
      </c>
      <c r="K71" s="574" t="s">
        <v>764</v>
      </c>
      <c r="L71" s="577">
        <v>59.56</v>
      </c>
      <c r="M71" s="577">
        <v>59.56</v>
      </c>
      <c r="N71" s="574">
        <v>1</v>
      </c>
      <c r="O71" s="578">
        <v>1</v>
      </c>
      <c r="P71" s="577">
        <v>59.56</v>
      </c>
      <c r="Q71" s="579">
        <v>1</v>
      </c>
      <c r="R71" s="574">
        <v>1</v>
      </c>
      <c r="S71" s="579">
        <v>1</v>
      </c>
      <c r="T71" s="578">
        <v>1</v>
      </c>
      <c r="U71" s="580">
        <v>1</v>
      </c>
    </row>
    <row r="72" spans="1:21" ht="14.45" customHeight="1" x14ac:dyDescent="0.2">
      <c r="A72" s="573">
        <v>29</v>
      </c>
      <c r="B72" s="574" t="s">
        <v>561</v>
      </c>
      <c r="C72" s="574" t="s">
        <v>565</v>
      </c>
      <c r="D72" s="575" t="s">
        <v>1047</v>
      </c>
      <c r="E72" s="576" t="s">
        <v>578</v>
      </c>
      <c r="F72" s="574" t="s">
        <v>562</v>
      </c>
      <c r="G72" s="574" t="s">
        <v>765</v>
      </c>
      <c r="H72" s="574" t="s">
        <v>271</v>
      </c>
      <c r="I72" s="574" t="s">
        <v>766</v>
      </c>
      <c r="J72" s="574" t="s">
        <v>767</v>
      </c>
      <c r="K72" s="574" t="s">
        <v>768</v>
      </c>
      <c r="L72" s="577">
        <v>219.37</v>
      </c>
      <c r="M72" s="577">
        <v>438.74</v>
      </c>
      <c r="N72" s="574">
        <v>2</v>
      </c>
      <c r="O72" s="578">
        <v>0.5</v>
      </c>
      <c r="P72" s="577">
        <v>438.74</v>
      </c>
      <c r="Q72" s="579">
        <v>1</v>
      </c>
      <c r="R72" s="574">
        <v>2</v>
      </c>
      <c r="S72" s="579">
        <v>1</v>
      </c>
      <c r="T72" s="578">
        <v>0.5</v>
      </c>
      <c r="U72" s="580">
        <v>1</v>
      </c>
    </row>
    <row r="73" spans="1:21" ht="14.45" customHeight="1" x14ac:dyDescent="0.2">
      <c r="A73" s="573">
        <v>29</v>
      </c>
      <c r="B73" s="574" t="s">
        <v>561</v>
      </c>
      <c r="C73" s="574" t="s">
        <v>565</v>
      </c>
      <c r="D73" s="575" t="s">
        <v>1047</v>
      </c>
      <c r="E73" s="576" t="s">
        <v>578</v>
      </c>
      <c r="F73" s="574" t="s">
        <v>562</v>
      </c>
      <c r="G73" s="574" t="s">
        <v>769</v>
      </c>
      <c r="H73" s="574" t="s">
        <v>271</v>
      </c>
      <c r="I73" s="574" t="s">
        <v>770</v>
      </c>
      <c r="J73" s="574" t="s">
        <v>771</v>
      </c>
      <c r="K73" s="574" t="s">
        <v>772</v>
      </c>
      <c r="L73" s="577">
        <v>100.17</v>
      </c>
      <c r="M73" s="577">
        <v>100.17</v>
      </c>
      <c r="N73" s="574">
        <v>1</v>
      </c>
      <c r="O73" s="578">
        <v>1</v>
      </c>
      <c r="P73" s="577">
        <v>100.17</v>
      </c>
      <c r="Q73" s="579">
        <v>1</v>
      </c>
      <c r="R73" s="574">
        <v>1</v>
      </c>
      <c r="S73" s="579">
        <v>1</v>
      </c>
      <c r="T73" s="578">
        <v>1</v>
      </c>
      <c r="U73" s="580">
        <v>1</v>
      </c>
    </row>
    <row r="74" spans="1:21" ht="14.45" customHeight="1" x14ac:dyDescent="0.2">
      <c r="A74" s="573">
        <v>29</v>
      </c>
      <c r="B74" s="574" t="s">
        <v>561</v>
      </c>
      <c r="C74" s="574" t="s">
        <v>565</v>
      </c>
      <c r="D74" s="575" t="s">
        <v>1047</v>
      </c>
      <c r="E74" s="576" t="s">
        <v>578</v>
      </c>
      <c r="F74" s="574" t="s">
        <v>562</v>
      </c>
      <c r="G74" s="574" t="s">
        <v>773</v>
      </c>
      <c r="H74" s="574" t="s">
        <v>528</v>
      </c>
      <c r="I74" s="574" t="s">
        <v>774</v>
      </c>
      <c r="J74" s="574" t="s">
        <v>775</v>
      </c>
      <c r="K74" s="574" t="s">
        <v>776</v>
      </c>
      <c r="L74" s="577">
        <v>0</v>
      </c>
      <c r="M74" s="577">
        <v>0</v>
      </c>
      <c r="N74" s="574">
        <v>2</v>
      </c>
      <c r="O74" s="578">
        <v>2</v>
      </c>
      <c r="P74" s="577">
        <v>0</v>
      </c>
      <c r="Q74" s="579"/>
      <c r="R74" s="574">
        <v>1</v>
      </c>
      <c r="S74" s="579">
        <v>0.5</v>
      </c>
      <c r="T74" s="578">
        <v>1</v>
      </c>
      <c r="U74" s="580">
        <v>0.5</v>
      </c>
    </row>
    <row r="75" spans="1:21" ht="14.45" customHeight="1" x14ac:dyDescent="0.2">
      <c r="A75" s="573">
        <v>29</v>
      </c>
      <c r="B75" s="574" t="s">
        <v>561</v>
      </c>
      <c r="C75" s="574" t="s">
        <v>565</v>
      </c>
      <c r="D75" s="575" t="s">
        <v>1047</v>
      </c>
      <c r="E75" s="576" t="s">
        <v>578</v>
      </c>
      <c r="F75" s="574" t="s">
        <v>562</v>
      </c>
      <c r="G75" s="574" t="s">
        <v>777</v>
      </c>
      <c r="H75" s="574" t="s">
        <v>271</v>
      </c>
      <c r="I75" s="574" t="s">
        <v>778</v>
      </c>
      <c r="J75" s="574" t="s">
        <v>779</v>
      </c>
      <c r="K75" s="574" t="s">
        <v>780</v>
      </c>
      <c r="L75" s="577">
        <v>179.83</v>
      </c>
      <c r="M75" s="577">
        <v>179.83</v>
      </c>
      <c r="N75" s="574">
        <v>1</v>
      </c>
      <c r="O75" s="578">
        <v>0.5</v>
      </c>
      <c r="P75" s="577"/>
      <c r="Q75" s="579">
        <v>0</v>
      </c>
      <c r="R75" s="574"/>
      <c r="S75" s="579">
        <v>0</v>
      </c>
      <c r="T75" s="578"/>
      <c r="U75" s="580">
        <v>0</v>
      </c>
    </row>
    <row r="76" spans="1:21" ht="14.45" customHeight="1" x14ac:dyDescent="0.2">
      <c r="A76" s="573">
        <v>29</v>
      </c>
      <c r="B76" s="574" t="s">
        <v>561</v>
      </c>
      <c r="C76" s="574" t="s">
        <v>565</v>
      </c>
      <c r="D76" s="575" t="s">
        <v>1047</v>
      </c>
      <c r="E76" s="576" t="s">
        <v>578</v>
      </c>
      <c r="F76" s="574" t="s">
        <v>562</v>
      </c>
      <c r="G76" s="574" t="s">
        <v>781</v>
      </c>
      <c r="H76" s="574" t="s">
        <v>271</v>
      </c>
      <c r="I76" s="574" t="s">
        <v>782</v>
      </c>
      <c r="J76" s="574" t="s">
        <v>783</v>
      </c>
      <c r="K76" s="574" t="s">
        <v>784</v>
      </c>
      <c r="L76" s="577">
        <v>65.36</v>
      </c>
      <c r="M76" s="577">
        <v>196.07999999999998</v>
      </c>
      <c r="N76" s="574">
        <v>3</v>
      </c>
      <c r="O76" s="578">
        <v>2</v>
      </c>
      <c r="P76" s="577">
        <v>130.72</v>
      </c>
      <c r="Q76" s="579">
        <v>0.66666666666666674</v>
      </c>
      <c r="R76" s="574">
        <v>2</v>
      </c>
      <c r="S76" s="579">
        <v>0.66666666666666663</v>
      </c>
      <c r="T76" s="578">
        <v>1.5</v>
      </c>
      <c r="U76" s="580">
        <v>0.75</v>
      </c>
    </row>
    <row r="77" spans="1:21" ht="14.45" customHeight="1" x14ac:dyDescent="0.2">
      <c r="A77" s="573">
        <v>29</v>
      </c>
      <c r="B77" s="574" t="s">
        <v>561</v>
      </c>
      <c r="C77" s="574" t="s">
        <v>565</v>
      </c>
      <c r="D77" s="575" t="s">
        <v>1047</v>
      </c>
      <c r="E77" s="576" t="s">
        <v>578</v>
      </c>
      <c r="F77" s="574" t="s">
        <v>562</v>
      </c>
      <c r="G77" s="574" t="s">
        <v>678</v>
      </c>
      <c r="H77" s="574" t="s">
        <v>528</v>
      </c>
      <c r="I77" s="574" t="s">
        <v>679</v>
      </c>
      <c r="J77" s="574" t="s">
        <v>680</v>
      </c>
      <c r="K77" s="574" t="s">
        <v>681</v>
      </c>
      <c r="L77" s="577">
        <v>154.36000000000001</v>
      </c>
      <c r="M77" s="577">
        <v>2469.7600000000002</v>
      </c>
      <c r="N77" s="574">
        <v>16</v>
      </c>
      <c r="O77" s="578">
        <v>9.5</v>
      </c>
      <c r="P77" s="577">
        <v>1389.2400000000002</v>
      </c>
      <c r="Q77" s="579">
        <v>0.5625</v>
      </c>
      <c r="R77" s="574">
        <v>9</v>
      </c>
      <c r="S77" s="579">
        <v>0.5625</v>
      </c>
      <c r="T77" s="578">
        <v>6.5</v>
      </c>
      <c r="U77" s="580">
        <v>0.68421052631578949</v>
      </c>
    </row>
    <row r="78" spans="1:21" ht="14.45" customHeight="1" x14ac:dyDescent="0.2">
      <c r="A78" s="573">
        <v>29</v>
      </c>
      <c r="B78" s="574" t="s">
        <v>561</v>
      </c>
      <c r="C78" s="574" t="s">
        <v>565</v>
      </c>
      <c r="D78" s="575" t="s">
        <v>1047</v>
      </c>
      <c r="E78" s="576" t="s">
        <v>578</v>
      </c>
      <c r="F78" s="574" t="s">
        <v>562</v>
      </c>
      <c r="G78" s="574" t="s">
        <v>684</v>
      </c>
      <c r="H78" s="574" t="s">
        <v>271</v>
      </c>
      <c r="I78" s="574" t="s">
        <v>688</v>
      </c>
      <c r="J78" s="574" t="s">
        <v>686</v>
      </c>
      <c r="K78" s="574" t="s">
        <v>689</v>
      </c>
      <c r="L78" s="577">
        <v>0</v>
      </c>
      <c r="M78" s="577">
        <v>0</v>
      </c>
      <c r="N78" s="574">
        <v>11</v>
      </c>
      <c r="O78" s="578">
        <v>6.5</v>
      </c>
      <c r="P78" s="577">
        <v>0</v>
      </c>
      <c r="Q78" s="579"/>
      <c r="R78" s="574">
        <v>7</v>
      </c>
      <c r="S78" s="579">
        <v>0.63636363636363635</v>
      </c>
      <c r="T78" s="578">
        <v>4</v>
      </c>
      <c r="U78" s="580">
        <v>0.61538461538461542</v>
      </c>
    </row>
    <row r="79" spans="1:21" ht="14.45" customHeight="1" x14ac:dyDescent="0.2">
      <c r="A79" s="573">
        <v>29</v>
      </c>
      <c r="B79" s="574" t="s">
        <v>561</v>
      </c>
      <c r="C79" s="574" t="s">
        <v>565</v>
      </c>
      <c r="D79" s="575" t="s">
        <v>1047</v>
      </c>
      <c r="E79" s="576" t="s">
        <v>578</v>
      </c>
      <c r="F79" s="574" t="s">
        <v>562</v>
      </c>
      <c r="G79" s="574" t="s">
        <v>581</v>
      </c>
      <c r="H79" s="574" t="s">
        <v>271</v>
      </c>
      <c r="I79" s="574" t="s">
        <v>582</v>
      </c>
      <c r="J79" s="574" t="s">
        <v>537</v>
      </c>
      <c r="K79" s="574" t="s">
        <v>583</v>
      </c>
      <c r="L79" s="577">
        <v>266.77</v>
      </c>
      <c r="M79" s="577">
        <v>266.77</v>
      </c>
      <c r="N79" s="574">
        <v>1</v>
      </c>
      <c r="O79" s="578">
        <v>0.5</v>
      </c>
      <c r="P79" s="577">
        <v>266.77</v>
      </c>
      <c r="Q79" s="579">
        <v>1</v>
      </c>
      <c r="R79" s="574">
        <v>1</v>
      </c>
      <c r="S79" s="579">
        <v>1</v>
      </c>
      <c r="T79" s="578">
        <v>0.5</v>
      </c>
      <c r="U79" s="580">
        <v>1</v>
      </c>
    </row>
    <row r="80" spans="1:21" ht="14.45" customHeight="1" x14ac:dyDescent="0.2">
      <c r="A80" s="573">
        <v>29</v>
      </c>
      <c r="B80" s="574" t="s">
        <v>561</v>
      </c>
      <c r="C80" s="574" t="s">
        <v>565</v>
      </c>
      <c r="D80" s="575" t="s">
        <v>1047</v>
      </c>
      <c r="E80" s="576" t="s">
        <v>578</v>
      </c>
      <c r="F80" s="574" t="s">
        <v>562</v>
      </c>
      <c r="G80" s="574" t="s">
        <v>785</v>
      </c>
      <c r="H80" s="574" t="s">
        <v>271</v>
      </c>
      <c r="I80" s="574" t="s">
        <v>786</v>
      </c>
      <c r="J80" s="574" t="s">
        <v>787</v>
      </c>
      <c r="K80" s="574" t="s">
        <v>788</v>
      </c>
      <c r="L80" s="577">
        <v>0</v>
      </c>
      <c r="M80" s="577">
        <v>0</v>
      </c>
      <c r="N80" s="574">
        <v>1</v>
      </c>
      <c r="O80" s="578">
        <v>1</v>
      </c>
      <c r="P80" s="577">
        <v>0</v>
      </c>
      <c r="Q80" s="579"/>
      <c r="R80" s="574">
        <v>1</v>
      </c>
      <c r="S80" s="579">
        <v>1</v>
      </c>
      <c r="T80" s="578">
        <v>1</v>
      </c>
      <c r="U80" s="580">
        <v>1</v>
      </c>
    </row>
    <row r="81" spans="1:21" ht="14.45" customHeight="1" x14ac:dyDescent="0.2">
      <c r="A81" s="573">
        <v>29</v>
      </c>
      <c r="B81" s="574" t="s">
        <v>561</v>
      </c>
      <c r="C81" s="574" t="s">
        <v>565</v>
      </c>
      <c r="D81" s="575" t="s">
        <v>1047</v>
      </c>
      <c r="E81" s="576" t="s">
        <v>578</v>
      </c>
      <c r="F81" s="574" t="s">
        <v>563</v>
      </c>
      <c r="G81" s="574" t="s">
        <v>584</v>
      </c>
      <c r="H81" s="574" t="s">
        <v>271</v>
      </c>
      <c r="I81" s="574" t="s">
        <v>585</v>
      </c>
      <c r="J81" s="574" t="s">
        <v>586</v>
      </c>
      <c r="K81" s="574"/>
      <c r="L81" s="577">
        <v>0</v>
      </c>
      <c r="M81" s="577">
        <v>0</v>
      </c>
      <c r="N81" s="574">
        <v>1</v>
      </c>
      <c r="O81" s="578">
        <v>1</v>
      </c>
      <c r="P81" s="577">
        <v>0</v>
      </c>
      <c r="Q81" s="579"/>
      <c r="R81" s="574">
        <v>1</v>
      </c>
      <c r="S81" s="579">
        <v>1</v>
      </c>
      <c r="T81" s="578">
        <v>1</v>
      </c>
      <c r="U81" s="580">
        <v>1</v>
      </c>
    </row>
    <row r="82" spans="1:21" ht="14.45" customHeight="1" x14ac:dyDescent="0.2">
      <c r="A82" s="573">
        <v>29</v>
      </c>
      <c r="B82" s="574" t="s">
        <v>561</v>
      </c>
      <c r="C82" s="574" t="s">
        <v>565</v>
      </c>
      <c r="D82" s="575" t="s">
        <v>1047</v>
      </c>
      <c r="E82" s="576" t="s">
        <v>578</v>
      </c>
      <c r="F82" s="574" t="s">
        <v>564</v>
      </c>
      <c r="G82" s="574" t="s">
        <v>584</v>
      </c>
      <c r="H82" s="574" t="s">
        <v>271</v>
      </c>
      <c r="I82" s="574" t="s">
        <v>588</v>
      </c>
      <c r="J82" s="574" t="s">
        <v>589</v>
      </c>
      <c r="K82" s="574" t="s">
        <v>590</v>
      </c>
      <c r="L82" s="577">
        <v>410.41</v>
      </c>
      <c r="M82" s="577">
        <v>5335.329999999999</v>
      </c>
      <c r="N82" s="574">
        <v>13</v>
      </c>
      <c r="O82" s="578">
        <v>13</v>
      </c>
      <c r="P82" s="577">
        <v>4924.9199999999992</v>
      </c>
      <c r="Q82" s="579">
        <v>0.92307692307692313</v>
      </c>
      <c r="R82" s="574">
        <v>12</v>
      </c>
      <c r="S82" s="579">
        <v>0.92307692307692313</v>
      </c>
      <c r="T82" s="578">
        <v>12</v>
      </c>
      <c r="U82" s="580">
        <v>0.92307692307692313</v>
      </c>
    </row>
    <row r="83" spans="1:21" ht="14.45" customHeight="1" x14ac:dyDescent="0.2">
      <c r="A83" s="573">
        <v>29</v>
      </c>
      <c r="B83" s="574" t="s">
        <v>561</v>
      </c>
      <c r="C83" s="574" t="s">
        <v>565</v>
      </c>
      <c r="D83" s="575" t="s">
        <v>1047</v>
      </c>
      <c r="E83" s="576" t="s">
        <v>578</v>
      </c>
      <c r="F83" s="574" t="s">
        <v>564</v>
      </c>
      <c r="G83" s="574" t="s">
        <v>584</v>
      </c>
      <c r="H83" s="574" t="s">
        <v>271</v>
      </c>
      <c r="I83" s="574" t="s">
        <v>789</v>
      </c>
      <c r="J83" s="574" t="s">
        <v>790</v>
      </c>
      <c r="K83" s="574" t="s">
        <v>791</v>
      </c>
      <c r="L83" s="577">
        <v>1048.6500000000001</v>
      </c>
      <c r="M83" s="577">
        <v>5243.25</v>
      </c>
      <c r="N83" s="574">
        <v>5</v>
      </c>
      <c r="O83" s="578">
        <v>1</v>
      </c>
      <c r="P83" s="577">
        <v>5243.25</v>
      </c>
      <c r="Q83" s="579">
        <v>1</v>
      </c>
      <c r="R83" s="574">
        <v>5</v>
      </c>
      <c r="S83" s="579">
        <v>1</v>
      </c>
      <c r="T83" s="578">
        <v>1</v>
      </c>
      <c r="U83" s="580">
        <v>1</v>
      </c>
    </row>
    <row r="84" spans="1:21" ht="14.45" customHeight="1" x14ac:dyDescent="0.2">
      <c r="A84" s="573">
        <v>29</v>
      </c>
      <c r="B84" s="574" t="s">
        <v>561</v>
      </c>
      <c r="C84" s="574" t="s">
        <v>565</v>
      </c>
      <c r="D84" s="575" t="s">
        <v>1047</v>
      </c>
      <c r="E84" s="576" t="s">
        <v>578</v>
      </c>
      <c r="F84" s="574" t="s">
        <v>564</v>
      </c>
      <c r="G84" s="574" t="s">
        <v>584</v>
      </c>
      <c r="H84" s="574" t="s">
        <v>271</v>
      </c>
      <c r="I84" s="574" t="s">
        <v>594</v>
      </c>
      <c r="J84" s="574" t="s">
        <v>595</v>
      </c>
      <c r="K84" s="574" t="s">
        <v>596</v>
      </c>
      <c r="L84" s="577">
        <v>99.99</v>
      </c>
      <c r="M84" s="577">
        <v>599.93999999999994</v>
      </c>
      <c r="N84" s="574">
        <v>6</v>
      </c>
      <c r="O84" s="578">
        <v>2</v>
      </c>
      <c r="P84" s="577">
        <v>599.93999999999994</v>
      </c>
      <c r="Q84" s="579">
        <v>1</v>
      </c>
      <c r="R84" s="574">
        <v>6</v>
      </c>
      <c r="S84" s="579">
        <v>1</v>
      </c>
      <c r="T84" s="578">
        <v>2</v>
      </c>
      <c r="U84" s="580">
        <v>1</v>
      </c>
    </row>
    <row r="85" spans="1:21" ht="14.45" customHeight="1" x14ac:dyDescent="0.2">
      <c r="A85" s="573">
        <v>29</v>
      </c>
      <c r="B85" s="574" t="s">
        <v>561</v>
      </c>
      <c r="C85" s="574" t="s">
        <v>565</v>
      </c>
      <c r="D85" s="575" t="s">
        <v>1047</v>
      </c>
      <c r="E85" s="576" t="s">
        <v>578</v>
      </c>
      <c r="F85" s="574" t="s">
        <v>564</v>
      </c>
      <c r="G85" s="574" t="s">
        <v>584</v>
      </c>
      <c r="H85" s="574" t="s">
        <v>271</v>
      </c>
      <c r="I85" s="574" t="s">
        <v>792</v>
      </c>
      <c r="J85" s="574" t="s">
        <v>793</v>
      </c>
      <c r="K85" s="574" t="s">
        <v>794</v>
      </c>
      <c r="L85" s="577">
        <v>400.2</v>
      </c>
      <c r="M85" s="577">
        <v>400.2</v>
      </c>
      <c r="N85" s="574">
        <v>1</v>
      </c>
      <c r="O85" s="578">
        <v>1</v>
      </c>
      <c r="P85" s="577">
        <v>400.2</v>
      </c>
      <c r="Q85" s="579">
        <v>1</v>
      </c>
      <c r="R85" s="574">
        <v>1</v>
      </c>
      <c r="S85" s="579">
        <v>1</v>
      </c>
      <c r="T85" s="578">
        <v>1</v>
      </c>
      <c r="U85" s="580">
        <v>1</v>
      </c>
    </row>
    <row r="86" spans="1:21" ht="14.45" customHeight="1" x14ac:dyDescent="0.2">
      <c r="A86" s="573">
        <v>29</v>
      </c>
      <c r="B86" s="574" t="s">
        <v>561</v>
      </c>
      <c r="C86" s="574" t="s">
        <v>565</v>
      </c>
      <c r="D86" s="575" t="s">
        <v>1047</v>
      </c>
      <c r="E86" s="576" t="s">
        <v>579</v>
      </c>
      <c r="F86" s="574" t="s">
        <v>562</v>
      </c>
      <c r="G86" s="574" t="s">
        <v>795</v>
      </c>
      <c r="H86" s="574" t="s">
        <v>271</v>
      </c>
      <c r="I86" s="574" t="s">
        <v>796</v>
      </c>
      <c r="J86" s="574" t="s">
        <v>797</v>
      </c>
      <c r="K86" s="574" t="s">
        <v>798</v>
      </c>
      <c r="L86" s="577">
        <v>247.17</v>
      </c>
      <c r="M86" s="577">
        <v>494.34</v>
      </c>
      <c r="N86" s="574">
        <v>2</v>
      </c>
      <c r="O86" s="578">
        <v>0.5</v>
      </c>
      <c r="P86" s="577">
        <v>494.34</v>
      </c>
      <c r="Q86" s="579">
        <v>1</v>
      </c>
      <c r="R86" s="574">
        <v>2</v>
      </c>
      <c r="S86" s="579">
        <v>1</v>
      </c>
      <c r="T86" s="578">
        <v>0.5</v>
      </c>
      <c r="U86" s="580">
        <v>1</v>
      </c>
    </row>
    <row r="87" spans="1:21" ht="14.45" customHeight="1" x14ac:dyDescent="0.2">
      <c r="A87" s="573">
        <v>29</v>
      </c>
      <c r="B87" s="574" t="s">
        <v>561</v>
      </c>
      <c r="C87" s="574" t="s">
        <v>565</v>
      </c>
      <c r="D87" s="575" t="s">
        <v>1047</v>
      </c>
      <c r="E87" s="576" t="s">
        <v>579</v>
      </c>
      <c r="F87" s="574" t="s">
        <v>562</v>
      </c>
      <c r="G87" s="574" t="s">
        <v>799</v>
      </c>
      <c r="H87" s="574" t="s">
        <v>271</v>
      </c>
      <c r="I87" s="574" t="s">
        <v>800</v>
      </c>
      <c r="J87" s="574" t="s">
        <v>801</v>
      </c>
      <c r="K87" s="574" t="s">
        <v>802</v>
      </c>
      <c r="L87" s="577">
        <v>0</v>
      </c>
      <c r="M87" s="577">
        <v>0</v>
      </c>
      <c r="N87" s="574">
        <v>1</v>
      </c>
      <c r="O87" s="578">
        <v>0.5</v>
      </c>
      <c r="P87" s="577">
        <v>0</v>
      </c>
      <c r="Q87" s="579"/>
      <c r="R87" s="574">
        <v>1</v>
      </c>
      <c r="S87" s="579">
        <v>1</v>
      </c>
      <c r="T87" s="578">
        <v>0.5</v>
      </c>
      <c r="U87" s="580">
        <v>1</v>
      </c>
    </row>
    <row r="88" spans="1:21" ht="14.45" customHeight="1" x14ac:dyDescent="0.2">
      <c r="A88" s="573">
        <v>29</v>
      </c>
      <c r="B88" s="574" t="s">
        <v>561</v>
      </c>
      <c r="C88" s="574" t="s">
        <v>565</v>
      </c>
      <c r="D88" s="575" t="s">
        <v>1047</v>
      </c>
      <c r="E88" s="576" t="s">
        <v>579</v>
      </c>
      <c r="F88" s="574" t="s">
        <v>562</v>
      </c>
      <c r="G88" s="574" t="s">
        <v>617</v>
      </c>
      <c r="H88" s="574" t="s">
        <v>271</v>
      </c>
      <c r="I88" s="574" t="s">
        <v>696</v>
      </c>
      <c r="J88" s="574" t="s">
        <v>697</v>
      </c>
      <c r="K88" s="574" t="s">
        <v>614</v>
      </c>
      <c r="L88" s="577">
        <v>78.33</v>
      </c>
      <c r="M88" s="577">
        <v>391.65</v>
      </c>
      <c r="N88" s="574">
        <v>5</v>
      </c>
      <c r="O88" s="578">
        <v>3</v>
      </c>
      <c r="P88" s="577">
        <v>156.66</v>
      </c>
      <c r="Q88" s="579">
        <v>0.4</v>
      </c>
      <c r="R88" s="574">
        <v>2</v>
      </c>
      <c r="S88" s="579">
        <v>0.4</v>
      </c>
      <c r="T88" s="578">
        <v>1</v>
      </c>
      <c r="U88" s="580">
        <v>0.33333333333333331</v>
      </c>
    </row>
    <row r="89" spans="1:21" ht="14.45" customHeight="1" x14ac:dyDescent="0.2">
      <c r="A89" s="573">
        <v>29</v>
      </c>
      <c r="B89" s="574" t="s">
        <v>561</v>
      </c>
      <c r="C89" s="574" t="s">
        <v>565</v>
      </c>
      <c r="D89" s="575" t="s">
        <v>1047</v>
      </c>
      <c r="E89" s="576" t="s">
        <v>579</v>
      </c>
      <c r="F89" s="574" t="s">
        <v>562</v>
      </c>
      <c r="G89" s="574" t="s">
        <v>803</v>
      </c>
      <c r="H89" s="574" t="s">
        <v>271</v>
      </c>
      <c r="I89" s="574" t="s">
        <v>804</v>
      </c>
      <c r="J89" s="574" t="s">
        <v>805</v>
      </c>
      <c r="K89" s="574" t="s">
        <v>806</v>
      </c>
      <c r="L89" s="577">
        <v>76.400000000000006</v>
      </c>
      <c r="M89" s="577">
        <v>152.80000000000001</v>
      </c>
      <c r="N89" s="574">
        <v>2</v>
      </c>
      <c r="O89" s="578">
        <v>0.5</v>
      </c>
      <c r="P89" s="577">
        <v>152.80000000000001</v>
      </c>
      <c r="Q89" s="579">
        <v>1</v>
      </c>
      <c r="R89" s="574">
        <v>2</v>
      </c>
      <c r="S89" s="579">
        <v>1</v>
      </c>
      <c r="T89" s="578">
        <v>0.5</v>
      </c>
      <c r="U89" s="580">
        <v>1</v>
      </c>
    </row>
    <row r="90" spans="1:21" ht="14.45" customHeight="1" x14ac:dyDescent="0.2">
      <c r="A90" s="573">
        <v>29</v>
      </c>
      <c r="B90" s="574" t="s">
        <v>561</v>
      </c>
      <c r="C90" s="574" t="s">
        <v>565</v>
      </c>
      <c r="D90" s="575" t="s">
        <v>1047</v>
      </c>
      <c r="E90" s="576" t="s">
        <v>579</v>
      </c>
      <c r="F90" s="574" t="s">
        <v>562</v>
      </c>
      <c r="G90" s="574" t="s">
        <v>807</v>
      </c>
      <c r="H90" s="574" t="s">
        <v>271</v>
      </c>
      <c r="I90" s="574" t="s">
        <v>808</v>
      </c>
      <c r="J90" s="574" t="s">
        <v>809</v>
      </c>
      <c r="K90" s="574" t="s">
        <v>810</v>
      </c>
      <c r="L90" s="577">
        <v>68.81</v>
      </c>
      <c r="M90" s="577">
        <v>137.62</v>
      </c>
      <c r="N90" s="574">
        <v>2</v>
      </c>
      <c r="O90" s="578">
        <v>0.5</v>
      </c>
      <c r="P90" s="577">
        <v>137.62</v>
      </c>
      <c r="Q90" s="579">
        <v>1</v>
      </c>
      <c r="R90" s="574">
        <v>2</v>
      </c>
      <c r="S90" s="579">
        <v>1</v>
      </c>
      <c r="T90" s="578">
        <v>0.5</v>
      </c>
      <c r="U90" s="580">
        <v>1</v>
      </c>
    </row>
    <row r="91" spans="1:21" ht="14.45" customHeight="1" x14ac:dyDescent="0.2">
      <c r="A91" s="573">
        <v>29</v>
      </c>
      <c r="B91" s="574" t="s">
        <v>561</v>
      </c>
      <c r="C91" s="574" t="s">
        <v>565</v>
      </c>
      <c r="D91" s="575" t="s">
        <v>1047</v>
      </c>
      <c r="E91" s="576" t="s">
        <v>579</v>
      </c>
      <c r="F91" s="574" t="s">
        <v>562</v>
      </c>
      <c r="G91" s="574" t="s">
        <v>648</v>
      </c>
      <c r="H91" s="574" t="s">
        <v>271</v>
      </c>
      <c r="I91" s="574" t="s">
        <v>811</v>
      </c>
      <c r="J91" s="574" t="s">
        <v>650</v>
      </c>
      <c r="K91" s="574" t="s">
        <v>651</v>
      </c>
      <c r="L91" s="577">
        <v>42.14</v>
      </c>
      <c r="M91" s="577">
        <v>42.14</v>
      </c>
      <c r="N91" s="574">
        <v>1</v>
      </c>
      <c r="O91" s="578">
        <v>0.5</v>
      </c>
      <c r="P91" s="577">
        <v>42.14</v>
      </c>
      <c r="Q91" s="579">
        <v>1</v>
      </c>
      <c r="R91" s="574">
        <v>1</v>
      </c>
      <c r="S91" s="579">
        <v>1</v>
      </c>
      <c r="T91" s="578">
        <v>0.5</v>
      </c>
      <c r="U91" s="580">
        <v>1</v>
      </c>
    </row>
    <row r="92" spans="1:21" ht="14.45" customHeight="1" x14ac:dyDescent="0.2">
      <c r="A92" s="573">
        <v>29</v>
      </c>
      <c r="B92" s="574" t="s">
        <v>561</v>
      </c>
      <c r="C92" s="574" t="s">
        <v>565</v>
      </c>
      <c r="D92" s="575" t="s">
        <v>1047</v>
      </c>
      <c r="E92" s="576" t="s">
        <v>579</v>
      </c>
      <c r="F92" s="574" t="s">
        <v>562</v>
      </c>
      <c r="G92" s="574" t="s">
        <v>721</v>
      </c>
      <c r="H92" s="574" t="s">
        <v>271</v>
      </c>
      <c r="I92" s="574" t="s">
        <v>722</v>
      </c>
      <c r="J92" s="574" t="s">
        <v>503</v>
      </c>
      <c r="K92" s="574" t="s">
        <v>723</v>
      </c>
      <c r="L92" s="577">
        <v>285.01</v>
      </c>
      <c r="M92" s="577">
        <v>570.02</v>
      </c>
      <c r="N92" s="574">
        <v>2</v>
      </c>
      <c r="O92" s="578">
        <v>2</v>
      </c>
      <c r="P92" s="577">
        <v>570.02</v>
      </c>
      <c r="Q92" s="579">
        <v>1</v>
      </c>
      <c r="R92" s="574">
        <v>2</v>
      </c>
      <c r="S92" s="579">
        <v>1</v>
      </c>
      <c r="T92" s="578">
        <v>2</v>
      </c>
      <c r="U92" s="580">
        <v>1</v>
      </c>
    </row>
    <row r="93" spans="1:21" ht="14.45" customHeight="1" x14ac:dyDescent="0.2">
      <c r="A93" s="573">
        <v>29</v>
      </c>
      <c r="B93" s="574" t="s">
        <v>561</v>
      </c>
      <c r="C93" s="574" t="s">
        <v>565</v>
      </c>
      <c r="D93" s="575" t="s">
        <v>1047</v>
      </c>
      <c r="E93" s="576" t="s">
        <v>579</v>
      </c>
      <c r="F93" s="574" t="s">
        <v>562</v>
      </c>
      <c r="G93" s="574" t="s">
        <v>721</v>
      </c>
      <c r="H93" s="574" t="s">
        <v>271</v>
      </c>
      <c r="I93" s="574" t="s">
        <v>812</v>
      </c>
      <c r="J93" s="574" t="s">
        <v>813</v>
      </c>
      <c r="K93" s="574" t="s">
        <v>814</v>
      </c>
      <c r="L93" s="577">
        <v>132.19</v>
      </c>
      <c r="M93" s="577">
        <v>132.19</v>
      </c>
      <c r="N93" s="574">
        <v>1</v>
      </c>
      <c r="O93" s="578">
        <v>1</v>
      </c>
      <c r="P93" s="577">
        <v>132.19</v>
      </c>
      <c r="Q93" s="579">
        <v>1</v>
      </c>
      <c r="R93" s="574">
        <v>1</v>
      </c>
      <c r="S93" s="579">
        <v>1</v>
      </c>
      <c r="T93" s="578">
        <v>1</v>
      </c>
      <c r="U93" s="580">
        <v>1</v>
      </c>
    </row>
    <row r="94" spans="1:21" ht="14.45" customHeight="1" x14ac:dyDescent="0.2">
      <c r="A94" s="573">
        <v>29</v>
      </c>
      <c r="B94" s="574" t="s">
        <v>561</v>
      </c>
      <c r="C94" s="574" t="s">
        <v>565</v>
      </c>
      <c r="D94" s="575" t="s">
        <v>1047</v>
      </c>
      <c r="E94" s="576" t="s">
        <v>579</v>
      </c>
      <c r="F94" s="574" t="s">
        <v>562</v>
      </c>
      <c r="G94" s="574" t="s">
        <v>721</v>
      </c>
      <c r="H94" s="574" t="s">
        <v>271</v>
      </c>
      <c r="I94" s="574" t="s">
        <v>815</v>
      </c>
      <c r="J94" s="574" t="s">
        <v>503</v>
      </c>
      <c r="K94" s="574" t="s">
        <v>504</v>
      </c>
      <c r="L94" s="577">
        <v>114</v>
      </c>
      <c r="M94" s="577">
        <v>114</v>
      </c>
      <c r="N94" s="574">
        <v>1</v>
      </c>
      <c r="O94" s="578">
        <v>1</v>
      </c>
      <c r="P94" s="577"/>
      <c r="Q94" s="579">
        <v>0</v>
      </c>
      <c r="R94" s="574"/>
      <c r="S94" s="579">
        <v>0</v>
      </c>
      <c r="T94" s="578"/>
      <c r="U94" s="580">
        <v>0</v>
      </c>
    </row>
    <row r="95" spans="1:21" ht="14.45" customHeight="1" x14ac:dyDescent="0.2">
      <c r="A95" s="573">
        <v>29</v>
      </c>
      <c r="B95" s="574" t="s">
        <v>561</v>
      </c>
      <c r="C95" s="574" t="s">
        <v>565</v>
      </c>
      <c r="D95" s="575" t="s">
        <v>1047</v>
      </c>
      <c r="E95" s="576" t="s">
        <v>579</v>
      </c>
      <c r="F95" s="574" t="s">
        <v>562</v>
      </c>
      <c r="G95" s="574" t="s">
        <v>658</v>
      </c>
      <c r="H95" s="574" t="s">
        <v>528</v>
      </c>
      <c r="I95" s="574" t="s">
        <v>659</v>
      </c>
      <c r="J95" s="574" t="s">
        <v>660</v>
      </c>
      <c r="K95" s="574" t="s">
        <v>661</v>
      </c>
      <c r="L95" s="577">
        <v>16.8</v>
      </c>
      <c r="M95" s="577">
        <v>67.2</v>
      </c>
      <c r="N95" s="574">
        <v>4</v>
      </c>
      <c r="O95" s="578">
        <v>4</v>
      </c>
      <c r="P95" s="577">
        <v>67.2</v>
      </c>
      <c r="Q95" s="579">
        <v>1</v>
      </c>
      <c r="R95" s="574">
        <v>4</v>
      </c>
      <c r="S95" s="579">
        <v>1</v>
      </c>
      <c r="T95" s="578">
        <v>4</v>
      </c>
      <c r="U95" s="580">
        <v>1</v>
      </c>
    </row>
    <row r="96" spans="1:21" ht="14.45" customHeight="1" x14ac:dyDescent="0.2">
      <c r="A96" s="573">
        <v>29</v>
      </c>
      <c r="B96" s="574" t="s">
        <v>561</v>
      </c>
      <c r="C96" s="574" t="s">
        <v>565</v>
      </c>
      <c r="D96" s="575" t="s">
        <v>1047</v>
      </c>
      <c r="E96" s="576" t="s">
        <v>579</v>
      </c>
      <c r="F96" s="574" t="s">
        <v>562</v>
      </c>
      <c r="G96" s="574" t="s">
        <v>662</v>
      </c>
      <c r="H96" s="574" t="s">
        <v>271</v>
      </c>
      <c r="I96" s="574" t="s">
        <v>663</v>
      </c>
      <c r="J96" s="574" t="s">
        <v>664</v>
      </c>
      <c r="K96" s="574" t="s">
        <v>665</v>
      </c>
      <c r="L96" s="577">
        <v>34.19</v>
      </c>
      <c r="M96" s="577">
        <v>102.57</v>
      </c>
      <c r="N96" s="574">
        <v>3</v>
      </c>
      <c r="O96" s="578">
        <v>0.5</v>
      </c>
      <c r="P96" s="577">
        <v>102.57</v>
      </c>
      <c r="Q96" s="579">
        <v>1</v>
      </c>
      <c r="R96" s="574">
        <v>3</v>
      </c>
      <c r="S96" s="579">
        <v>1</v>
      </c>
      <c r="T96" s="578">
        <v>0.5</v>
      </c>
      <c r="U96" s="580">
        <v>1</v>
      </c>
    </row>
    <row r="97" spans="1:21" ht="14.45" customHeight="1" x14ac:dyDescent="0.2">
      <c r="A97" s="573">
        <v>29</v>
      </c>
      <c r="B97" s="574" t="s">
        <v>561</v>
      </c>
      <c r="C97" s="574" t="s">
        <v>565</v>
      </c>
      <c r="D97" s="575" t="s">
        <v>1047</v>
      </c>
      <c r="E97" s="576" t="s">
        <v>579</v>
      </c>
      <c r="F97" s="574" t="s">
        <v>562</v>
      </c>
      <c r="G97" s="574" t="s">
        <v>773</v>
      </c>
      <c r="H97" s="574" t="s">
        <v>271</v>
      </c>
      <c r="I97" s="574" t="s">
        <v>816</v>
      </c>
      <c r="J97" s="574" t="s">
        <v>817</v>
      </c>
      <c r="K97" s="574" t="s">
        <v>776</v>
      </c>
      <c r="L97" s="577">
        <v>0</v>
      </c>
      <c r="M97" s="577">
        <v>0</v>
      </c>
      <c r="N97" s="574">
        <v>1</v>
      </c>
      <c r="O97" s="578">
        <v>1</v>
      </c>
      <c r="P97" s="577">
        <v>0</v>
      </c>
      <c r="Q97" s="579"/>
      <c r="R97" s="574">
        <v>1</v>
      </c>
      <c r="S97" s="579">
        <v>1</v>
      </c>
      <c r="T97" s="578">
        <v>1</v>
      </c>
      <c r="U97" s="580">
        <v>1</v>
      </c>
    </row>
    <row r="98" spans="1:21" ht="14.45" customHeight="1" x14ac:dyDescent="0.2">
      <c r="A98" s="573">
        <v>29</v>
      </c>
      <c r="B98" s="574" t="s">
        <v>561</v>
      </c>
      <c r="C98" s="574" t="s">
        <v>565</v>
      </c>
      <c r="D98" s="575" t="s">
        <v>1047</v>
      </c>
      <c r="E98" s="576" t="s">
        <v>579</v>
      </c>
      <c r="F98" s="574" t="s">
        <v>562</v>
      </c>
      <c r="G98" s="574" t="s">
        <v>818</v>
      </c>
      <c r="H98" s="574" t="s">
        <v>271</v>
      </c>
      <c r="I98" s="574" t="s">
        <v>819</v>
      </c>
      <c r="J98" s="574" t="s">
        <v>820</v>
      </c>
      <c r="K98" s="574" t="s">
        <v>821</v>
      </c>
      <c r="L98" s="577">
        <v>654.95000000000005</v>
      </c>
      <c r="M98" s="577">
        <v>654.95000000000005</v>
      </c>
      <c r="N98" s="574">
        <v>1</v>
      </c>
      <c r="O98" s="578">
        <v>0.5</v>
      </c>
      <c r="P98" s="577">
        <v>654.95000000000005</v>
      </c>
      <c r="Q98" s="579">
        <v>1</v>
      </c>
      <c r="R98" s="574">
        <v>1</v>
      </c>
      <c r="S98" s="579">
        <v>1</v>
      </c>
      <c r="T98" s="578">
        <v>0.5</v>
      </c>
      <c r="U98" s="580">
        <v>1</v>
      </c>
    </row>
    <row r="99" spans="1:21" ht="14.45" customHeight="1" x14ac:dyDescent="0.2">
      <c r="A99" s="573">
        <v>29</v>
      </c>
      <c r="B99" s="574" t="s">
        <v>561</v>
      </c>
      <c r="C99" s="574" t="s">
        <v>565</v>
      </c>
      <c r="D99" s="575" t="s">
        <v>1047</v>
      </c>
      <c r="E99" s="576" t="s">
        <v>579</v>
      </c>
      <c r="F99" s="574" t="s">
        <v>562</v>
      </c>
      <c r="G99" s="574" t="s">
        <v>678</v>
      </c>
      <c r="H99" s="574" t="s">
        <v>528</v>
      </c>
      <c r="I99" s="574" t="s">
        <v>679</v>
      </c>
      <c r="J99" s="574" t="s">
        <v>680</v>
      </c>
      <c r="K99" s="574" t="s">
        <v>681</v>
      </c>
      <c r="L99" s="577">
        <v>154.36000000000001</v>
      </c>
      <c r="M99" s="577">
        <v>308.72000000000003</v>
      </c>
      <c r="N99" s="574">
        <v>2</v>
      </c>
      <c r="O99" s="578">
        <v>0.5</v>
      </c>
      <c r="P99" s="577">
        <v>308.72000000000003</v>
      </c>
      <c r="Q99" s="579">
        <v>1</v>
      </c>
      <c r="R99" s="574">
        <v>2</v>
      </c>
      <c r="S99" s="579">
        <v>1</v>
      </c>
      <c r="T99" s="578">
        <v>0.5</v>
      </c>
      <c r="U99" s="580">
        <v>1</v>
      </c>
    </row>
    <row r="100" spans="1:21" ht="14.45" customHeight="1" x14ac:dyDescent="0.2">
      <c r="A100" s="573">
        <v>29</v>
      </c>
      <c r="B100" s="574" t="s">
        <v>561</v>
      </c>
      <c r="C100" s="574" t="s">
        <v>565</v>
      </c>
      <c r="D100" s="575" t="s">
        <v>1047</v>
      </c>
      <c r="E100" s="576" t="s">
        <v>579</v>
      </c>
      <c r="F100" s="574" t="s">
        <v>562</v>
      </c>
      <c r="G100" s="574" t="s">
        <v>822</v>
      </c>
      <c r="H100" s="574" t="s">
        <v>271</v>
      </c>
      <c r="I100" s="574" t="s">
        <v>823</v>
      </c>
      <c r="J100" s="574" t="s">
        <v>824</v>
      </c>
      <c r="K100" s="574" t="s">
        <v>825</v>
      </c>
      <c r="L100" s="577">
        <v>121.92</v>
      </c>
      <c r="M100" s="577">
        <v>609.6</v>
      </c>
      <c r="N100" s="574">
        <v>5</v>
      </c>
      <c r="O100" s="578">
        <v>2</v>
      </c>
      <c r="P100" s="577">
        <v>609.6</v>
      </c>
      <c r="Q100" s="579">
        <v>1</v>
      </c>
      <c r="R100" s="574">
        <v>5</v>
      </c>
      <c r="S100" s="579">
        <v>1</v>
      </c>
      <c r="T100" s="578">
        <v>2</v>
      </c>
      <c r="U100" s="580">
        <v>1</v>
      </c>
    </row>
    <row r="101" spans="1:21" ht="14.45" customHeight="1" x14ac:dyDescent="0.2">
      <c r="A101" s="573">
        <v>29</v>
      </c>
      <c r="B101" s="574" t="s">
        <v>561</v>
      </c>
      <c r="C101" s="574" t="s">
        <v>565</v>
      </c>
      <c r="D101" s="575" t="s">
        <v>1047</v>
      </c>
      <c r="E101" s="576" t="s">
        <v>579</v>
      </c>
      <c r="F101" s="574" t="s">
        <v>563</v>
      </c>
      <c r="G101" s="574" t="s">
        <v>584</v>
      </c>
      <c r="H101" s="574" t="s">
        <v>271</v>
      </c>
      <c r="I101" s="574" t="s">
        <v>826</v>
      </c>
      <c r="J101" s="574" t="s">
        <v>586</v>
      </c>
      <c r="K101" s="574"/>
      <c r="L101" s="577">
        <v>114</v>
      </c>
      <c r="M101" s="577">
        <v>114</v>
      </c>
      <c r="N101" s="574">
        <v>1</v>
      </c>
      <c r="O101" s="578">
        <v>1</v>
      </c>
      <c r="P101" s="577">
        <v>114</v>
      </c>
      <c r="Q101" s="579">
        <v>1</v>
      </c>
      <c r="R101" s="574">
        <v>1</v>
      </c>
      <c r="S101" s="579">
        <v>1</v>
      </c>
      <c r="T101" s="578">
        <v>1</v>
      </c>
      <c r="U101" s="580">
        <v>1</v>
      </c>
    </row>
    <row r="102" spans="1:21" ht="14.45" customHeight="1" x14ac:dyDescent="0.2">
      <c r="A102" s="573">
        <v>29</v>
      </c>
      <c r="B102" s="574" t="s">
        <v>561</v>
      </c>
      <c r="C102" s="574" t="s">
        <v>565</v>
      </c>
      <c r="D102" s="575" t="s">
        <v>1047</v>
      </c>
      <c r="E102" s="576" t="s">
        <v>579</v>
      </c>
      <c r="F102" s="574" t="s">
        <v>564</v>
      </c>
      <c r="G102" s="574" t="s">
        <v>584</v>
      </c>
      <c r="H102" s="574" t="s">
        <v>271</v>
      </c>
      <c r="I102" s="574" t="s">
        <v>594</v>
      </c>
      <c r="J102" s="574" t="s">
        <v>595</v>
      </c>
      <c r="K102" s="574" t="s">
        <v>596</v>
      </c>
      <c r="L102" s="577">
        <v>99.99</v>
      </c>
      <c r="M102" s="577">
        <v>799.91999999999985</v>
      </c>
      <c r="N102" s="574">
        <v>8</v>
      </c>
      <c r="O102" s="578">
        <v>3</v>
      </c>
      <c r="P102" s="577">
        <v>499.94999999999993</v>
      </c>
      <c r="Q102" s="579">
        <v>0.625</v>
      </c>
      <c r="R102" s="574">
        <v>5</v>
      </c>
      <c r="S102" s="579">
        <v>0.625</v>
      </c>
      <c r="T102" s="578">
        <v>2</v>
      </c>
      <c r="U102" s="580">
        <v>0.66666666666666663</v>
      </c>
    </row>
    <row r="103" spans="1:21" ht="14.45" customHeight="1" x14ac:dyDescent="0.2">
      <c r="A103" s="573">
        <v>29</v>
      </c>
      <c r="B103" s="574" t="s">
        <v>561</v>
      </c>
      <c r="C103" s="574" t="s">
        <v>565</v>
      </c>
      <c r="D103" s="575" t="s">
        <v>1047</v>
      </c>
      <c r="E103" s="576" t="s">
        <v>579</v>
      </c>
      <c r="F103" s="574" t="s">
        <v>564</v>
      </c>
      <c r="G103" s="574" t="s">
        <v>584</v>
      </c>
      <c r="H103" s="574" t="s">
        <v>271</v>
      </c>
      <c r="I103" s="574" t="s">
        <v>597</v>
      </c>
      <c r="J103" s="574" t="s">
        <v>598</v>
      </c>
      <c r="K103" s="574" t="s">
        <v>599</v>
      </c>
      <c r="L103" s="577">
        <v>185.79</v>
      </c>
      <c r="M103" s="577">
        <v>928.95</v>
      </c>
      <c r="N103" s="574">
        <v>5</v>
      </c>
      <c r="O103" s="578">
        <v>2</v>
      </c>
      <c r="P103" s="577">
        <v>371.58</v>
      </c>
      <c r="Q103" s="579">
        <v>0.39999999999999997</v>
      </c>
      <c r="R103" s="574">
        <v>2</v>
      </c>
      <c r="S103" s="579">
        <v>0.4</v>
      </c>
      <c r="T103" s="578">
        <v>1</v>
      </c>
      <c r="U103" s="580">
        <v>0.5</v>
      </c>
    </row>
    <row r="104" spans="1:21" ht="14.45" customHeight="1" x14ac:dyDescent="0.2">
      <c r="A104" s="573">
        <v>29</v>
      </c>
      <c r="B104" s="574" t="s">
        <v>561</v>
      </c>
      <c r="C104" s="574" t="s">
        <v>565</v>
      </c>
      <c r="D104" s="575" t="s">
        <v>1047</v>
      </c>
      <c r="E104" s="576" t="s">
        <v>579</v>
      </c>
      <c r="F104" s="574" t="s">
        <v>564</v>
      </c>
      <c r="G104" s="574" t="s">
        <v>584</v>
      </c>
      <c r="H104" s="574" t="s">
        <v>271</v>
      </c>
      <c r="I104" s="574" t="s">
        <v>827</v>
      </c>
      <c r="J104" s="574" t="s">
        <v>691</v>
      </c>
      <c r="K104" s="574" t="s">
        <v>828</v>
      </c>
      <c r="L104" s="577">
        <v>60.23</v>
      </c>
      <c r="M104" s="577">
        <v>60.23</v>
      </c>
      <c r="N104" s="574">
        <v>1</v>
      </c>
      <c r="O104" s="578">
        <v>1</v>
      </c>
      <c r="P104" s="577"/>
      <c r="Q104" s="579">
        <v>0</v>
      </c>
      <c r="R104" s="574"/>
      <c r="S104" s="579">
        <v>0</v>
      </c>
      <c r="T104" s="578"/>
      <c r="U104" s="580">
        <v>0</v>
      </c>
    </row>
    <row r="105" spans="1:21" ht="14.45" customHeight="1" x14ac:dyDescent="0.2">
      <c r="A105" s="573">
        <v>29</v>
      </c>
      <c r="B105" s="574" t="s">
        <v>561</v>
      </c>
      <c r="C105" s="574" t="s">
        <v>565</v>
      </c>
      <c r="D105" s="575" t="s">
        <v>1047</v>
      </c>
      <c r="E105" s="576" t="s">
        <v>579</v>
      </c>
      <c r="F105" s="574" t="s">
        <v>564</v>
      </c>
      <c r="G105" s="574" t="s">
        <v>584</v>
      </c>
      <c r="H105" s="574" t="s">
        <v>271</v>
      </c>
      <c r="I105" s="574" t="s">
        <v>829</v>
      </c>
      <c r="J105" s="574" t="s">
        <v>691</v>
      </c>
      <c r="K105" s="574" t="s">
        <v>830</v>
      </c>
      <c r="L105" s="577">
        <v>51.97</v>
      </c>
      <c r="M105" s="577">
        <v>51.97</v>
      </c>
      <c r="N105" s="574">
        <v>1</v>
      </c>
      <c r="O105" s="578">
        <v>1</v>
      </c>
      <c r="P105" s="577"/>
      <c r="Q105" s="579">
        <v>0</v>
      </c>
      <c r="R105" s="574"/>
      <c r="S105" s="579">
        <v>0</v>
      </c>
      <c r="T105" s="578"/>
      <c r="U105" s="580">
        <v>0</v>
      </c>
    </row>
    <row r="106" spans="1:21" ht="14.45" customHeight="1" x14ac:dyDescent="0.2">
      <c r="A106" s="573">
        <v>29</v>
      </c>
      <c r="B106" s="574" t="s">
        <v>561</v>
      </c>
      <c r="C106" s="574" t="s">
        <v>565</v>
      </c>
      <c r="D106" s="575" t="s">
        <v>1047</v>
      </c>
      <c r="E106" s="576" t="s">
        <v>576</v>
      </c>
      <c r="F106" s="574" t="s">
        <v>562</v>
      </c>
      <c r="G106" s="574" t="s">
        <v>655</v>
      </c>
      <c r="H106" s="574" t="s">
        <v>271</v>
      </c>
      <c r="I106" s="574" t="s">
        <v>656</v>
      </c>
      <c r="J106" s="574" t="s">
        <v>539</v>
      </c>
      <c r="K106" s="574" t="s">
        <v>657</v>
      </c>
      <c r="L106" s="577">
        <v>61.97</v>
      </c>
      <c r="M106" s="577">
        <v>61.97</v>
      </c>
      <c r="N106" s="574">
        <v>1</v>
      </c>
      <c r="O106" s="578">
        <v>1</v>
      </c>
      <c r="P106" s="577"/>
      <c r="Q106" s="579">
        <v>0</v>
      </c>
      <c r="R106" s="574"/>
      <c r="S106" s="579">
        <v>0</v>
      </c>
      <c r="T106" s="578"/>
      <c r="U106" s="580">
        <v>0</v>
      </c>
    </row>
    <row r="107" spans="1:21" ht="14.45" customHeight="1" x14ac:dyDescent="0.2">
      <c r="A107" s="573">
        <v>29</v>
      </c>
      <c r="B107" s="574" t="s">
        <v>561</v>
      </c>
      <c r="C107" s="574" t="s">
        <v>565</v>
      </c>
      <c r="D107" s="575" t="s">
        <v>1047</v>
      </c>
      <c r="E107" s="576" t="s">
        <v>576</v>
      </c>
      <c r="F107" s="574" t="s">
        <v>564</v>
      </c>
      <c r="G107" s="574" t="s">
        <v>584</v>
      </c>
      <c r="H107" s="574" t="s">
        <v>271</v>
      </c>
      <c r="I107" s="574" t="s">
        <v>789</v>
      </c>
      <c r="J107" s="574" t="s">
        <v>790</v>
      </c>
      <c r="K107" s="574" t="s">
        <v>791</v>
      </c>
      <c r="L107" s="577">
        <v>1048.6500000000001</v>
      </c>
      <c r="M107" s="577">
        <v>5243.25</v>
      </c>
      <c r="N107" s="574">
        <v>5</v>
      </c>
      <c r="O107" s="578">
        <v>2</v>
      </c>
      <c r="P107" s="577">
        <v>5243.25</v>
      </c>
      <c r="Q107" s="579">
        <v>1</v>
      </c>
      <c r="R107" s="574">
        <v>5</v>
      </c>
      <c r="S107" s="579">
        <v>1</v>
      </c>
      <c r="T107" s="578">
        <v>2</v>
      </c>
      <c r="U107" s="580">
        <v>1</v>
      </c>
    </row>
    <row r="108" spans="1:21" ht="14.45" customHeight="1" x14ac:dyDescent="0.2">
      <c r="A108" s="573">
        <v>29</v>
      </c>
      <c r="B108" s="574" t="s">
        <v>561</v>
      </c>
      <c r="C108" s="574" t="s">
        <v>565</v>
      </c>
      <c r="D108" s="575" t="s">
        <v>1047</v>
      </c>
      <c r="E108" s="576" t="s">
        <v>576</v>
      </c>
      <c r="F108" s="574" t="s">
        <v>564</v>
      </c>
      <c r="G108" s="574" t="s">
        <v>584</v>
      </c>
      <c r="H108" s="574" t="s">
        <v>271</v>
      </c>
      <c r="I108" s="574" t="s">
        <v>594</v>
      </c>
      <c r="J108" s="574" t="s">
        <v>595</v>
      </c>
      <c r="K108" s="574" t="s">
        <v>596</v>
      </c>
      <c r="L108" s="577">
        <v>99.99</v>
      </c>
      <c r="M108" s="577">
        <v>199.98</v>
      </c>
      <c r="N108" s="574">
        <v>2</v>
      </c>
      <c r="O108" s="578">
        <v>1</v>
      </c>
      <c r="P108" s="577"/>
      <c r="Q108" s="579">
        <v>0</v>
      </c>
      <c r="R108" s="574"/>
      <c r="S108" s="579">
        <v>0</v>
      </c>
      <c r="T108" s="578"/>
      <c r="U108" s="580">
        <v>0</v>
      </c>
    </row>
    <row r="109" spans="1:21" ht="14.45" customHeight="1" x14ac:dyDescent="0.2">
      <c r="A109" s="573">
        <v>29</v>
      </c>
      <c r="B109" s="574" t="s">
        <v>561</v>
      </c>
      <c r="C109" s="574" t="s">
        <v>565</v>
      </c>
      <c r="D109" s="575" t="s">
        <v>1047</v>
      </c>
      <c r="E109" s="576" t="s">
        <v>576</v>
      </c>
      <c r="F109" s="574" t="s">
        <v>564</v>
      </c>
      <c r="G109" s="574" t="s">
        <v>584</v>
      </c>
      <c r="H109" s="574" t="s">
        <v>271</v>
      </c>
      <c r="I109" s="574" t="s">
        <v>831</v>
      </c>
      <c r="J109" s="574" t="s">
        <v>832</v>
      </c>
      <c r="K109" s="574" t="s">
        <v>833</v>
      </c>
      <c r="L109" s="577">
        <v>260.42</v>
      </c>
      <c r="M109" s="577">
        <v>781.26</v>
      </c>
      <c r="N109" s="574">
        <v>3</v>
      </c>
      <c r="O109" s="578">
        <v>1</v>
      </c>
      <c r="P109" s="577"/>
      <c r="Q109" s="579">
        <v>0</v>
      </c>
      <c r="R109" s="574"/>
      <c r="S109" s="579">
        <v>0</v>
      </c>
      <c r="T109" s="578"/>
      <c r="U109" s="580">
        <v>0</v>
      </c>
    </row>
    <row r="110" spans="1:21" ht="14.45" customHeight="1" x14ac:dyDescent="0.2">
      <c r="A110" s="573">
        <v>29</v>
      </c>
      <c r="B110" s="574" t="s">
        <v>561</v>
      </c>
      <c r="C110" s="574" t="s">
        <v>565</v>
      </c>
      <c r="D110" s="575" t="s">
        <v>1047</v>
      </c>
      <c r="E110" s="576" t="s">
        <v>576</v>
      </c>
      <c r="F110" s="574" t="s">
        <v>564</v>
      </c>
      <c r="G110" s="574" t="s">
        <v>584</v>
      </c>
      <c r="H110" s="574" t="s">
        <v>271</v>
      </c>
      <c r="I110" s="574" t="s">
        <v>834</v>
      </c>
      <c r="J110" s="574" t="s">
        <v>835</v>
      </c>
      <c r="K110" s="574" t="s">
        <v>836</v>
      </c>
      <c r="L110" s="577">
        <v>997.24</v>
      </c>
      <c r="M110" s="577">
        <v>1994.48</v>
      </c>
      <c r="N110" s="574">
        <v>2</v>
      </c>
      <c r="O110" s="578">
        <v>1</v>
      </c>
      <c r="P110" s="577">
        <v>1994.48</v>
      </c>
      <c r="Q110" s="579">
        <v>1</v>
      </c>
      <c r="R110" s="574">
        <v>2</v>
      </c>
      <c r="S110" s="579">
        <v>1</v>
      </c>
      <c r="T110" s="578">
        <v>1</v>
      </c>
      <c r="U110" s="580">
        <v>1</v>
      </c>
    </row>
    <row r="111" spans="1:21" ht="14.45" customHeight="1" x14ac:dyDescent="0.2">
      <c r="A111" s="573">
        <v>29</v>
      </c>
      <c r="B111" s="574" t="s">
        <v>561</v>
      </c>
      <c r="C111" s="574" t="s">
        <v>565</v>
      </c>
      <c r="D111" s="575" t="s">
        <v>1047</v>
      </c>
      <c r="E111" s="576" t="s">
        <v>576</v>
      </c>
      <c r="F111" s="574" t="s">
        <v>564</v>
      </c>
      <c r="G111" s="574" t="s">
        <v>584</v>
      </c>
      <c r="H111" s="574" t="s">
        <v>271</v>
      </c>
      <c r="I111" s="574" t="s">
        <v>837</v>
      </c>
      <c r="J111" s="574" t="s">
        <v>838</v>
      </c>
      <c r="K111" s="574" t="s">
        <v>839</v>
      </c>
      <c r="L111" s="577">
        <v>99.76</v>
      </c>
      <c r="M111" s="577">
        <v>99.76</v>
      </c>
      <c r="N111" s="574">
        <v>1</v>
      </c>
      <c r="O111" s="578">
        <v>1</v>
      </c>
      <c r="P111" s="577"/>
      <c r="Q111" s="579">
        <v>0</v>
      </c>
      <c r="R111" s="574"/>
      <c r="S111" s="579">
        <v>0</v>
      </c>
      <c r="T111" s="578"/>
      <c r="U111" s="580">
        <v>0</v>
      </c>
    </row>
    <row r="112" spans="1:21" ht="14.45" customHeight="1" x14ac:dyDescent="0.2">
      <c r="A112" s="573">
        <v>29</v>
      </c>
      <c r="B112" s="574" t="s">
        <v>561</v>
      </c>
      <c r="C112" s="574" t="s">
        <v>565</v>
      </c>
      <c r="D112" s="575" t="s">
        <v>1047</v>
      </c>
      <c r="E112" s="576" t="s">
        <v>576</v>
      </c>
      <c r="F112" s="574" t="s">
        <v>564</v>
      </c>
      <c r="G112" s="574" t="s">
        <v>584</v>
      </c>
      <c r="H112" s="574" t="s">
        <v>271</v>
      </c>
      <c r="I112" s="574" t="s">
        <v>840</v>
      </c>
      <c r="J112" s="574" t="s">
        <v>835</v>
      </c>
      <c r="K112" s="574" t="s">
        <v>841</v>
      </c>
      <c r="L112" s="577">
        <v>1343.2</v>
      </c>
      <c r="M112" s="577">
        <v>4029.6000000000004</v>
      </c>
      <c r="N112" s="574">
        <v>3</v>
      </c>
      <c r="O112" s="578">
        <v>1</v>
      </c>
      <c r="P112" s="577"/>
      <c r="Q112" s="579">
        <v>0</v>
      </c>
      <c r="R112" s="574"/>
      <c r="S112" s="579">
        <v>0</v>
      </c>
      <c r="T112" s="578"/>
      <c r="U112" s="580">
        <v>0</v>
      </c>
    </row>
    <row r="113" spans="1:21" ht="14.45" customHeight="1" x14ac:dyDescent="0.2">
      <c r="A113" s="573">
        <v>29</v>
      </c>
      <c r="B113" s="574" t="s">
        <v>561</v>
      </c>
      <c r="C113" s="574" t="s">
        <v>565</v>
      </c>
      <c r="D113" s="575" t="s">
        <v>1047</v>
      </c>
      <c r="E113" s="576" t="s">
        <v>576</v>
      </c>
      <c r="F113" s="574" t="s">
        <v>564</v>
      </c>
      <c r="G113" s="574" t="s">
        <v>584</v>
      </c>
      <c r="H113" s="574" t="s">
        <v>271</v>
      </c>
      <c r="I113" s="574" t="s">
        <v>842</v>
      </c>
      <c r="J113" s="574" t="s">
        <v>843</v>
      </c>
      <c r="K113" s="574" t="s">
        <v>844</v>
      </c>
      <c r="L113" s="577">
        <v>435.06</v>
      </c>
      <c r="M113" s="577">
        <v>2175.3000000000002</v>
      </c>
      <c r="N113" s="574">
        <v>5</v>
      </c>
      <c r="O113" s="578">
        <v>1</v>
      </c>
      <c r="P113" s="577">
        <v>2175.3000000000002</v>
      </c>
      <c r="Q113" s="579">
        <v>1</v>
      </c>
      <c r="R113" s="574">
        <v>5</v>
      </c>
      <c r="S113" s="579">
        <v>1</v>
      </c>
      <c r="T113" s="578">
        <v>1</v>
      </c>
      <c r="U113" s="580">
        <v>1</v>
      </c>
    </row>
    <row r="114" spans="1:21" ht="14.45" customHeight="1" x14ac:dyDescent="0.2">
      <c r="A114" s="573">
        <v>29</v>
      </c>
      <c r="B114" s="574" t="s">
        <v>561</v>
      </c>
      <c r="C114" s="574" t="s">
        <v>565</v>
      </c>
      <c r="D114" s="575" t="s">
        <v>1047</v>
      </c>
      <c r="E114" s="576" t="s">
        <v>576</v>
      </c>
      <c r="F114" s="574" t="s">
        <v>564</v>
      </c>
      <c r="G114" s="574" t="s">
        <v>584</v>
      </c>
      <c r="H114" s="574" t="s">
        <v>271</v>
      </c>
      <c r="I114" s="574" t="s">
        <v>845</v>
      </c>
      <c r="J114" s="574" t="s">
        <v>846</v>
      </c>
      <c r="K114" s="574" t="s">
        <v>847</v>
      </c>
      <c r="L114" s="577">
        <v>349.6</v>
      </c>
      <c r="M114" s="577">
        <v>349.6</v>
      </c>
      <c r="N114" s="574">
        <v>1</v>
      </c>
      <c r="O114" s="578">
        <v>1</v>
      </c>
      <c r="P114" s="577"/>
      <c r="Q114" s="579">
        <v>0</v>
      </c>
      <c r="R114" s="574"/>
      <c r="S114" s="579">
        <v>0</v>
      </c>
      <c r="T114" s="578"/>
      <c r="U114" s="580">
        <v>0</v>
      </c>
    </row>
    <row r="115" spans="1:21" ht="14.45" customHeight="1" x14ac:dyDescent="0.2">
      <c r="A115" s="573">
        <v>29</v>
      </c>
      <c r="B115" s="574" t="s">
        <v>561</v>
      </c>
      <c r="C115" s="574" t="s">
        <v>565</v>
      </c>
      <c r="D115" s="575" t="s">
        <v>1047</v>
      </c>
      <c r="E115" s="576" t="s">
        <v>576</v>
      </c>
      <c r="F115" s="574" t="s">
        <v>564</v>
      </c>
      <c r="G115" s="574" t="s">
        <v>584</v>
      </c>
      <c r="H115" s="574" t="s">
        <v>271</v>
      </c>
      <c r="I115" s="574" t="s">
        <v>848</v>
      </c>
      <c r="J115" s="574" t="s">
        <v>849</v>
      </c>
      <c r="K115" s="574" t="s">
        <v>850</v>
      </c>
      <c r="L115" s="577">
        <v>2499.9499999999998</v>
      </c>
      <c r="M115" s="577">
        <v>2499.9499999999998</v>
      </c>
      <c r="N115" s="574">
        <v>1</v>
      </c>
      <c r="O115" s="578">
        <v>1</v>
      </c>
      <c r="P115" s="577">
        <v>2499.9499999999998</v>
      </c>
      <c r="Q115" s="579">
        <v>1</v>
      </c>
      <c r="R115" s="574">
        <v>1</v>
      </c>
      <c r="S115" s="579">
        <v>1</v>
      </c>
      <c r="T115" s="578">
        <v>1</v>
      </c>
      <c r="U115" s="580">
        <v>1</v>
      </c>
    </row>
    <row r="116" spans="1:21" ht="14.45" customHeight="1" x14ac:dyDescent="0.2">
      <c r="A116" s="573">
        <v>29</v>
      </c>
      <c r="B116" s="574" t="s">
        <v>561</v>
      </c>
      <c r="C116" s="574" t="s">
        <v>565</v>
      </c>
      <c r="D116" s="575" t="s">
        <v>1047</v>
      </c>
      <c r="E116" s="576" t="s">
        <v>576</v>
      </c>
      <c r="F116" s="574" t="s">
        <v>564</v>
      </c>
      <c r="G116" s="574" t="s">
        <v>584</v>
      </c>
      <c r="H116" s="574" t="s">
        <v>271</v>
      </c>
      <c r="I116" s="574" t="s">
        <v>851</v>
      </c>
      <c r="J116" s="574" t="s">
        <v>852</v>
      </c>
      <c r="K116" s="574" t="s">
        <v>853</v>
      </c>
      <c r="L116" s="577">
        <v>299.70999999999998</v>
      </c>
      <c r="M116" s="577">
        <v>1498.55</v>
      </c>
      <c r="N116" s="574">
        <v>5</v>
      </c>
      <c r="O116" s="578">
        <v>1</v>
      </c>
      <c r="P116" s="577">
        <v>1498.55</v>
      </c>
      <c r="Q116" s="579">
        <v>1</v>
      </c>
      <c r="R116" s="574">
        <v>5</v>
      </c>
      <c r="S116" s="579">
        <v>1</v>
      </c>
      <c r="T116" s="578">
        <v>1</v>
      </c>
      <c r="U116" s="580">
        <v>1</v>
      </c>
    </row>
    <row r="117" spans="1:21" ht="14.45" customHeight="1" x14ac:dyDescent="0.2">
      <c r="A117" s="573">
        <v>29</v>
      </c>
      <c r="B117" s="574" t="s">
        <v>561</v>
      </c>
      <c r="C117" s="574" t="s">
        <v>565</v>
      </c>
      <c r="D117" s="575" t="s">
        <v>1047</v>
      </c>
      <c r="E117" s="576" t="s">
        <v>575</v>
      </c>
      <c r="F117" s="574" t="s">
        <v>562</v>
      </c>
      <c r="G117" s="574" t="s">
        <v>854</v>
      </c>
      <c r="H117" s="574" t="s">
        <v>271</v>
      </c>
      <c r="I117" s="574" t="s">
        <v>855</v>
      </c>
      <c r="J117" s="574" t="s">
        <v>856</v>
      </c>
      <c r="K117" s="574" t="s">
        <v>857</v>
      </c>
      <c r="L117" s="577">
        <v>23.49</v>
      </c>
      <c r="M117" s="577">
        <v>23.49</v>
      </c>
      <c r="N117" s="574">
        <v>1</v>
      </c>
      <c r="O117" s="578">
        <v>0.5</v>
      </c>
      <c r="P117" s="577">
        <v>23.49</v>
      </c>
      <c r="Q117" s="579">
        <v>1</v>
      </c>
      <c r="R117" s="574">
        <v>1</v>
      </c>
      <c r="S117" s="579">
        <v>1</v>
      </c>
      <c r="T117" s="578">
        <v>0.5</v>
      </c>
      <c r="U117" s="580">
        <v>1</v>
      </c>
    </row>
    <row r="118" spans="1:21" ht="14.45" customHeight="1" x14ac:dyDescent="0.2">
      <c r="A118" s="573">
        <v>29</v>
      </c>
      <c r="B118" s="574" t="s">
        <v>561</v>
      </c>
      <c r="C118" s="574" t="s">
        <v>565</v>
      </c>
      <c r="D118" s="575" t="s">
        <v>1047</v>
      </c>
      <c r="E118" s="576" t="s">
        <v>575</v>
      </c>
      <c r="F118" s="574" t="s">
        <v>562</v>
      </c>
      <c r="G118" s="574" t="s">
        <v>611</v>
      </c>
      <c r="H118" s="574" t="s">
        <v>271</v>
      </c>
      <c r="I118" s="574" t="s">
        <v>615</v>
      </c>
      <c r="J118" s="574" t="s">
        <v>613</v>
      </c>
      <c r="K118" s="574" t="s">
        <v>616</v>
      </c>
      <c r="L118" s="577">
        <v>235.78</v>
      </c>
      <c r="M118" s="577">
        <v>235.78</v>
      </c>
      <c r="N118" s="574">
        <v>1</v>
      </c>
      <c r="O118" s="578">
        <v>0.5</v>
      </c>
      <c r="P118" s="577">
        <v>235.78</v>
      </c>
      <c r="Q118" s="579">
        <v>1</v>
      </c>
      <c r="R118" s="574">
        <v>1</v>
      </c>
      <c r="S118" s="579">
        <v>1</v>
      </c>
      <c r="T118" s="578">
        <v>0.5</v>
      </c>
      <c r="U118" s="580">
        <v>1</v>
      </c>
    </row>
    <row r="119" spans="1:21" ht="14.45" customHeight="1" x14ac:dyDescent="0.2">
      <c r="A119" s="573">
        <v>29</v>
      </c>
      <c r="B119" s="574" t="s">
        <v>561</v>
      </c>
      <c r="C119" s="574" t="s">
        <v>565</v>
      </c>
      <c r="D119" s="575" t="s">
        <v>1047</v>
      </c>
      <c r="E119" s="576" t="s">
        <v>575</v>
      </c>
      <c r="F119" s="574" t="s">
        <v>562</v>
      </c>
      <c r="G119" s="574" t="s">
        <v>698</v>
      </c>
      <c r="H119" s="574" t="s">
        <v>271</v>
      </c>
      <c r="I119" s="574" t="s">
        <v>699</v>
      </c>
      <c r="J119" s="574" t="s">
        <v>700</v>
      </c>
      <c r="K119" s="574" t="s">
        <v>701</v>
      </c>
      <c r="L119" s="577">
        <v>52.78</v>
      </c>
      <c r="M119" s="577">
        <v>52.78</v>
      </c>
      <c r="N119" s="574">
        <v>1</v>
      </c>
      <c r="O119" s="578">
        <v>1</v>
      </c>
      <c r="P119" s="577">
        <v>52.78</v>
      </c>
      <c r="Q119" s="579">
        <v>1</v>
      </c>
      <c r="R119" s="574">
        <v>1</v>
      </c>
      <c r="S119" s="579">
        <v>1</v>
      </c>
      <c r="T119" s="578">
        <v>1</v>
      </c>
      <c r="U119" s="580">
        <v>1</v>
      </c>
    </row>
    <row r="120" spans="1:21" ht="14.45" customHeight="1" x14ac:dyDescent="0.2">
      <c r="A120" s="573">
        <v>29</v>
      </c>
      <c r="B120" s="574" t="s">
        <v>561</v>
      </c>
      <c r="C120" s="574" t="s">
        <v>565</v>
      </c>
      <c r="D120" s="575" t="s">
        <v>1047</v>
      </c>
      <c r="E120" s="576" t="s">
        <v>575</v>
      </c>
      <c r="F120" s="574" t="s">
        <v>562</v>
      </c>
      <c r="G120" s="574" t="s">
        <v>698</v>
      </c>
      <c r="H120" s="574" t="s">
        <v>271</v>
      </c>
      <c r="I120" s="574" t="s">
        <v>858</v>
      </c>
      <c r="J120" s="574" t="s">
        <v>700</v>
      </c>
      <c r="K120" s="574" t="s">
        <v>859</v>
      </c>
      <c r="L120" s="577">
        <v>52.78</v>
      </c>
      <c r="M120" s="577">
        <v>52.78</v>
      </c>
      <c r="N120" s="574">
        <v>1</v>
      </c>
      <c r="O120" s="578">
        <v>0.5</v>
      </c>
      <c r="P120" s="577">
        <v>52.78</v>
      </c>
      <c r="Q120" s="579">
        <v>1</v>
      </c>
      <c r="R120" s="574">
        <v>1</v>
      </c>
      <c r="S120" s="579">
        <v>1</v>
      </c>
      <c r="T120" s="578">
        <v>0.5</v>
      </c>
      <c r="U120" s="580">
        <v>1</v>
      </c>
    </row>
    <row r="121" spans="1:21" ht="14.45" customHeight="1" x14ac:dyDescent="0.2">
      <c r="A121" s="573">
        <v>29</v>
      </c>
      <c r="B121" s="574" t="s">
        <v>561</v>
      </c>
      <c r="C121" s="574" t="s">
        <v>565</v>
      </c>
      <c r="D121" s="575" t="s">
        <v>1047</v>
      </c>
      <c r="E121" s="576" t="s">
        <v>575</v>
      </c>
      <c r="F121" s="574" t="s">
        <v>562</v>
      </c>
      <c r="G121" s="574" t="s">
        <v>698</v>
      </c>
      <c r="H121" s="574" t="s">
        <v>271</v>
      </c>
      <c r="I121" s="574" t="s">
        <v>860</v>
      </c>
      <c r="J121" s="574" t="s">
        <v>861</v>
      </c>
      <c r="K121" s="574" t="s">
        <v>862</v>
      </c>
      <c r="L121" s="577">
        <v>51</v>
      </c>
      <c r="M121" s="577">
        <v>51</v>
      </c>
      <c r="N121" s="574">
        <v>1</v>
      </c>
      <c r="O121" s="578"/>
      <c r="P121" s="577"/>
      <c r="Q121" s="579">
        <v>0</v>
      </c>
      <c r="R121" s="574"/>
      <c r="S121" s="579">
        <v>0</v>
      </c>
      <c r="T121" s="578"/>
      <c r="U121" s="580"/>
    </row>
    <row r="122" spans="1:21" ht="14.45" customHeight="1" x14ac:dyDescent="0.2">
      <c r="A122" s="573">
        <v>29</v>
      </c>
      <c r="B122" s="574" t="s">
        <v>561</v>
      </c>
      <c r="C122" s="574" t="s">
        <v>565</v>
      </c>
      <c r="D122" s="575" t="s">
        <v>1047</v>
      </c>
      <c r="E122" s="576" t="s">
        <v>575</v>
      </c>
      <c r="F122" s="574" t="s">
        <v>562</v>
      </c>
      <c r="G122" s="574" t="s">
        <v>632</v>
      </c>
      <c r="H122" s="574" t="s">
        <v>271</v>
      </c>
      <c r="I122" s="574" t="s">
        <v>863</v>
      </c>
      <c r="J122" s="574" t="s">
        <v>634</v>
      </c>
      <c r="K122" s="574" t="s">
        <v>864</v>
      </c>
      <c r="L122" s="577">
        <v>273.33</v>
      </c>
      <c r="M122" s="577">
        <v>546.66</v>
      </c>
      <c r="N122" s="574">
        <v>2</v>
      </c>
      <c r="O122" s="578">
        <v>2</v>
      </c>
      <c r="P122" s="577">
        <v>273.33</v>
      </c>
      <c r="Q122" s="579">
        <v>0.5</v>
      </c>
      <c r="R122" s="574">
        <v>1</v>
      </c>
      <c r="S122" s="579">
        <v>0.5</v>
      </c>
      <c r="T122" s="578">
        <v>1</v>
      </c>
      <c r="U122" s="580">
        <v>0.5</v>
      </c>
    </row>
    <row r="123" spans="1:21" ht="14.45" customHeight="1" x14ac:dyDescent="0.2">
      <c r="A123" s="573">
        <v>29</v>
      </c>
      <c r="B123" s="574" t="s">
        <v>561</v>
      </c>
      <c r="C123" s="574" t="s">
        <v>565</v>
      </c>
      <c r="D123" s="575" t="s">
        <v>1047</v>
      </c>
      <c r="E123" s="576" t="s">
        <v>575</v>
      </c>
      <c r="F123" s="574" t="s">
        <v>562</v>
      </c>
      <c r="G123" s="574" t="s">
        <v>709</v>
      </c>
      <c r="H123" s="574" t="s">
        <v>528</v>
      </c>
      <c r="I123" s="574" t="s">
        <v>865</v>
      </c>
      <c r="J123" s="574" t="s">
        <v>711</v>
      </c>
      <c r="K123" s="574" t="s">
        <v>866</v>
      </c>
      <c r="L123" s="577">
        <v>1328.21</v>
      </c>
      <c r="M123" s="577">
        <v>1328.21</v>
      </c>
      <c r="N123" s="574">
        <v>1</v>
      </c>
      <c r="O123" s="578">
        <v>1</v>
      </c>
      <c r="P123" s="577">
        <v>1328.21</v>
      </c>
      <c r="Q123" s="579">
        <v>1</v>
      </c>
      <c r="R123" s="574">
        <v>1</v>
      </c>
      <c r="S123" s="579">
        <v>1</v>
      </c>
      <c r="T123" s="578">
        <v>1</v>
      </c>
      <c r="U123" s="580">
        <v>1</v>
      </c>
    </row>
    <row r="124" spans="1:21" ht="14.45" customHeight="1" x14ac:dyDescent="0.2">
      <c r="A124" s="573">
        <v>29</v>
      </c>
      <c r="B124" s="574" t="s">
        <v>561</v>
      </c>
      <c r="C124" s="574" t="s">
        <v>565</v>
      </c>
      <c r="D124" s="575" t="s">
        <v>1047</v>
      </c>
      <c r="E124" s="576" t="s">
        <v>575</v>
      </c>
      <c r="F124" s="574" t="s">
        <v>562</v>
      </c>
      <c r="G124" s="574" t="s">
        <v>867</v>
      </c>
      <c r="H124" s="574" t="s">
        <v>271</v>
      </c>
      <c r="I124" s="574" t="s">
        <v>868</v>
      </c>
      <c r="J124" s="574" t="s">
        <v>869</v>
      </c>
      <c r="K124" s="574" t="s">
        <v>870</v>
      </c>
      <c r="L124" s="577">
        <v>79.64</v>
      </c>
      <c r="M124" s="577">
        <v>79.64</v>
      </c>
      <c r="N124" s="574">
        <v>1</v>
      </c>
      <c r="O124" s="578">
        <v>1</v>
      </c>
      <c r="P124" s="577">
        <v>79.64</v>
      </c>
      <c r="Q124" s="579">
        <v>1</v>
      </c>
      <c r="R124" s="574">
        <v>1</v>
      </c>
      <c r="S124" s="579">
        <v>1</v>
      </c>
      <c r="T124" s="578">
        <v>1</v>
      </c>
      <c r="U124" s="580">
        <v>1</v>
      </c>
    </row>
    <row r="125" spans="1:21" ht="14.45" customHeight="1" x14ac:dyDescent="0.2">
      <c r="A125" s="573">
        <v>29</v>
      </c>
      <c r="B125" s="574" t="s">
        <v>561</v>
      </c>
      <c r="C125" s="574" t="s">
        <v>565</v>
      </c>
      <c r="D125" s="575" t="s">
        <v>1047</v>
      </c>
      <c r="E125" s="576" t="s">
        <v>575</v>
      </c>
      <c r="F125" s="574" t="s">
        <v>562</v>
      </c>
      <c r="G125" s="574" t="s">
        <v>648</v>
      </c>
      <c r="H125" s="574" t="s">
        <v>271</v>
      </c>
      <c r="I125" s="574" t="s">
        <v>649</v>
      </c>
      <c r="J125" s="574" t="s">
        <v>650</v>
      </c>
      <c r="K125" s="574" t="s">
        <v>651</v>
      </c>
      <c r="L125" s="577">
        <v>42.14</v>
      </c>
      <c r="M125" s="577">
        <v>252.83999999999997</v>
      </c>
      <c r="N125" s="574">
        <v>6</v>
      </c>
      <c r="O125" s="578">
        <v>3</v>
      </c>
      <c r="P125" s="577">
        <v>252.83999999999997</v>
      </c>
      <c r="Q125" s="579">
        <v>1</v>
      </c>
      <c r="R125" s="574">
        <v>6</v>
      </c>
      <c r="S125" s="579">
        <v>1</v>
      </c>
      <c r="T125" s="578">
        <v>3</v>
      </c>
      <c r="U125" s="580">
        <v>1</v>
      </c>
    </row>
    <row r="126" spans="1:21" ht="14.45" customHeight="1" x14ac:dyDescent="0.2">
      <c r="A126" s="573">
        <v>29</v>
      </c>
      <c r="B126" s="574" t="s">
        <v>561</v>
      </c>
      <c r="C126" s="574" t="s">
        <v>565</v>
      </c>
      <c r="D126" s="575" t="s">
        <v>1047</v>
      </c>
      <c r="E126" s="576" t="s">
        <v>575</v>
      </c>
      <c r="F126" s="574" t="s">
        <v>562</v>
      </c>
      <c r="G126" s="574" t="s">
        <v>648</v>
      </c>
      <c r="H126" s="574" t="s">
        <v>271</v>
      </c>
      <c r="I126" s="574" t="s">
        <v>871</v>
      </c>
      <c r="J126" s="574" t="s">
        <v>650</v>
      </c>
      <c r="K126" s="574" t="s">
        <v>872</v>
      </c>
      <c r="L126" s="577">
        <v>64.36</v>
      </c>
      <c r="M126" s="577">
        <v>64.36</v>
      </c>
      <c r="N126" s="574">
        <v>1</v>
      </c>
      <c r="O126" s="578">
        <v>0.5</v>
      </c>
      <c r="P126" s="577">
        <v>64.36</v>
      </c>
      <c r="Q126" s="579">
        <v>1</v>
      </c>
      <c r="R126" s="574">
        <v>1</v>
      </c>
      <c r="S126" s="579">
        <v>1</v>
      </c>
      <c r="T126" s="578">
        <v>0.5</v>
      </c>
      <c r="U126" s="580">
        <v>1</v>
      </c>
    </row>
    <row r="127" spans="1:21" ht="14.45" customHeight="1" x14ac:dyDescent="0.2">
      <c r="A127" s="573">
        <v>29</v>
      </c>
      <c r="B127" s="574" t="s">
        <v>561</v>
      </c>
      <c r="C127" s="574" t="s">
        <v>565</v>
      </c>
      <c r="D127" s="575" t="s">
        <v>1047</v>
      </c>
      <c r="E127" s="576" t="s">
        <v>575</v>
      </c>
      <c r="F127" s="574" t="s">
        <v>562</v>
      </c>
      <c r="G127" s="574" t="s">
        <v>648</v>
      </c>
      <c r="H127" s="574" t="s">
        <v>271</v>
      </c>
      <c r="I127" s="574" t="s">
        <v>811</v>
      </c>
      <c r="J127" s="574" t="s">
        <v>650</v>
      </c>
      <c r="K127" s="574" t="s">
        <v>651</v>
      </c>
      <c r="L127" s="577">
        <v>42.14</v>
      </c>
      <c r="M127" s="577">
        <v>84.28</v>
      </c>
      <c r="N127" s="574">
        <v>2</v>
      </c>
      <c r="O127" s="578">
        <v>1.5</v>
      </c>
      <c r="P127" s="577">
        <v>84.28</v>
      </c>
      <c r="Q127" s="579">
        <v>1</v>
      </c>
      <c r="R127" s="574">
        <v>2</v>
      </c>
      <c r="S127" s="579">
        <v>1</v>
      </c>
      <c r="T127" s="578">
        <v>1.5</v>
      </c>
      <c r="U127" s="580">
        <v>1</v>
      </c>
    </row>
    <row r="128" spans="1:21" ht="14.45" customHeight="1" x14ac:dyDescent="0.2">
      <c r="A128" s="573">
        <v>29</v>
      </c>
      <c r="B128" s="574" t="s">
        <v>561</v>
      </c>
      <c r="C128" s="574" t="s">
        <v>565</v>
      </c>
      <c r="D128" s="575" t="s">
        <v>1047</v>
      </c>
      <c r="E128" s="576" t="s">
        <v>575</v>
      </c>
      <c r="F128" s="574" t="s">
        <v>562</v>
      </c>
      <c r="G128" s="574" t="s">
        <v>721</v>
      </c>
      <c r="H128" s="574" t="s">
        <v>271</v>
      </c>
      <c r="I128" s="574" t="s">
        <v>873</v>
      </c>
      <c r="J128" s="574" t="s">
        <v>503</v>
      </c>
      <c r="K128" s="574" t="s">
        <v>874</v>
      </c>
      <c r="L128" s="577">
        <v>22.79</v>
      </c>
      <c r="M128" s="577">
        <v>45.58</v>
      </c>
      <c r="N128" s="574">
        <v>2</v>
      </c>
      <c r="O128" s="578">
        <v>2</v>
      </c>
      <c r="P128" s="577">
        <v>45.58</v>
      </c>
      <c r="Q128" s="579">
        <v>1</v>
      </c>
      <c r="R128" s="574">
        <v>2</v>
      </c>
      <c r="S128" s="579">
        <v>1</v>
      </c>
      <c r="T128" s="578">
        <v>2</v>
      </c>
      <c r="U128" s="580">
        <v>1</v>
      </c>
    </row>
    <row r="129" spans="1:21" ht="14.45" customHeight="1" x14ac:dyDescent="0.2">
      <c r="A129" s="573">
        <v>29</v>
      </c>
      <c r="B129" s="574" t="s">
        <v>561</v>
      </c>
      <c r="C129" s="574" t="s">
        <v>565</v>
      </c>
      <c r="D129" s="575" t="s">
        <v>1047</v>
      </c>
      <c r="E129" s="576" t="s">
        <v>575</v>
      </c>
      <c r="F129" s="574" t="s">
        <v>562</v>
      </c>
      <c r="G129" s="574" t="s">
        <v>724</v>
      </c>
      <c r="H129" s="574" t="s">
        <v>271</v>
      </c>
      <c r="I129" s="574" t="s">
        <v>725</v>
      </c>
      <c r="J129" s="574" t="s">
        <v>726</v>
      </c>
      <c r="K129" s="574" t="s">
        <v>727</v>
      </c>
      <c r="L129" s="577">
        <v>132.97999999999999</v>
      </c>
      <c r="M129" s="577">
        <v>265.95999999999998</v>
      </c>
      <c r="N129" s="574">
        <v>2</v>
      </c>
      <c r="O129" s="578">
        <v>1</v>
      </c>
      <c r="P129" s="577">
        <v>265.95999999999998</v>
      </c>
      <c r="Q129" s="579">
        <v>1</v>
      </c>
      <c r="R129" s="574">
        <v>2</v>
      </c>
      <c r="S129" s="579">
        <v>1</v>
      </c>
      <c r="T129" s="578">
        <v>1</v>
      </c>
      <c r="U129" s="580">
        <v>1</v>
      </c>
    </row>
    <row r="130" spans="1:21" ht="14.45" customHeight="1" x14ac:dyDescent="0.2">
      <c r="A130" s="573">
        <v>29</v>
      </c>
      <c r="B130" s="574" t="s">
        <v>561</v>
      </c>
      <c r="C130" s="574" t="s">
        <v>565</v>
      </c>
      <c r="D130" s="575" t="s">
        <v>1047</v>
      </c>
      <c r="E130" s="576" t="s">
        <v>575</v>
      </c>
      <c r="F130" s="574" t="s">
        <v>562</v>
      </c>
      <c r="G130" s="574" t="s">
        <v>655</v>
      </c>
      <c r="H130" s="574" t="s">
        <v>271</v>
      </c>
      <c r="I130" s="574" t="s">
        <v>656</v>
      </c>
      <c r="J130" s="574" t="s">
        <v>539</v>
      </c>
      <c r="K130" s="574" t="s">
        <v>657</v>
      </c>
      <c r="L130" s="577">
        <v>61.97</v>
      </c>
      <c r="M130" s="577">
        <v>247.88</v>
      </c>
      <c r="N130" s="574">
        <v>4</v>
      </c>
      <c r="O130" s="578">
        <v>3.5</v>
      </c>
      <c r="P130" s="577">
        <v>247.88</v>
      </c>
      <c r="Q130" s="579">
        <v>1</v>
      </c>
      <c r="R130" s="574">
        <v>4</v>
      </c>
      <c r="S130" s="579">
        <v>1</v>
      </c>
      <c r="T130" s="578">
        <v>3.5</v>
      </c>
      <c r="U130" s="580">
        <v>1</v>
      </c>
    </row>
    <row r="131" spans="1:21" ht="14.45" customHeight="1" x14ac:dyDescent="0.2">
      <c r="A131" s="573">
        <v>29</v>
      </c>
      <c r="B131" s="574" t="s">
        <v>561</v>
      </c>
      <c r="C131" s="574" t="s">
        <v>565</v>
      </c>
      <c r="D131" s="575" t="s">
        <v>1047</v>
      </c>
      <c r="E131" s="576" t="s">
        <v>575</v>
      </c>
      <c r="F131" s="574" t="s">
        <v>562</v>
      </c>
      <c r="G131" s="574" t="s">
        <v>658</v>
      </c>
      <c r="H131" s="574" t="s">
        <v>528</v>
      </c>
      <c r="I131" s="574" t="s">
        <v>659</v>
      </c>
      <c r="J131" s="574" t="s">
        <v>660</v>
      </c>
      <c r="K131" s="574" t="s">
        <v>661</v>
      </c>
      <c r="L131" s="577">
        <v>16.8</v>
      </c>
      <c r="M131" s="577">
        <v>100.8</v>
      </c>
      <c r="N131" s="574">
        <v>6</v>
      </c>
      <c r="O131" s="578">
        <v>5</v>
      </c>
      <c r="P131" s="577">
        <v>100.8</v>
      </c>
      <c r="Q131" s="579">
        <v>1</v>
      </c>
      <c r="R131" s="574">
        <v>6</v>
      </c>
      <c r="S131" s="579">
        <v>1</v>
      </c>
      <c r="T131" s="578">
        <v>5</v>
      </c>
      <c r="U131" s="580">
        <v>1</v>
      </c>
    </row>
    <row r="132" spans="1:21" ht="14.45" customHeight="1" x14ac:dyDescent="0.2">
      <c r="A132" s="573">
        <v>29</v>
      </c>
      <c r="B132" s="574" t="s">
        <v>561</v>
      </c>
      <c r="C132" s="574" t="s">
        <v>565</v>
      </c>
      <c r="D132" s="575" t="s">
        <v>1047</v>
      </c>
      <c r="E132" s="576" t="s">
        <v>575</v>
      </c>
      <c r="F132" s="574" t="s">
        <v>562</v>
      </c>
      <c r="G132" s="574" t="s">
        <v>666</v>
      </c>
      <c r="H132" s="574" t="s">
        <v>528</v>
      </c>
      <c r="I132" s="574" t="s">
        <v>740</v>
      </c>
      <c r="J132" s="574" t="s">
        <v>668</v>
      </c>
      <c r="K132" s="574" t="s">
        <v>741</v>
      </c>
      <c r="L132" s="577">
        <v>368.16</v>
      </c>
      <c r="M132" s="577">
        <v>1840.8000000000002</v>
      </c>
      <c r="N132" s="574">
        <v>5</v>
      </c>
      <c r="O132" s="578">
        <v>4</v>
      </c>
      <c r="P132" s="577">
        <v>1472.64</v>
      </c>
      <c r="Q132" s="579">
        <v>0.79999999999999993</v>
      </c>
      <c r="R132" s="574">
        <v>4</v>
      </c>
      <c r="S132" s="579">
        <v>0.8</v>
      </c>
      <c r="T132" s="578">
        <v>3.5</v>
      </c>
      <c r="U132" s="580">
        <v>0.875</v>
      </c>
    </row>
    <row r="133" spans="1:21" ht="14.45" customHeight="1" x14ac:dyDescent="0.2">
      <c r="A133" s="573">
        <v>29</v>
      </c>
      <c r="B133" s="574" t="s">
        <v>561</v>
      </c>
      <c r="C133" s="574" t="s">
        <v>565</v>
      </c>
      <c r="D133" s="575" t="s">
        <v>1047</v>
      </c>
      <c r="E133" s="576" t="s">
        <v>575</v>
      </c>
      <c r="F133" s="574" t="s">
        <v>562</v>
      </c>
      <c r="G133" s="574" t="s">
        <v>666</v>
      </c>
      <c r="H133" s="574" t="s">
        <v>528</v>
      </c>
      <c r="I133" s="574" t="s">
        <v>742</v>
      </c>
      <c r="J133" s="574" t="s">
        <v>668</v>
      </c>
      <c r="K133" s="574" t="s">
        <v>743</v>
      </c>
      <c r="L133" s="577">
        <v>736.33</v>
      </c>
      <c r="M133" s="577">
        <v>1472.66</v>
      </c>
      <c r="N133" s="574">
        <v>2</v>
      </c>
      <c r="O133" s="578">
        <v>1.5</v>
      </c>
      <c r="P133" s="577">
        <v>736.33</v>
      </c>
      <c r="Q133" s="579">
        <v>0.5</v>
      </c>
      <c r="R133" s="574">
        <v>1</v>
      </c>
      <c r="S133" s="579">
        <v>0.5</v>
      </c>
      <c r="T133" s="578">
        <v>1</v>
      </c>
      <c r="U133" s="580">
        <v>0.66666666666666663</v>
      </c>
    </row>
    <row r="134" spans="1:21" ht="14.45" customHeight="1" x14ac:dyDescent="0.2">
      <c r="A134" s="573">
        <v>29</v>
      </c>
      <c r="B134" s="574" t="s">
        <v>561</v>
      </c>
      <c r="C134" s="574" t="s">
        <v>565</v>
      </c>
      <c r="D134" s="575" t="s">
        <v>1047</v>
      </c>
      <c r="E134" s="576" t="s">
        <v>575</v>
      </c>
      <c r="F134" s="574" t="s">
        <v>562</v>
      </c>
      <c r="G134" s="574" t="s">
        <v>666</v>
      </c>
      <c r="H134" s="574" t="s">
        <v>528</v>
      </c>
      <c r="I134" s="574" t="s">
        <v>667</v>
      </c>
      <c r="J134" s="574" t="s">
        <v>668</v>
      </c>
      <c r="K134" s="574" t="s">
        <v>669</v>
      </c>
      <c r="L134" s="577">
        <v>490.89</v>
      </c>
      <c r="M134" s="577">
        <v>2454.4499999999998</v>
      </c>
      <c r="N134" s="574">
        <v>5</v>
      </c>
      <c r="O134" s="578">
        <v>3</v>
      </c>
      <c r="P134" s="577">
        <v>1472.67</v>
      </c>
      <c r="Q134" s="579">
        <v>0.60000000000000009</v>
      </c>
      <c r="R134" s="574">
        <v>3</v>
      </c>
      <c r="S134" s="579">
        <v>0.6</v>
      </c>
      <c r="T134" s="578">
        <v>1.5</v>
      </c>
      <c r="U134" s="580">
        <v>0.5</v>
      </c>
    </row>
    <row r="135" spans="1:21" ht="14.45" customHeight="1" x14ac:dyDescent="0.2">
      <c r="A135" s="573">
        <v>29</v>
      </c>
      <c r="B135" s="574" t="s">
        <v>561</v>
      </c>
      <c r="C135" s="574" t="s">
        <v>565</v>
      </c>
      <c r="D135" s="575" t="s">
        <v>1047</v>
      </c>
      <c r="E135" s="576" t="s">
        <v>575</v>
      </c>
      <c r="F135" s="574" t="s">
        <v>562</v>
      </c>
      <c r="G135" s="574" t="s">
        <v>666</v>
      </c>
      <c r="H135" s="574" t="s">
        <v>528</v>
      </c>
      <c r="I135" s="574" t="s">
        <v>744</v>
      </c>
      <c r="J135" s="574" t="s">
        <v>668</v>
      </c>
      <c r="K135" s="574" t="s">
        <v>745</v>
      </c>
      <c r="L135" s="577">
        <v>923.74</v>
      </c>
      <c r="M135" s="577">
        <v>2771.2200000000003</v>
      </c>
      <c r="N135" s="574">
        <v>3</v>
      </c>
      <c r="O135" s="578">
        <v>2.5</v>
      </c>
      <c r="P135" s="577">
        <v>1847.48</v>
      </c>
      <c r="Q135" s="579">
        <v>0.66666666666666663</v>
      </c>
      <c r="R135" s="574">
        <v>2</v>
      </c>
      <c r="S135" s="579">
        <v>0.66666666666666663</v>
      </c>
      <c r="T135" s="578">
        <v>2</v>
      </c>
      <c r="U135" s="580">
        <v>0.8</v>
      </c>
    </row>
    <row r="136" spans="1:21" ht="14.45" customHeight="1" x14ac:dyDescent="0.2">
      <c r="A136" s="573">
        <v>29</v>
      </c>
      <c r="B136" s="574" t="s">
        <v>561</v>
      </c>
      <c r="C136" s="574" t="s">
        <v>565</v>
      </c>
      <c r="D136" s="575" t="s">
        <v>1047</v>
      </c>
      <c r="E136" s="576" t="s">
        <v>575</v>
      </c>
      <c r="F136" s="574" t="s">
        <v>562</v>
      </c>
      <c r="G136" s="574" t="s">
        <v>746</v>
      </c>
      <c r="H136" s="574" t="s">
        <v>271</v>
      </c>
      <c r="I136" s="574" t="s">
        <v>747</v>
      </c>
      <c r="J136" s="574" t="s">
        <v>499</v>
      </c>
      <c r="K136" s="574" t="s">
        <v>748</v>
      </c>
      <c r="L136" s="577">
        <v>35.25</v>
      </c>
      <c r="M136" s="577">
        <v>35.25</v>
      </c>
      <c r="N136" s="574">
        <v>1</v>
      </c>
      <c r="O136" s="578">
        <v>1</v>
      </c>
      <c r="P136" s="577">
        <v>35.25</v>
      </c>
      <c r="Q136" s="579">
        <v>1</v>
      </c>
      <c r="R136" s="574">
        <v>1</v>
      </c>
      <c r="S136" s="579">
        <v>1</v>
      </c>
      <c r="T136" s="578">
        <v>1</v>
      </c>
      <c r="U136" s="580">
        <v>1</v>
      </c>
    </row>
    <row r="137" spans="1:21" ht="14.45" customHeight="1" x14ac:dyDescent="0.2">
      <c r="A137" s="573">
        <v>29</v>
      </c>
      <c r="B137" s="574" t="s">
        <v>561</v>
      </c>
      <c r="C137" s="574" t="s">
        <v>565</v>
      </c>
      <c r="D137" s="575" t="s">
        <v>1047</v>
      </c>
      <c r="E137" s="576" t="s">
        <v>575</v>
      </c>
      <c r="F137" s="574" t="s">
        <v>562</v>
      </c>
      <c r="G137" s="574" t="s">
        <v>670</v>
      </c>
      <c r="H137" s="574" t="s">
        <v>271</v>
      </c>
      <c r="I137" s="574" t="s">
        <v>875</v>
      </c>
      <c r="J137" s="574" t="s">
        <v>672</v>
      </c>
      <c r="K137" s="574" t="s">
        <v>876</v>
      </c>
      <c r="L137" s="577">
        <v>27.37</v>
      </c>
      <c r="M137" s="577">
        <v>27.37</v>
      </c>
      <c r="N137" s="574">
        <v>1</v>
      </c>
      <c r="O137" s="578">
        <v>0.5</v>
      </c>
      <c r="P137" s="577"/>
      <c r="Q137" s="579">
        <v>0</v>
      </c>
      <c r="R137" s="574"/>
      <c r="S137" s="579">
        <v>0</v>
      </c>
      <c r="T137" s="578"/>
      <c r="U137" s="580">
        <v>0</v>
      </c>
    </row>
    <row r="138" spans="1:21" ht="14.45" customHeight="1" x14ac:dyDescent="0.2">
      <c r="A138" s="573">
        <v>29</v>
      </c>
      <c r="B138" s="574" t="s">
        <v>561</v>
      </c>
      <c r="C138" s="574" t="s">
        <v>565</v>
      </c>
      <c r="D138" s="575" t="s">
        <v>1047</v>
      </c>
      <c r="E138" s="576" t="s">
        <v>575</v>
      </c>
      <c r="F138" s="574" t="s">
        <v>562</v>
      </c>
      <c r="G138" s="574" t="s">
        <v>753</v>
      </c>
      <c r="H138" s="574" t="s">
        <v>271</v>
      </c>
      <c r="I138" s="574" t="s">
        <v>754</v>
      </c>
      <c r="J138" s="574" t="s">
        <v>755</v>
      </c>
      <c r="K138" s="574" t="s">
        <v>756</v>
      </c>
      <c r="L138" s="577">
        <v>173.31</v>
      </c>
      <c r="M138" s="577">
        <v>346.62</v>
      </c>
      <c r="N138" s="574">
        <v>2</v>
      </c>
      <c r="O138" s="578">
        <v>1</v>
      </c>
      <c r="P138" s="577"/>
      <c r="Q138" s="579">
        <v>0</v>
      </c>
      <c r="R138" s="574"/>
      <c r="S138" s="579">
        <v>0</v>
      </c>
      <c r="T138" s="578"/>
      <c r="U138" s="580">
        <v>0</v>
      </c>
    </row>
    <row r="139" spans="1:21" ht="14.45" customHeight="1" x14ac:dyDescent="0.2">
      <c r="A139" s="573">
        <v>29</v>
      </c>
      <c r="B139" s="574" t="s">
        <v>561</v>
      </c>
      <c r="C139" s="574" t="s">
        <v>565</v>
      </c>
      <c r="D139" s="575" t="s">
        <v>1047</v>
      </c>
      <c r="E139" s="576" t="s">
        <v>575</v>
      </c>
      <c r="F139" s="574" t="s">
        <v>562</v>
      </c>
      <c r="G139" s="574" t="s">
        <v>877</v>
      </c>
      <c r="H139" s="574" t="s">
        <v>271</v>
      </c>
      <c r="I139" s="574" t="s">
        <v>878</v>
      </c>
      <c r="J139" s="574" t="s">
        <v>879</v>
      </c>
      <c r="K139" s="574" t="s">
        <v>880</v>
      </c>
      <c r="L139" s="577">
        <v>127.91</v>
      </c>
      <c r="M139" s="577">
        <v>127.91</v>
      </c>
      <c r="N139" s="574">
        <v>1</v>
      </c>
      <c r="O139" s="578">
        <v>1</v>
      </c>
      <c r="P139" s="577">
        <v>127.91</v>
      </c>
      <c r="Q139" s="579">
        <v>1</v>
      </c>
      <c r="R139" s="574">
        <v>1</v>
      </c>
      <c r="S139" s="579">
        <v>1</v>
      </c>
      <c r="T139" s="578">
        <v>1</v>
      </c>
      <c r="U139" s="580">
        <v>1</v>
      </c>
    </row>
    <row r="140" spans="1:21" ht="14.45" customHeight="1" x14ac:dyDescent="0.2">
      <c r="A140" s="573">
        <v>29</v>
      </c>
      <c r="B140" s="574" t="s">
        <v>561</v>
      </c>
      <c r="C140" s="574" t="s">
        <v>565</v>
      </c>
      <c r="D140" s="575" t="s">
        <v>1047</v>
      </c>
      <c r="E140" s="576" t="s">
        <v>575</v>
      </c>
      <c r="F140" s="574" t="s">
        <v>562</v>
      </c>
      <c r="G140" s="574" t="s">
        <v>580</v>
      </c>
      <c r="H140" s="574" t="s">
        <v>528</v>
      </c>
      <c r="I140" s="574" t="s">
        <v>554</v>
      </c>
      <c r="J140" s="574" t="s">
        <v>529</v>
      </c>
      <c r="K140" s="574" t="s">
        <v>530</v>
      </c>
      <c r="L140" s="577">
        <v>0</v>
      </c>
      <c r="M140" s="577">
        <v>0</v>
      </c>
      <c r="N140" s="574">
        <v>15</v>
      </c>
      <c r="O140" s="578">
        <v>6.5</v>
      </c>
      <c r="P140" s="577">
        <v>0</v>
      </c>
      <c r="Q140" s="579"/>
      <c r="R140" s="574">
        <v>8</v>
      </c>
      <c r="S140" s="579">
        <v>0.53333333333333333</v>
      </c>
      <c r="T140" s="578">
        <v>3.5</v>
      </c>
      <c r="U140" s="580">
        <v>0.53846153846153844</v>
      </c>
    </row>
    <row r="141" spans="1:21" ht="14.45" customHeight="1" x14ac:dyDescent="0.2">
      <c r="A141" s="573">
        <v>29</v>
      </c>
      <c r="B141" s="574" t="s">
        <v>561</v>
      </c>
      <c r="C141" s="574" t="s">
        <v>565</v>
      </c>
      <c r="D141" s="575" t="s">
        <v>1047</v>
      </c>
      <c r="E141" s="576" t="s">
        <v>575</v>
      </c>
      <c r="F141" s="574" t="s">
        <v>562</v>
      </c>
      <c r="G141" s="574" t="s">
        <v>765</v>
      </c>
      <c r="H141" s="574" t="s">
        <v>271</v>
      </c>
      <c r="I141" s="574" t="s">
        <v>766</v>
      </c>
      <c r="J141" s="574" t="s">
        <v>767</v>
      </c>
      <c r="K141" s="574" t="s">
        <v>768</v>
      </c>
      <c r="L141" s="577">
        <v>219.37</v>
      </c>
      <c r="M141" s="577">
        <v>438.74</v>
      </c>
      <c r="N141" s="574">
        <v>2</v>
      </c>
      <c r="O141" s="578">
        <v>0.5</v>
      </c>
      <c r="P141" s="577"/>
      <c r="Q141" s="579">
        <v>0</v>
      </c>
      <c r="R141" s="574"/>
      <c r="S141" s="579">
        <v>0</v>
      </c>
      <c r="T141" s="578"/>
      <c r="U141" s="580">
        <v>0</v>
      </c>
    </row>
    <row r="142" spans="1:21" ht="14.45" customHeight="1" x14ac:dyDescent="0.2">
      <c r="A142" s="573">
        <v>29</v>
      </c>
      <c r="B142" s="574" t="s">
        <v>561</v>
      </c>
      <c r="C142" s="574" t="s">
        <v>565</v>
      </c>
      <c r="D142" s="575" t="s">
        <v>1047</v>
      </c>
      <c r="E142" s="576" t="s">
        <v>575</v>
      </c>
      <c r="F142" s="574" t="s">
        <v>562</v>
      </c>
      <c r="G142" s="574" t="s">
        <v>881</v>
      </c>
      <c r="H142" s="574" t="s">
        <v>271</v>
      </c>
      <c r="I142" s="574" t="s">
        <v>882</v>
      </c>
      <c r="J142" s="574" t="s">
        <v>883</v>
      </c>
      <c r="K142" s="574" t="s">
        <v>884</v>
      </c>
      <c r="L142" s="577">
        <v>25.12</v>
      </c>
      <c r="M142" s="577">
        <v>25.12</v>
      </c>
      <c r="N142" s="574">
        <v>1</v>
      </c>
      <c r="O142" s="578">
        <v>1</v>
      </c>
      <c r="P142" s="577">
        <v>25.12</v>
      </c>
      <c r="Q142" s="579">
        <v>1</v>
      </c>
      <c r="R142" s="574">
        <v>1</v>
      </c>
      <c r="S142" s="579">
        <v>1</v>
      </c>
      <c r="T142" s="578">
        <v>1</v>
      </c>
      <c r="U142" s="580">
        <v>1</v>
      </c>
    </row>
    <row r="143" spans="1:21" ht="14.45" customHeight="1" x14ac:dyDescent="0.2">
      <c r="A143" s="573">
        <v>29</v>
      </c>
      <c r="B143" s="574" t="s">
        <v>561</v>
      </c>
      <c r="C143" s="574" t="s">
        <v>565</v>
      </c>
      <c r="D143" s="575" t="s">
        <v>1047</v>
      </c>
      <c r="E143" s="576" t="s">
        <v>575</v>
      </c>
      <c r="F143" s="574" t="s">
        <v>562</v>
      </c>
      <c r="G143" s="574" t="s">
        <v>674</v>
      </c>
      <c r="H143" s="574" t="s">
        <v>271</v>
      </c>
      <c r="I143" s="574" t="s">
        <v>675</v>
      </c>
      <c r="J143" s="574" t="s">
        <v>676</v>
      </c>
      <c r="K143" s="574" t="s">
        <v>677</v>
      </c>
      <c r="L143" s="577">
        <v>50.32</v>
      </c>
      <c r="M143" s="577">
        <v>100.64</v>
      </c>
      <c r="N143" s="574">
        <v>2</v>
      </c>
      <c r="O143" s="578">
        <v>1</v>
      </c>
      <c r="P143" s="577"/>
      <c r="Q143" s="579">
        <v>0</v>
      </c>
      <c r="R143" s="574"/>
      <c r="S143" s="579">
        <v>0</v>
      </c>
      <c r="T143" s="578"/>
      <c r="U143" s="580">
        <v>0</v>
      </c>
    </row>
    <row r="144" spans="1:21" ht="14.45" customHeight="1" x14ac:dyDescent="0.2">
      <c r="A144" s="573">
        <v>29</v>
      </c>
      <c r="B144" s="574" t="s">
        <v>561</v>
      </c>
      <c r="C144" s="574" t="s">
        <v>565</v>
      </c>
      <c r="D144" s="575" t="s">
        <v>1047</v>
      </c>
      <c r="E144" s="576" t="s">
        <v>575</v>
      </c>
      <c r="F144" s="574" t="s">
        <v>562</v>
      </c>
      <c r="G144" s="574" t="s">
        <v>674</v>
      </c>
      <c r="H144" s="574" t="s">
        <v>271</v>
      </c>
      <c r="I144" s="574" t="s">
        <v>885</v>
      </c>
      <c r="J144" s="574" t="s">
        <v>676</v>
      </c>
      <c r="K144" s="574" t="s">
        <v>886</v>
      </c>
      <c r="L144" s="577">
        <v>33.549999999999997</v>
      </c>
      <c r="M144" s="577">
        <v>33.549999999999997</v>
      </c>
      <c r="N144" s="574">
        <v>1</v>
      </c>
      <c r="O144" s="578">
        <v>0.5</v>
      </c>
      <c r="P144" s="577"/>
      <c r="Q144" s="579">
        <v>0</v>
      </c>
      <c r="R144" s="574"/>
      <c r="S144" s="579">
        <v>0</v>
      </c>
      <c r="T144" s="578"/>
      <c r="U144" s="580">
        <v>0</v>
      </c>
    </row>
    <row r="145" spans="1:21" ht="14.45" customHeight="1" x14ac:dyDescent="0.2">
      <c r="A145" s="573">
        <v>29</v>
      </c>
      <c r="B145" s="574" t="s">
        <v>561</v>
      </c>
      <c r="C145" s="574" t="s">
        <v>565</v>
      </c>
      <c r="D145" s="575" t="s">
        <v>1047</v>
      </c>
      <c r="E145" s="576" t="s">
        <v>575</v>
      </c>
      <c r="F145" s="574" t="s">
        <v>562</v>
      </c>
      <c r="G145" s="574" t="s">
        <v>678</v>
      </c>
      <c r="H145" s="574" t="s">
        <v>528</v>
      </c>
      <c r="I145" s="574" t="s">
        <v>679</v>
      </c>
      <c r="J145" s="574" t="s">
        <v>680</v>
      </c>
      <c r="K145" s="574" t="s">
        <v>681</v>
      </c>
      <c r="L145" s="577">
        <v>154.36000000000001</v>
      </c>
      <c r="M145" s="577">
        <v>1080.52</v>
      </c>
      <c r="N145" s="574">
        <v>7</v>
      </c>
      <c r="O145" s="578">
        <v>5.5</v>
      </c>
      <c r="P145" s="577">
        <v>771.80000000000007</v>
      </c>
      <c r="Q145" s="579">
        <v>0.71428571428571441</v>
      </c>
      <c r="R145" s="574">
        <v>5</v>
      </c>
      <c r="S145" s="579">
        <v>0.7142857142857143</v>
      </c>
      <c r="T145" s="578">
        <v>4</v>
      </c>
      <c r="U145" s="580">
        <v>0.72727272727272729</v>
      </c>
    </row>
    <row r="146" spans="1:21" ht="14.45" customHeight="1" x14ac:dyDescent="0.2">
      <c r="A146" s="573">
        <v>29</v>
      </c>
      <c r="B146" s="574" t="s">
        <v>561</v>
      </c>
      <c r="C146" s="574" t="s">
        <v>565</v>
      </c>
      <c r="D146" s="575" t="s">
        <v>1047</v>
      </c>
      <c r="E146" s="576" t="s">
        <v>575</v>
      </c>
      <c r="F146" s="574" t="s">
        <v>562</v>
      </c>
      <c r="G146" s="574" t="s">
        <v>887</v>
      </c>
      <c r="H146" s="574" t="s">
        <v>271</v>
      </c>
      <c r="I146" s="574" t="s">
        <v>888</v>
      </c>
      <c r="J146" s="574" t="s">
        <v>889</v>
      </c>
      <c r="K146" s="574" t="s">
        <v>890</v>
      </c>
      <c r="L146" s="577">
        <v>248.55</v>
      </c>
      <c r="M146" s="577">
        <v>248.55</v>
      </c>
      <c r="N146" s="574">
        <v>1</v>
      </c>
      <c r="O146" s="578">
        <v>1</v>
      </c>
      <c r="P146" s="577">
        <v>248.55</v>
      </c>
      <c r="Q146" s="579">
        <v>1</v>
      </c>
      <c r="R146" s="574">
        <v>1</v>
      </c>
      <c r="S146" s="579">
        <v>1</v>
      </c>
      <c r="T146" s="578">
        <v>1</v>
      </c>
      <c r="U146" s="580">
        <v>1</v>
      </c>
    </row>
    <row r="147" spans="1:21" ht="14.45" customHeight="1" x14ac:dyDescent="0.2">
      <c r="A147" s="573">
        <v>29</v>
      </c>
      <c r="B147" s="574" t="s">
        <v>561</v>
      </c>
      <c r="C147" s="574" t="s">
        <v>565</v>
      </c>
      <c r="D147" s="575" t="s">
        <v>1047</v>
      </c>
      <c r="E147" s="576" t="s">
        <v>575</v>
      </c>
      <c r="F147" s="574" t="s">
        <v>562</v>
      </c>
      <c r="G147" s="574" t="s">
        <v>581</v>
      </c>
      <c r="H147" s="574" t="s">
        <v>271</v>
      </c>
      <c r="I147" s="574" t="s">
        <v>582</v>
      </c>
      <c r="J147" s="574" t="s">
        <v>537</v>
      </c>
      <c r="K147" s="574" t="s">
        <v>583</v>
      </c>
      <c r="L147" s="577">
        <v>266.77</v>
      </c>
      <c r="M147" s="577">
        <v>1600.62</v>
      </c>
      <c r="N147" s="574">
        <v>6</v>
      </c>
      <c r="O147" s="578">
        <v>1.5</v>
      </c>
      <c r="P147" s="577">
        <v>1600.62</v>
      </c>
      <c r="Q147" s="579">
        <v>1</v>
      </c>
      <c r="R147" s="574">
        <v>6</v>
      </c>
      <c r="S147" s="579">
        <v>1</v>
      </c>
      <c r="T147" s="578">
        <v>1.5</v>
      </c>
      <c r="U147" s="580">
        <v>1</v>
      </c>
    </row>
    <row r="148" spans="1:21" ht="14.45" customHeight="1" x14ac:dyDescent="0.2">
      <c r="A148" s="573">
        <v>29</v>
      </c>
      <c r="B148" s="574" t="s">
        <v>561</v>
      </c>
      <c r="C148" s="574" t="s">
        <v>565</v>
      </c>
      <c r="D148" s="575" t="s">
        <v>1047</v>
      </c>
      <c r="E148" s="576" t="s">
        <v>575</v>
      </c>
      <c r="F148" s="574" t="s">
        <v>562</v>
      </c>
      <c r="G148" s="574" t="s">
        <v>822</v>
      </c>
      <c r="H148" s="574" t="s">
        <v>271</v>
      </c>
      <c r="I148" s="574" t="s">
        <v>823</v>
      </c>
      <c r="J148" s="574" t="s">
        <v>824</v>
      </c>
      <c r="K148" s="574" t="s">
        <v>825</v>
      </c>
      <c r="L148" s="577">
        <v>121.92</v>
      </c>
      <c r="M148" s="577">
        <v>487.68</v>
      </c>
      <c r="N148" s="574">
        <v>4</v>
      </c>
      <c r="O148" s="578">
        <v>3</v>
      </c>
      <c r="P148" s="577">
        <v>487.68</v>
      </c>
      <c r="Q148" s="579">
        <v>1</v>
      </c>
      <c r="R148" s="574">
        <v>4</v>
      </c>
      <c r="S148" s="579">
        <v>1</v>
      </c>
      <c r="T148" s="578">
        <v>3</v>
      </c>
      <c r="U148" s="580">
        <v>1</v>
      </c>
    </row>
    <row r="149" spans="1:21" ht="14.45" customHeight="1" x14ac:dyDescent="0.2">
      <c r="A149" s="573">
        <v>29</v>
      </c>
      <c r="B149" s="574" t="s">
        <v>561</v>
      </c>
      <c r="C149" s="574" t="s">
        <v>565</v>
      </c>
      <c r="D149" s="575" t="s">
        <v>1047</v>
      </c>
      <c r="E149" s="576" t="s">
        <v>575</v>
      </c>
      <c r="F149" s="574" t="s">
        <v>563</v>
      </c>
      <c r="G149" s="574" t="s">
        <v>584</v>
      </c>
      <c r="H149" s="574" t="s">
        <v>271</v>
      </c>
      <c r="I149" s="574" t="s">
        <v>891</v>
      </c>
      <c r="J149" s="574" t="s">
        <v>586</v>
      </c>
      <c r="K149" s="574"/>
      <c r="L149" s="577">
        <v>0</v>
      </c>
      <c r="M149" s="577">
        <v>0</v>
      </c>
      <c r="N149" s="574">
        <v>1</v>
      </c>
      <c r="O149" s="578">
        <v>1</v>
      </c>
      <c r="P149" s="577">
        <v>0</v>
      </c>
      <c r="Q149" s="579"/>
      <c r="R149" s="574">
        <v>1</v>
      </c>
      <c r="S149" s="579">
        <v>1</v>
      </c>
      <c r="T149" s="578">
        <v>1</v>
      </c>
      <c r="U149" s="580">
        <v>1</v>
      </c>
    </row>
    <row r="150" spans="1:21" ht="14.45" customHeight="1" x14ac:dyDescent="0.2">
      <c r="A150" s="573">
        <v>29</v>
      </c>
      <c r="B150" s="574" t="s">
        <v>561</v>
      </c>
      <c r="C150" s="574" t="s">
        <v>565</v>
      </c>
      <c r="D150" s="575" t="s">
        <v>1047</v>
      </c>
      <c r="E150" s="576" t="s">
        <v>575</v>
      </c>
      <c r="F150" s="574" t="s">
        <v>564</v>
      </c>
      <c r="G150" s="574" t="s">
        <v>584</v>
      </c>
      <c r="H150" s="574" t="s">
        <v>271</v>
      </c>
      <c r="I150" s="574" t="s">
        <v>588</v>
      </c>
      <c r="J150" s="574" t="s">
        <v>589</v>
      </c>
      <c r="K150" s="574" t="s">
        <v>590</v>
      </c>
      <c r="L150" s="577">
        <v>410.41</v>
      </c>
      <c r="M150" s="577">
        <v>4104.0999999999995</v>
      </c>
      <c r="N150" s="574">
        <v>10</v>
      </c>
      <c r="O150" s="578">
        <v>10</v>
      </c>
      <c r="P150" s="577">
        <v>3693.6899999999996</v>
      </c>
      <c r="Q150" s="579">
        <v>0.9</v>
      </c>
      <c r="R150" s="574">
        <v>9</v>
      </c>
      <c r="S150" s="579">
        <v>0.9</v>
      </c>
      <c r="T150" s="578">
        <v>9</v>
      </c>
      <c r="U150" s="580">
        <v>0.9</v>
      </c>
    </row>
    <row r="151" spans="1:21" ht="14.45" customHeight="1" x14ac:dyDescent="0.2">
      <c r="A151" s="573">
        <v>29</v>
      </c>
      <c r="B151" s="574" t="s">
        <v>561</v>
      </c>
      <c r="C151" s="574" t="s">
        <v>565</v>
      </c>
      <c r="D151" s="575" t="s">
        <v>1047</v>
      </c>
      <c r="E151" s="576" t="s">
        <v>575</v>
      </c>
      <c r="F151" s="574" t="s">
        <v>564</v>
      </c>
      <c r="G151" s="574" t="s">
        <v>584</v>
      </c>
      <c r="H151" s="574" t="s">
        <v>271</v>
      </c>
      <c r="I151" s="574" t="s">
        <v>594</v>
      </c>
      <c r="J151" s="574" t="s">
        <v>595</v>
      </c>
      <c r="K151" s="574" t="s">
        <v>596</v>
      </c>
      <c r="L151" s="577">
        <v>99.99</v>
      </c>
      <c r="M151" s="577">
        <v>1099.8899999999999</v>
      </c>
      <c r="N151" s="574">
        <v>11</v>
      </c>
      <c r="O151" s="578">
        <v>5</v>
      </c>
      <c r="P151" s="577">
        <v>1099.8899999999999</v>
      </c>
      <c r="Q151" s="579">
        <v>1</v>
      </c>
      <c r="R151" s="574">
        <v>11</v>
      </c>
      <c r="S151" s="579">
        <v>1</v>
      </c>
      <c r="T151" s="578">
        <v>5</v>
      </c>
      <c r="U151" s="580">
        <v>1</v>
      </c>
    </row>
    <row r="152" spans="1:21" ht="14.45" customHeight="1" x14ac:dyDescent="0.2">
      <c r="A152" s="573">
        <v>29</v>
      </c>
      <c r="B152" s="574" t="s">
        <v>561</v>
      </c>
      <c r="C152" s="574" t="s">
        <v>565</v>
      </c>
      <c r="D152" s="575" t="s">
        <v>1047</v>
      </c>
      <c r="E152" s="576" t="s">
        <v>575</v>
      </c>
      <c r="F152" s="574" t="s">
        <v>564</v>
      </c>
      <c r="G152" s="574" t="s">
        <v>584</v>
      </c>
      <c r="H152" s="574" t="s">
        <v>271</v>
      </c>
      <c r="I152" s="574" t="s">
        <v>597</v>
      </c>
      <c r="J152" s="574" t="s">
        <v>598</v>
      </c>
      <c r="K152" s="574" t="s">
        <v>599</v>
      </c>
      <c r="L152" s="577">
        <v>185.79</v>
      </c>
      <c r="M152" s="577">
        <v>371.58</v>
      </c>
      <c r="N152" s="574">
        <v>2</v>
      </c>
      <c r="O152" s="578">
        <v>1</v>
      </c>
      <c r="P152" s="577">
        <v>371.58</v>
      </c>
      <c r="Q152" s="579">
        <v>1</v>
      </c>
      <c r="R152" s="574">
        <v>2</v>
      </c>
      <c r="S152" s="579">
        <v>1</v>
      </c>
      <c r="T152" s="578">
        <v>1</v>
      </c>
      <c r="U152" s="580">
        <v>1</v>
      </c>
    </row>
    <row r="153" spans="1:21" ht="14.45" customHeight="1" x14ac:dyDescent="0.2">
      <c r="A153" s="573">
        <v>29</v>
      </c>
      <c r="B153" s="574" t="s">
        <v>561</v>
      </c>
      <c r="C153" s="574" t="s">
        <v>565</v>
      </c>
      <c r="D153" s="575" t="s">
        <v>1047</v>
      </c>
      <c r="E153" s="576" t="s">
        <v>575</v>
      </c>
      <c r="F153" s="574" t="s">
        <v>564</v>
      </c>
      <c r="G153" s="574" t="s">
        <v>584</v>
      </c>
      <c r="H153" s="574" t="s">
        <v>271</v>
      </c>
      <c r="I153" s="574" t="s">
        <v>892</v>
      </c>
      <c r="J153" s="574" t="s">
        <v>893</v>
      </c>
      <c r="K153" s="574" t="s">
        <v>894</v>
      </c>
      <c r="L153" s="577">
        <v>349.13</v>
      </c>
      <c r="M153" s="577">
        <v>349.13</v>
      </c>
      <c r="N153" s="574">
        <v>1</v>
      </c>
      <c r="O153" s="578">
        <v>1</v>
      </c>
      <c r="P153" s="577">
        <v>349.13</v>
      </c>
      <c r="Q153" s="579">
        <v>1</v>
      </c>
      <c r="R153" s="574">
        <v>1</v>
      </c>
      <c r="S153" s="579">
        <v>1</v>
      </c>
      <c r="T153" s="578">
        <v>1</v>
      </c>
      <c r="U153" s="580">
        <v>1</v>
      </c>
    </row>
    <row r="154" spans="1:21" ht="14.45" customHeight="1" x14ac:dyDescent="0.2">
      <c r="A154" s="573">
        <v>29</v>
      </c>
      <c r="B154" s="574" t="s">
        <v>561</v>
      </c>
      <c r="C154" s="574" t="s">
        <v>565</v>
      </c>
      <c r="D154" s="575" t="s">
        <v>1047</v>
      </c>
      <c r="E154" s="576" t="s">
        <v>575</v>
      </c>
      <c r="F154" s="574" t="s">
        <v>564</v>
      </c>
      <c r="G154" s="574" t="s">
        <v>584</v>
      </c>
      <c r="H154" s="574" t="s">
        <v>271</v>
      </c>
      <c r="I154" s="574" t="s">
        <v>895</v>
      </c>
      <c r="J154" s="574" t="s">
        <v>896</v>
      </c>
      <c r="K154" s="574" t="s">
        <v>897</v>
      </c>
      <c r="L154" s="577">
        <v>180.55</v>
      </c>
      <c r="M154" s="577">
        <v>541.65000000000009</v>
      </c>
      <c r="N154" s="574">
        <v>3</v>
      </c>
      <c r="O154" s="578">
        <v>2</v>
      </c>
      <c r="P154" s="577">
        <v>541.65000000000009</v>
      </c>
      <c r="Q154" s="579">
        <v>1</v>
      </c>
      <c r="R154" s="574">
        <v>3</v>
      </c>
      <c r="S154" s="579">
        <v>1</v>
      </c>
      <c r="T154" s="578">
        <v>2</v>
      </c>
      <c r="U154" s="580">
        <v>1</v>
      </c>
    </row>
    <row r="155" spans="1:21" ht="14.45" customHeight="1" x14ac:dyDescent="0.2">
      <c r="A155" s="573">
        <v>29</v>
      </c>
      <c r="B155" s="574" t="s">
        <v>561</v>
      </c>
      <c r="C155" s="574" t="s">
        <v>565</v>
      </c>
      <c r="D155" s="575" t="s">
        <v>1047</v>
      </c>
      <c r="E155" s="576" t="s">
        <v>575</v>
      </c>
      <c r="F155" s="574" t="s">
        <v>564</v>
      </c>
      <c r="G155" s="574" t="s">
        <v>584</v>
      </c>
      <c r="H155" s="574" t="s">
        <v>271</v>
      </c>
      <c r="I155" s="574" t="s">
        <v>898</v>
      </c>
      <c r="J155" s="574" t="s">
        <v>899</v>
      </c>
      <c r="K155" s="574" t="s">
        <v>900</v>
      </c>
      <c r="L155" s="577">
        <v>562.78</v>
      </c>
      <c r="M155" s="577">
        <v>562.78</v>
      </c>
      <c r="N155" s="574">
        <v>1</v>
      </c>
      <c r="O155" s="578">
        <v>1</v>
      </c>
      <c r="P155" s="577"/>
      <c r="Q155" s="579">
        <v>0</v>
      </c>
      <c r="R155" s="574"/>
      <c r="S155" s="579">
        <v>0</v>
      </c>
      <c r="T155" s="578"/>
      <c r="U155" s="580">
        <v>0</v>
      </c>
    </row>
    <row r="156" spans="1:21" ht="14.45" customHeight="1" x14ac:dyDescent="0.2">
      <c r="A156" s="573">
        <v>29</v>
      </c>
      <c r="B156" s="574" t="s">
        <v>561</v>
      </c>
      <c r="C156" s="574" t="s">
        <v>565</v>
      </c>
      <c r="D156" s="575" t="s">
        <v>1047</v>
      </c>
      <c r="E156" s="576" t="s">
        <v>575</v>
      </c>
      <c r="F156" s="574" t="s">
        <v>564</v>
      </c>
      <c r="G156" s="574" t="s">
        <v>584</v>
      </c>
      <c r="H156" s="574" t="s">
        <v>271</v>
      </c>
      <c r="I156" s="574" t="s">
        <v>901</v>
      </c>
      <c r="J156" s="574" t="s">
        <v>902</v>
      </c>
      <c r="K156" s="574" t="s">
        <v>903</v>
      </c>
      <c r="L156" s="577">
        <v>178</v>
      </c>
      <c r="M156" s="577">
        <v>890</v>
      </c>
      <c r="N156" s="574">
        <v>5</v>
      </c>
      <c r="O156" s="578">
        <v>3</v>
      </c>
      <c r="P156" s="577">
        <v>890</v>
      </c>
      <c r="Q156" s="579">
        <v>1</v>
      </c>
      <c r="R156" s="574">
        <v>5</v>
      </c>
      <c r="S156" s="579">
        <v>1</v>
      </c>
      <c r="T156" s="578">
        <v>3</v>
      </c>
      <c r="U156" s="580">
        <v>1</v>
      </c>
    </row>
    <row r="157" spans="1:21" ht="14.45" customHeight="1" x14ac:dyDescent="0.2">
      <c r="A157" s="573">
        <v>29</v>
      </c>
      <c r="B157" s="574" t="s">
        <v>561</v>
      </c>
      <c r="C157" s="574" t="s">
        <v>565</v>
      </c>
      <c r="D157" s="575" t="s">
        <v>1047</v>
      </c>
      <c r="E157" s="576" t="s">
        <v>571</v>
      </c>
      <c r="F157" s="574" t="s">
        <v>562</v>
      </c>
      <c r="G157" s="574" t="s">
        <v>617</v>
      </c>
      <c r="H157" s="574" t="s">
        <v>271</v>
      </c>
      <c r="I157" s="574" t="s">
        <v>904</v>
      </c>
      <c r="J157" s="574" t="s">
        <v>697</v>
      </c>
      <c r="K157" s="574" t="s">
        <v>614</v>
      </c>
      <c r="L157" s="577">
        <v>78.33</v>
      </c>
      <c r="M157" s="577">
        <v>234.99</v>
      </c>
      <c r="N157" s="574">
        <v>3</v>
      </c>
      <c r="O157" s="578">
        <v>1</v>
      </c>
      <c r="P157" s="577">
        <v>234.99</v>
      </c>
      <c r="Q157" s="579">
        <v>1</v>
      </c>
      <c r="R157" s="574">
        <v>3</v>
      </c>
      <c r="S157" s="579">
        <v>1</v>
      </c>
      <c r="T157" s="578">
        <v>1</v>
      </c>
      <c r="U157" s="580">
        <v>1</v>
      </c>
    </row>
    <row r="158" spans="1:21" ht="14.45" customHeight="1" x14ac:dyDescent="0.2">
      <c r="A158" s="573">
        <v>29</v>
      </c>
      <c r="B158" s="574" t="s">
        <v>561</v>
      </c>
      <c r="C158" s="574" t="s">
        <v>565</v>
      </c>
      <c r="D158" s="575" t="s">
        <v>1047</v>
      </c>
      <c r="E158" s="576" t="s">
        <v>571</v>
      </c>
      <c r="F158" s="574" t="s">
        <v>562</v>
      </c>
      <c r="G158" s="574" t="s">
        <v>698</v>
      </c>
      <c r="H158" s="574" t="s">
        <v>271</v>
      </c>
      <c r="I158" s="574" t="s">
        <v>699</v>
      </c>
      <c r="J158" s="574" t="s">
        <v>700</v>
      </c>
      <c r="K158" s="574" t="s">
        <v>701</v>
      </c>
      <c r="L158" s="577">
        <v>52.78</v>
      </c>
      <c r="M158" s="577">
        <v>52.78</v>
      </c>
      <c r="N158" s="574">
        <v>1</v>
      </c>
      <c r="O158" s="578">
        <v>0.5</v>
      </c>
      <c r="P158" s="577"/>
      <c r="Q158" s="579">
        <v>0</v>
      </c>
      <c r="R158" s="574"/>
      <c r="S158" s="579">
        <v>0</v>
      </c>
      <c r="T158" s="578"/>
      <c r="U158" s="580">
        <v>0</v>
      </c>
    </row>
    <row r="159" spans="1:21" ht="14.45" customHeight="1" x14ac:dyDescent="0.2">
      <c r="A159" s="573">
        <v>29</v>
      </c>
      <c r="B159" s="574" t="s">
        <v>561</v>
      </c>
      <c r="C159" s="574" t="s">
        <v>565</v>
      </c>
      <c r="D159" s="575" t="s">
        <v>1047</v>
      </c>
      <c r="E159" s="576" t="s">
        <v>571</v>
      </c>
      <c r="F159" s="574" t="s">
        <v>562</v>
      </c>
      <c r="G159" s="574" t="s">
        <v>640</v>
      </c>
      <c r="H159" s="574" t="s">
        <v>271</v>
      </c>
      <c r="I159" s="574" t="s">
        <v>641</v>
      </c>
      <c r="J159" s="574" t="s">
        <v>642</v>
      </c>
      <c r="K159" s="574" t="s">
        <v>643</v>
      </c>
      <c r="L159" s="577">
        <v>0</v>
      </c>
      <c r="M159" s="577">
        <v>0</v>
      </c>
      <c r="N159" s="574">
        <v>1</v>
      </c>
      <c r="O159" s="578">
        <v>1</v>
      </c>
      <c r="P159" s="577"/>
      <c r="Q159" s="579"/>
      <c r="R159" s="574"/>
      <c r="S159" s="579">
        <v>0</v>
      </c>
      <c r="T159" s="578"/>
      <c r="U159" s="580">
        <v>0</v>
      </c>
    </row>
    <row r="160" spans="1:21" ht="14.45" customHeight="1" x14ac:dyDescent="0.2">
      <c r="A160" s="573">
        <v>29</v>
      </c>
      <c r="B160" s="574" t="s">
        <v>561</v>
      </c>
      <c r="C160" s="574" t="s">
        <v>565</v>
      </c>
      <c r="D160" s="575" t="s">
        <v>1047</v>
      </c>
      <c r="E160" s="576" t="s">
        <v>571</v>
      </c>
      <c r="F160" s="574" t="s">
        <v>562</v>
      </c>
      <c r="G160" s="574" t="s">
        <v>655</v>
      </c>
      <c r="H160" s="574" t="s">
        <v>271</v>
      </c>
      <c r="I160" s="574" t="s">
        <v>656</v>
      </c>
      <c r="J160" s="574" t="s">
        <v>539</v>
      </c>
      <c r="K160" s="574" t="s">
        <v>657</v>
      </c>
      <c r="L160" s="577">
        <v>61.97</v>
      </c>
      <c r="M160" s="577">
        <v>247.88</v>
      </c>
      <c r="N160" s="574">
        <v>4</v>
      </c>
      <c r="O160" s="578">
        <v>4</v>
      </c>
      <c r="P160" s="577">
        <v>123.94</v>
      </c>
      <c r="Q160" s="579">
        <v>0.5</v>
      </c>
      <c r="R160" s="574">
        <v>2</v>
      </c>
      <c r="S160" s="579">
        <v>0.5</v>
      </c>
      <c r="T160" s="578">
        <v>2</v>
      </c>
      <c r="U160" s="580">
        <v>0.5</v>
      </c>
    </row>
    <row r="161" spans="1:21" ht="14.45" customHeight="1" x14ac:dyDescent="0.2">
      <c r="A161" s="573">
        <v>29</v>
      </c>
      <c r="B161" s="574" t="s">
        <v>561</v>
      </c>
      <c r="C161" s="574" t="s">
        <v>565</v>
      </c>
      <c r="D161" s="575" t="s">
        <v>1047</v>
      </c>
      <c r="E161" s="576" t="s">
        <v>571</v>
      </c>
      <c r="F161" s="574" t="s">
        <v>562</v>
      </c>
      <c r="G161" s="574" t="s">
        <v>905</v>
      </c>
      <c r="H161" s="574" t="s">
        <v>271</v>
      </c>
      <c r="I161" s="574" t="s">
        <v>906</v>
      </c>
      <c r="J161" s="574" t="s">
        <v>907</v>
      </c>
      <c r="K161" s="574" t="s">
        <v>908</v>
      </c>
      <c r="L161" s="577">
        <v>176.32</v>
      </c>
      <c r="M161" s="577">
        <v>176.32</v>
      </c>
      <c r="N161" s="574">
        <v>1</v>
      </c>
      <c r="O161" s="578">
        <v>0.5</v>
      </c>
      <c r="P161" s="577"/>
      <c r="Q161" s="579">
        <v>0</v>
      </c>
      <c r="R161" s="574"/>
      <c r="S161" s="579">
        <v>0</v>
      </c>
      <c r="T161" s="578"/>
      <c r="U161" s="580">
        <v>0</v>
      </c>
    </row>
    <row r="162" spans="1:21" ht="14.45" customHeight="1" x14ac:dyDescent="0.2">
      <c r="A162" s="573">
        <v>29</v>
      </c>
      <c r="B162" s="574" t="s">
        <v>561</v>
      </c>
      <c r="C162" s="574" t="s">
        <v>565</v>
      </c>
      <c r="D162" s="575" t="s">
        <v>1047</v>
      </c>
      <c r="E162" s="576" t="s">
        <v>571</v>
      </c>
      <c r="F162" s="574" t="s">
        <v>562</v>
      </c>
      <c r="G162" s="574" t="s">
        <v>666</v>
      </c>
      <c r="H162" s="574" t="s">
        <v>528</v>
      </c>
      <c r="I162" s="574" t="s">
        <v>740</v>
      </c>
      <c r="J162" s="574" t="s">
        <v>668</v>
      </c>
      <c r="K162" s="574" t="s">
        <v>741</v>
      </c>
      <c r="L162" s="577">
        <v>368.16</v>
      </c>
      <c r="M162" s="577">
        <v>736.32</v>
      </c>
      <c r="N162" s="574">
        <v>2</v>
      </c>
      <c r="O162" s="578">
        <v>1.5</v>
      </c>
      <c r="P162" s="577">
        <v>368.16</v>
      </c>
      <c r="Q162" s="579">
        <v>0.5</v>
      </c>
      <c r="R162" s="574">
        <v>1</v>
      </c>
      <c r="S162" s="579">
        <v>0.5</v>
      </c>
      <c r="T162" s="578">
        <v>0.5</v>
      </c>
      <c r="U162" s="580">
        <v>0.33333333333333331</v>
      </c>
    </row>
    <row r="163" spans="1:21" ht="14.45" customHeight="1" x14ac:dyDescent="0.2">
      <c r="A163" s="573">
        <v>29</v>
      </c>
      <c r="B163" s="574" t="s">
        <v>561</v>
      </c>
      <c r="C163" s="574" t="s">
        <v>565</v>
      </c>
      <c r="D163" s="575" t="s">
        <v>1047</v>
      </c>
      <c r="E163" s="576" t="s">
        <v>571</v>
      </c>
      <c r="F163" s="574" t="s">
        <v>562</v>
      </c>
      <c r="G163" s="574" t="s">
        <v>666</v>
      </c>
      <c r="H163" s="574" t="s">
        <v>528</v>
      </c>
      <c r="I163" s="574" t="s">
        <v>742</v>
      </c>
      <c r="J163" s="574" t="s">
        <v>668</v>
      </c>
      <c r="K163" s="574" t="s">
        <v>743</v>
      </c>
      <c r="L163" s="577">
        <v>736.33</v>
      </c>
      <c r="M163" s="577">
        <v>736.33</v>
      </c>
      <c r="N163" s="574">
        <v>1</v>
      </c>
      <c r="O163" s="578">
        <v>1</v>
      </c>
      <c r="P163" s="577">
        <v>736.33</v>
      </c>
      <c r="Q163" s="579">
        <v>1</v>
      </c>
      <c r="R163" s="574">
        <v>1</v>
      </c>
      <c r="S163" s="579">
        <v>1</v>
      </c>
      <c r="T163" s="578">
        <v>1</v>
      </c>
      <c r="U163" s="580">
        <v>1</v>
      </c>
    </row>
    <row r="164" spans="1:21" ht="14.45" customHeight="1" x14ac:dyDescent="0.2">
      <c r="A164" s="573">
        <v>29</v>
      </c>
      <c r="B164" s="574" t="s">
        <v>561</v>
      </c>
      <c r="C164" s="574" t="s">
        <v>565</v>
      </c>
      <c r="D164" s="575" t="s">
        <v>1047</v>
      </c>
      <c r="E164" s="576" t="s">
        <v>571</v>
      </c>
      <c r="F164" s="574" t="s">
        <v>562</v>
      </c>
      <c r="G164" s="574" t="s">
        <v>746</v>
      </c>
      <c r="H164" s="574" t="s">
        <v>271</v>
      </c>
      <c r="I164" s="574" t="s">
        <v>747</v>
      </c>
      <c r="J164" s="574" t="s">
        <v>499</v>
      </c>
      <c r="K164" s="574" t="s">
        <v>748</v>
      </c>
      <c r="L164" s="577">
        <v>35.25</v>
      </c>
      <c r="M164" s="577">
        <v>35.25</v>
      </c>
      <c r="N164" s="574">
        <v>1</v>
      </c>
      <c r="O164" s="578">
        <v>1</v>
      </c>
      <c r="P164" s="577">
        <v>35.25</v>
      </c>
      <c r="Q164" s="579">
        <v>1</v>
      </c>
      <c r="R164" s="574">
        <v>1</v>
      </c>
      <c r="S164" s="579">
        <v>1</v>
      </c>
      <c r="T164" s="578">
        <v>1</v>
      </c>
      <c r="U164" s="580">
        <v>1</v>
      </c>
    </row>
    <row r="165" spans="1:21" ht="14.45" customHeight="1" x14ac:dyDescent="0.2">
      <c r="A165" s="573">
        <v>29</v>
      </c>
      <c r="B165" s="574" t="s">
        <v>561</v>
      </c>
      <c r="C165" s="574" t="s">
        <v>565</v>
      </c>
      <c r="D165" s="575" t="s">
        <v>1047</v>
      </c>
      <c r="E165" s="576" t="s">
        <v>571</v>
      </c>
      <c r="F165" s="574" t="s">
        <v>562</v>
      </c>
      <c r="G165" s="574" t="s">
        <v>753</v>
      </c>
      <c r="H165" s="574" t="s">
        <v>271</v>
      </c>
      <c r="I165" s="574" t="s">
        <v>909</v>
      </c>
      <c r="J165" s="574" t="s">
        <v>910</v>
      </c>
      <c r="K165" s="574" t="s">
        <v>756</v>
      </c>
      <c r="L165" s="577">
        <v>173.31</v>
      </c>
      <c r="M165" s="577">
        <v>173.31</v>
      </c>
      <c r="N165" s="574">
        <v>1</v>
      </c>
      <c r="O165" s="578">
        <v>1</v>
      </c>
      <c r="P165" s="577">
        <v>173.31</v>
      </c>
      <c r="Q165" s="579">
        <v>1</v>
      </c>
      <c r="R165" s="574">
        <v>1</v>
      </c>
      <c r="S165" s="579">
        <v>1</v>
      </c>
      <c r="T165" s="578">
        <v>1</v>
      </c>
      <c r="U165" s="580">
        <v>1</v>
      </c>
    </row>
    <row r="166" spans="1:21" ht="14.45" customHeight="1" x14ac:dyDescent="0.2">
      <c r="A166" s="573">
        <v>29</v>
      </c>
      <c r="B166" s="574" t="s">
        <v>561</v>
      </c>
      <c r="C166" s="574" t="s">
        <v>565</v>
      </c>
      <c r="D166" s="575" t="s">
        <v>1047</v>
      </c>
      <c r="E166" s="576" t="s">
        <v>571</v>
      </c>
      <c r="F166" s="574" t="s">
        <v>562</v>
      </c>
      <c r="G166" s="574" t="s">
        <v>773</v>
      </c>
      <c r="H166" s="574" t="s">
        <v>528</v>
      </c>
      <c r="I166" s="574" t="s">
        <v>911</v>
      </c>
      <c r="J166" s="574" t="s">
        <v>775</v>
      </c>
      <c r="K166" s="574" t="s">
        <v>912</v>
      </c>
      <c r="L166" s="577">
        <v>0</v>
      </c>
      <c r="M166" s="577">
        <v>0</v>
      </c>
      <c r="N166" s="574">
        <v>1</v>
      </c>
      <c r="O166" s="578">
        <v>1</v>
      </c>
      <c r="P166" s="577"/>
      <c r="Q166" s="579"/>
      <c r="R166" s="574"/>
      <c r="S166" s="579">
        <v>0</v>
      </c>
      <c r="T166" s="578"/>
      <c r="U166" s="580">
        <v>0</v>
      </c>
    </row>
    <row r="167" spans="1:21" ht="14.45" customHeight="1" x14ac:dyDescent="0.2">
      <c r="A167" s="573">
        <v>29</v>
      </c>
      <c r="B167" s="574" t="s">
        <v>561</v>
      </c>
      <c r="C167" s="574" t="s">
        <v>565</v>
      </c>
      <c r="D167" s="575" t="s">
        <v>1047</v>
      </c>
      <c r="E167" s="576" t="s">
        <v>571</v>
      </c>
      <c r="F167" s="574" t="s">
        <v>562</v>
      </c>
      <c r="G167" s="574" t="s">
        <v>674</v>
      </c>
      <c r="H167" s="574" t="s">
        <v>271</v>
      </c>
      <c r="I167" s="574" t="s">
        <v>675</v>
      </c>
      <c r="J167" s="574" t="s">
        <v>676</v>
      </c>
      <c r="K167" s="574" t="s">
        <v>677</v>
      </c>
      <c r="L167" s="577">
        <v>50.32</v>
      </c>
      <c r="M167" s="577">
        <v>50.32</v>
      </c>
      <c r="N167" s="574">
        <v>1</v>
      </c>
      <c r="O167" s="578">
        <v>0.5</v>
      </c>
      <c r="P167" s="577">
        <v>50.32</v>
      </c>
      <c r="Q167" s="579">
        <v>1</v>
      </c>
      <c r="R167" s="574">
        <v>1</v>
      </c>
      <c r="S167" s="579">
        <v>1</v>
      </c>
      <c r="T167" s="578">
        <v>0.5</v>
      </c>
      <c r="U167" s="580">
        <v>1</v>
      </c>
    </row>
    <row r="168" spans="1:21" ht="14.45" customHeight="1" x14ac:dyDescent="0.2">
      <c r="A168" s="573">
        <v>29</v>
      </c>
      <c r="B168" s="574" t="s">
        <v>561</v>
      </c>
      <c r="C168" s="574" t="s">
        <v>565</v>
      </c>
      <c r="D168" s="575" t="s">
        <v>1047</v>
      </c>
      <c r="E168" s="576" t="s">
        <v>571</v>
      </c>
      <c r="F168" s="574" t="s">
        <v>562</v>
      </c>
      <c r="G168" s="574" t="s">
        <v>678</v>
      </c>
      <c r="H168" s="574" t="s">
        <v>528</v>
      </c>
      <c r="I168" s="574" t="s">
        <v>679</v>
      </c>
      <c r="J168" s="574" t="s">
        <v>680</v>
      </c>
      <c r="K168" s="574" t="s">
        <v>681</v>
      </c>
      <c r="L168" s="577">
        <v>154.36000000000001</v>
      </c>
      <c r="M168" s="577">
        <v>771.80000000000007</v>
      </c>
      <c r="N168" s="574">
        <v>5</v>
      </c>
      <c r="O168" s="578">
        <v>2.5</v>
      </c>
      <c r="P168" s="577">
        <v>771.80000000000007</v>
      </c>
      <c r="Q168" s="579">
        <v>1</v>
      </c>
      <c r="R168" s="574">
        <v>5</v>
      </c>
      <c r="S168" s="579">
        <v>1</v>
      </c>
      <c r="T168" s="578">
        <v>2.5</v>
      </c>
      <c r="U168" s="580">
        <v>1</v>
      </c>
    </row>
    <row r="169" spans="1:21" ht="14.45" customHeight="1" x14ac:dyDescent="0.2">
      <c r="A169" s="573">
        <v>29</v>
      </c>
      <c r="B169" s="574" t="s">
        <v>561</v>
      </c>
      <c r="C169" s="574" t="s">
        <v>565</v>
      </c>
      <c r="D169" s="575" t="s">
        <v>1047</v>
      </c>
      <c r="E169" s="576" t="s">
        <v>571</v>
      </c>
      <c r="F169" s="574" t="s">
        <v>562</v>
      </c>
      <c r="G169" s="574" t="s">
        <v>684</v>
      </c>
      <c r="H169" s="574" t="s">
        <v>271</v>
      </c>
      <c r="I169" s="574" t="s">
        <v>688</v>
      </c>
      <c r="J169" s="574" t="s">
        <v>686</v>
      </c>
      <c r="K169" s="574" t="s">
        <v>689</v>
      </c>
      <c r="L169" s="577">
        <v>0</v>
      </c>
      <c r="M169" s="577">
        <v>0</v>
      </c>
      <c r="N169" s="574">
        <v>1</v>
      </c>
      <c r="O169" s="578">
        <v>0.5</v>
      </c>
      <c r="P169" s="577">
        <v>0</v>
      </c>
      <c r="Q169" s="579"/>
      <c r="R169" s="574">
        <v>1</v>
      </c>
      <c r="S169" s="579">
        <v>1</v>
      </c>
      <c r="T169" s="578">
        <v>0.5</v>
      </c>
      <c r="U169" s="580">
        <v>1</v>
      </c>
    </row>
    <row r="170" spans="1:21" ht="14.45" customHeight="1" x14ac:dyDescent="0.2">
      <c r="A170" s="573">
        <v>29</v>
      </c>
      <c r="B170" s="574" t="s">
        <v>561</v>
      </c>
      <c r="C170" s="574" t="s">
        <v>565</v>
      </c>
      <c r="D170" s="575" t="s">
        <v>1047</v>
      </c>
      <c r="E170" s="576" t="s">
        <v>571</v>
      </c>
      <c r="F170" s="574" t="s">
        <v>562</v>
      </c>
      <c r="G170" s="574" t="s">
        <v>581</v>
      </c>
      <c r="H170" s="574" t="s">
        <v>271</v>
      </c>
      <c r="I170" s="574" t="s">
        <v>582</v>
      </c>
      <c r="J170" s="574" t="s">
        <v>537</v>
      </c>
      <c r="K170" s="574" t="s">
        <v>583</v>
      </c>
      <c r="L170" s="577">
        <v>266.77</v>
      </c>
      <c r="M170" s="577">
        <v>800.31</v>
      </c>
      <c r="N170" s="574">
        <v>3</v>
      </c>
      <c r="O170" s="578">
        <v>3</v>
      </c>
      <c r="P170" s="577">
        <v>266.77</v>
      </c>
      <c r="Q170" s="579">
        <v>0.33333333333333331</v>
      </c>
      <c r="R170" s="574">
        <v>1</v>
      </c>
      <c r="S170" s="579">
        <v>0.33333333333333331</v>
      </c>
      <c r="T170" s="578">
        <v>1</v>
      </c>
      <c r="U170" s="580">
        <v>0.33333333333333331</v>
      </c>
    </row>
    <row r="171" spans="1:21" ht="14.45" customHeight="1" x14ac:dyDescent="0.2">
      <c r="A171" s="573">
        <v>29</v>
      </c>
      <c r="B171" s="574" t="s">
        <v>561</v>
      </c>
      <c r="C171" s="574" t="s">
        <v>565</v>
      </c>
      <c r="D171" s="575" t="s">
        <v>1047</v>
      </c>
      <c r="E171" s="576" t="s">
        <v>571</v>
      </c>
      <c r="F171" s="574" t="s">
        <v>563</v>
      </c>
      <c r="G171" s="574" t="s">
        <v>584</v>
      </c>
      <c r="H171" s="574" t="s">
        <v>271</v>
      </c>
      <c r="I171" s="574" t="s">
        <v>891</v>
      </c>
      <c r="J171" s="574" t="s">
        <v>586</v>
      </c>
      <c r="K171" s="574"/>
      <c r="L171" s="577">
        <v>0</v>
      </c>
      <c r="M171" s="577">
        <v>0</v>
      </c>
      <c r="N171" s="574">
        <v>1</v>
      </c>
      <c r="O171" s="578">
        <v>1</v>
      </c>
      <c r="P171" s="577">
        <v>0</v>
      </c>
      <c r="Q171" s="579"/>
      <c r="R171" s="574">
        <v>1</v>
      </c>
      <c r="S171" s="579">
        <v>1</v>
      </c>
      <c r="T171" s="578">
        <v>1</v>
      </c>
      <c r="U171" s="580">
        <v>1</v>
      </c>
    </row>
    <row r="172" spans="1:21" ht="14.45" customHeight="1" x14ac:dyDescent="0.2">
      <c r="A172" s="573">
        <v>29</v>
      </c>
      <c r="B172" s="574" t="s">
        <v>561</v>
      </c>
      <c r="C172" s="574" t="s">
        <v>565</v>
      </c>
      <c r="D172" s="575" t="s">
        <v>1047</v>
      </c>
      <c r="E172" s="576" t="s">
        <v>571</v>
      </c>
      <c r="F172" s="574" t="s">
        <v>564</v>
      </c>
      <c r="G172" s="574" t="s">
        <v>584</v>
      </c>
      <c r="H172" s="574" t="s">
        <v>271</v>
      </c>
      <c r="I172" s="574" t="s">
        <v>588</v>
      </c>
      <c r="J172" s="574" t="s">
        <v>589</v>
      </c>
      <c r="K172" s="574" t="s">
        <v>590</v>
      </c>
      <c r="L172" s="577">
        <v>410.41</v>
      </c>
      <c r="M172" s="577">
        <v>2462.46</v>
      </c>
      <c r="N172" s="574">
        <v>6</v>
      </c>
      <c r="O172" s="578">
        <v>6</v>
      </c>
      <c r="P172" s="577">
        <v>2462.46</v>
      </c>
      <c r="Q172" s="579">
        <v>1</v>
      </c>
      <c r="R172" s="574">
        <v>6</v>
      </c>
      <c r="S172" s="579">
        <v>1</v>
      </c>
      <c r="T172" s="578">
        <v>6</v>
      </c>
      <c r="U172" s="580">
        <v>1</v>
      </c>
    </row>
    <row r="173" spans="1:21" ht="14.45" customHeight="1" x14ac:dyDescent="0.2">
      <c r="A173" s="573">
        <v>29</v>
      </c>
      <c r="B173" s="574" t="s">
        <v>561</v>
      </c>
      <c r="C173" s="574" t="s">
        <v>565</v>
      </c>
      <c r="D173" s="575" t="s">
        <v>1047</v>
      </c>
      <c r="E173" s="576" t="s">
        <v>571</v>
      </c>
      <c r="F173" s="574" t="s">
        <v>564</v>
      </c>
      <c r="G173" s="574" t="s">
        <v>584</v>
      </c>
      <c r="H173" s="574" t="s">
        <v>271</v>
      </c>
      <c r="I173" s="574" t="s">
        <v>594</v>
      </c>
      <c r="J173" s="574" t="s">
        <v>595</v>
      </c>
      <c r="K173" s="574" t="s">
        <v>596</v>
      </c>
      <c r="L173" s="577">
        <v>99.99</v>
      </c>
      <c r="M173" s="577">
        <v>899.91</v>
      </c>
      <c r="N173" s="574">
        <v>9</v>
      </c>
      <c r="O173" s="578">
        <v>3</v>
      </c>
      <c r="P173" s="577">
        <v>399.96</v>
      </c>
      <c r="Q173" s="579">
        <v>0.44444444444444442</v>
      </c>
      <c r="R173" s="574">
        <v>4</v>
      </c>
      <c r="S173" s="579">
        <v>0.44444444444444442</v>
      </c>
      <c r="T173" s="578">
        <v>2</v>
      </c>
      <c r="U173" s="580">
        <v>0.66666666666666663</v>
      </c>
    </row>
    <row r="174" spans="1:21" ht="14.45" customHeight="1" x14ac:dyDescent="0.2">
      <c r="A174" s="573">
        <v>29</v>
      </c>
      <c r="B174" s="574" t="s">
        <v>561</v>
      </c>
      <c r="C174" s="574" t="s">
        <v>565</v>
      </c>
      <c r="D174" s="575" t="s">
        <v>1047</v>
      </c>
      <c r="E174" s="576" t="s">
        <v>571</v>
      </c>
      <c r="F174" s="574" t="s">
        <v>564</v>
      </c>
      <c r="G174" s="574" t="s">
        <v>584</v>
      </c>
      <c r="H174" s="574" t="s">
        <v>271</v>
      </c>
      <c r="I174" s="574" t="s">
        <v>913</v>
      </c>
      <c r="J174" s="574" t="s">
        <v>598</v>
      </c>
      <c r="K174" s="574" t="s">
        <v>914</v>
      </c>
      <c r="L174" s="577">
        <v>208.13</v>
      </c>
      <c r="M174" s="577">
        <v>624.39</v>
      </c>
      <c r="N174" s="574">
        <v>3</v>
      </c>
      <c r="O174" s="578">
        <v>1</v>
      </c>
      <c r="P174" s="577"/>
      <c r="Q174" s="579">
        <v>0</v>
      </c>
      <c r="R174" s="574"/>
      <c r="S174" s="579">
        <v>0</v>
      </c>
      <c r="T174" s="578"/>
      <c r="U174" s="580">
        <v>0</v>
      </c>
    </row>
    <row r="175" spans="1:21" ht="14.45" customHeight="1" x14ac:dyDescent="0.2">
      <c r="A175" s="573">
        <v>29</v>
      </c>
      <c r="B175" s="574" t="s">
        <v>561</v>
      </c>
      <c r="C175" s="574" t="s">
        <v>565</v>
      </c>
      <c r="D175" s="575" t="s">
        <v>1047</v>
      </c>
      <c r="E175" s="576" t="s">
        <v>570</v>
      </c>
      <c r="F175" s="574" t="s">
        <v>562</v>
      </c>
      <c r="G175" s="574" t="s">
        <v>915</v>
      </c>
      <c r="H175" s="574" t="s">
        <v>528</v>
      </c>
      <c r="I175" s="574" t="s">
        <v>916</v>
      </c>
      <c r="J175" s="574" t="s">
        <v>917</v>
      </c>
      <c r="K175" s="574" t="s">
        <v>918</v>
      </c>
      <c r="L175" s="577">
        <v>56.06</v>
      </c>
      <c r="M175" s="577">
        <v>56.06</v>
      </c>
      <c r="N175" s="574">
        <v>1</v>
      </c>
      <c r="O175" s="578">
        <v>1</v>
      </c>
      <c r="P175" s="577">
        <v>56.06</v>
      </c>
      <c r="Q175" s="579">
        <v>1</v>
      </c>
      <c r="R175" s="574">
        <v>1</v>
      </c>
      <c r="S175" s="579">
        <v>1</v>
      </c>
      <c r="T175" s="578">
        <v>1</v>
      </c>
      <c r="U175" s="580">
        <v>1</v>
      </c>
    </row>
    <row r="176" spans="1:21" ht="14.45" customHeight="1" x14ac:dyDescent="0.2">
      <c r="A176" s="573">
        <v>29</v>
      </c>
      <c r="B176" s="574" t="s">
        <v>561</v>
      </c>
      <c r="C176" s="574" t="s">
        <v>565</v>
      </c>
      <c r="D176" s="575" t="s">
        <v>1047</v>
      </c>
      <c r="E176" s="576" t="s">
        <v>570</v>
      </c>
      <c r="F176" s="574" t="s">
        <v>562</v>
      </c>
      <c r="G176" s="574" t="s">
        <v>919</v>
      </c>
      <c r="H176" s="574" t="s">
        <v>271</v>
      </c>
      <c r="I176" s="574" t="s">
        <v>920</v>
      </c>
      <c r="J176" s="574" t="s">
        <v>921</v>
      </c>
      <c r="K176" s="574" t="s">
        <v>922</v>
      </c>
      <c r="L176" s="577">
        <v>80.19</v>
      </c>
      <c r="M176" s="577">
        <v>80.19</v>
      </c>
      <c r="N176" s="574">
        <v>1</v>
      </c>
      <c r="O176" s="578">
        <v>1</v>
      </c>
      <c r="P176" s="577"/>
      <c r="Q176" s="579">
        <v>0</v>
      </c>
      <c r="R176" s="574"/>
      <c r="S176" s="579">
        <v>0</v>
      </c>
      <c r="T176" s="578"/>
      <c r="U176" s="580">
        <v>0</v>
      </c>
    </row>
    <row r="177" spans="1:21" ht="14.45" customHeight="1" x14ac:dyDescent="0.2">
      <c r="A177" s="573">
        <v>29</v>
      </c>
      <c r="B177" s="574" t="s">
        <v>561</v>
      </c>
      <c r="C177" s="574" t="s">
        <v>565</v>
      </c>
      <c r="D177" s="575" t="s">
        <v>1047</v>
      </c>
      <c r="E177" s="576" t="s">
        <v>570</v>
      </c>
      <c r="F177" s="574" t="s">
        <v>562</v>
      </c>
      <c r="G177" s="574" t="s">
        <v>626</v>
      </c>
      <c r="H177" s="574" t="s">
        <v>271</v>
      </c>
      <c r="I177" s="574" t="s">
        <v>923</v>
      </c>
      <c r="J177" s="574" t="s">
        <v>924</v>
      </c>
      <c r="K177" s="574" t="s">
        <v>925</v>
      </c>
      <c r="L177" s="577">
        <v>234.94</v>
      </c>
      <c r="M177" s="577">
        <v>234.94</v>
      </c>
      <c r="N177" s="574">
        <v>1</v>
      </c>
      <c r="O177" s="578">
        <v>1</v>
      </c>
      <c r="P177" s="577">
        <v>234.94</v>
      </c>
      <c r="Q177" s="579">
        <v>1</v>
      </c>
      <c r="R177" s="574">
        <v>1</v>
      </c>
      <c r="S177" s="579">
        <v>1</v>
      </c>
      <c r="T177" s="578">
        <v>1</v>
      </c>
      <c r="U177" s="580">
        <v>1</v>
      </c>
    </row>
    <row r="178" spans="1:21" ht="14.45" customHeight="1" x14ac:dyDescent="0.2">
      <c r="A178" s="573">
        <v>29</v>
      </c>
      <c r="B178" s="574" t="s">
        <v>561</v>
      </c>
      <c r="C178" s="574" t="s">
        <v>565</v>
      </c>
      <c r="D178" s="575" t="s">
        <v>1047</v>
      </c>
      <c r="E178" s="576" t="s">
        <v>570</v>
      </c>
      <c r="F178" s="574" t="s">
        <v>562</v>
      </c>
      <c r="G178" s="574" t="s">
        <v>926</v>
      </c>
      <c r="H178" s="574" t="s">
        <v>271</v>
      </c>
      <c r="I178" s="574" t="s">
        <v>927</v>
      </c>
      <c r="J178" s="574" t="s">
        <v>928</v>
      </c>
      <c r="K178" s="574" t="s">
        <v>929</v>
      </c>
      <c r="L178" s="577">
        <v>0</v>
      </c>
      <c r="M178" s="577">
        <v>0</v>
      </c>
      <c r="N178" s="574">
        <v>1</v>
      </c>
      <c r="O178" s="578">
        <v>0.5</v>
      </c>
      <c r="P178" s="577"/>
      <c r="Q178" s="579"/>
      <c r="R178" s="574"/>
      <c r="S178" s="579">
        <v>0</v>
      </c>
      <c r="T178" s="578"/>
      <c r="U178" s="580">
        <v>0</v>
      </c>
    </row>
    <row r="179" spans="1:21" ht="14.45" customHeight="1" x14ac:dyDescent="0.2">
      <c r="A179" s="573">
        <v>29</v>
      </c>
      <c r="B179" s="574" t="s">
        <v>561</v>
      </c>
      <c r="C179" s="574" t="s">
        <v>565</v>
      </c>
      <c r="D179" s="575" t="s">
        <v>1047</v>
      </c>
      <c r="E179" s="576" t="s">
        <v>570</v>
      </c>
      <c r="F179" s="574" t="s">
        <v>562</v>
      </c>
      <c r="G179" s="574" t="s">
        <v>930</v>
      </c>
      <c r="H179" s="574" t="s">
        <v>271</v>
      </c>
      <c r="I179" s="574" t="s">
        <v>931</v>
      </c>
      <c r="J179" s="574" t="s">
        <v>932</v>
      </c>
      <c r="K179" s="574" t="s">
        <v>933</v>
      </c>
      <c r="L179" s="577">
        <v>49.04</v>
      </c>
      <c r="M179" s="577">
        <v>49.04</v>
      </c>
      <c r="N179" s="574">
        <v>1</v>
      </c>
      <c r="O179" s="578">
        <v>1</v>
      </c>
      <c r="P179" s="577">
        <v>49.04</v>
      </c>
      <c r="Q179" s="579">
        <v>1</v>
      </c>
      <c r="R179" s="574">
        <v>1</v>
      </c>
      <c r="S179" s="579">
        <v>1</v>
      </c>
      <c r="T179" s="578">
        <v>1</v>
      </c>
      <c r="U179" s="580">
        <v>1</v>
      </c>
    </row>
    <row r="180" spans="1:21" ht="14.45" customHeight="1" x14ac:dyDescent="0.2">
      <c r="A180" s="573">
        <v>29</v>
      </c>
      <c r="B180" s="574" t="s">
        <v>561</v>
      </c>
      <c r="C180" s="574" t="s">
        <v>565</v>
      </c>
      <c r="D180" s="575" t="s">
        <v>1047</v>
      </c>
      <c r="E180" s="576" t="s">
        <v>570</v>
      </c>
      <c r="F180" s="574" t="s">
        <v>562</v>
      </c>
      <c r="G180" s="574" t="s">
        <v>717</v>
      </c>
      <c r="H180" s="574" t="s">
        <v>528</v>
      </c>
      <c r="I180" s="574" t="s">
        <v>718</v>
      </c>
      <c r="J180" s="574" t="s">
        <v>719</v>
      </c>
      <c r="K180" s="574" t="s">
        <v>720</v>
      </c>
      <c r="L180" s="577">
        <v>773.45</v>
      </c>
      <c r="M180" s="577">
        <v>773.45</v>
      </c>
      <c r="N180" s="574">
        <v>1</v>
      </c>
      <c r="O180" s="578">
        <v>1</v>
      </c>
      <c r="P180" s="577">
        <v>773.45</v>
      </c>
      <c r="Q180" s="579">
        <v>1</v>
      </c>
      <c r="R180" s="574">
        <v>1</v>
      </c>
      <c r="S180" s="579">
        <v>1</v>
      </c>
      <c r="T180" s="578">
        <v>1</v>
      </c>
      <c r="U180" s="580">
        <v>1</v>
      </c>
    </row>
    <row r="181" spans="1:21" ht="14.45" customHeight="1" x14ac:dyDescent="0.2">
      <c r="A181" s="573">
        <v>29</v>
      </c>
      <c r="B181" s="574" t="s">
        <v>561</v>
      </c>
      <c r="C181" s="574" t="s">
        <v>565</v>
      </c>
      <c r="D181" s="575" t="s">
        <v>1047</v>
      </c>
      <c r="E181" s="576" t="s">
        <v>570</v>
      </c>
      <c r="F181" s="574" t="s">
        <v>562</v>
      </c>
      <c r="G181" s="574" t="s">
        <v>648</v>
      </c>
      <c r="H181" s="574" t="s">
        <v>271</v>
      </c>
      <c r="I181" s="574" t="s">
        <v>649</v>
      </c>
      <c r="J181" s="574" t="s">
        <v>650</v>
      </c>
      <c r="K181" s="574" t="s">
        <v>651</v>
      </c>
      <c r="L181" s="577">
        <v>42.14</v>
      </c>
      <c r="M181" s="577">
        <v>84.28</v>
      </c>
      <c r="N181" s="574">
        <v>2</v>
      </c>
      <c r="O181" s="578">
        <v>1</v>
      </c>
      <c r="P181" s="577"/>
      <c r="Q181" s="579">
        <v>0</v>
      </c>
      <c r="R181" s="574"/>
      <c r="S181" s="579">
        <v>0</v>
      </c>
      <c r="T181" s="578"/>
      <c r="U181" s="580">
        <v>0</v>
      </c>
    </row>
    <row r="182" spans="1:21" ht="14.45" customHeight="1" x14ac:dyDescent="0.2">
      <c r="A182" s="573">
        <v>29</v>
      </c>
      <c r="B182" s="574" t="s">
        <v>561</v>
      </c>
      <c r="C182" s="574" t="s">
        <v>565</v>
      </c>
      <c r="D182" s="575" t="s">
        <v>1047</v>
      </c>
      <c r="E182" s="576" t="s">
        <v>570</v>
      </c>
      <c r="F182" s="574" t="s">
        <v>562</v>
      </c>
      <c r="G182" s="574" t="s">
        <v>666</v>
      </c>
      <c r="H182" s="574" t="s">
        <v>528</v>
      </c>
      <c r="I182" s="574" t="s">
        <v>742</v>
      </c>
      <c r="J182" s="574" t="s">
        <v>668</v>
      </c>
      <c r="K182" s="574" t="s">
        <v>743</v>
      </c>
      <c r="L182" s="577">
        <v>736.33</v>
      </c>
      <c r="M182" s="577">
        <v>736.33</v>
      </c>
      <c r="N182" s="574">
        <v>1</v>
      </c>
      <c r="O182" s="578">
        <v>1</v>
      </c>
      <c r="P182" s="577">
        <v>736.33</v>
      </c>
      <c r="Q182" s="579">
        <v>1</v>
      </c>
      <c r="R182" s="574">
        <v>1</v>
      </c>
      <c r="S182" s="579">
        <v>1</v>
      </c>
      <c r="T182" s="578">
        <v>1</v>
      </c>
      <c r="U182" s="580">
        <v>1</v>
      </c>
    </row>
    <row r="183" spans="1:21" ht="14.45" customHeight="1" x14ac:dyDescent="0.2">
      <c r="A183" s="573">
        <v>29</v>
      </c>
      <c r="B183" s="574" t="s">
        <v>561</v>
      </c>
      <c r="C183" s="574" t="s">
        <v>565</v>
      </c>
      <c r="D183" s="575" t="s">
        <v>1047</v>
      </c>
      <c r="E183" s="576" t="s">
        <v>570</v>
      </c>
      <c r="F183" s="574" t="s">
        <v>562</v>
      </c>
      <c r="G183" s="574" t="s">
        <v>666</v>
      </c>
      <c r="H183" s="574" t="s">
        <v>528</v>
      </c>
      <c r="I183" s="574" t="s">
        <v>667</v>
      </c>
      <c r="J183" s="574" t="s">
        <v>668</v>
      </c>
      <c r="K183" s="574" t="s">
        <v>669</v>
      </c>
      <c r="L183" s="577">
        <v>490.89</v>
      </c>
      <c r="M183" s="577">
        <v>1472.67</v>
      </c>
      <c r="N183" s="574">
        <v>3</v>
      </c>
      <c r="O183" s="578">
        <v>2</v>
      </c>
      <c r="P183" s="577">
        <v>1472.67</v>
      </c>
      <c r="Q183" s="579">
        <v>1</v>
      </c>
      <c r="R183" s="574">
        <v>3</v>
      </c>
      <c r="S183" s="579">
        <v>1</v>
      </c>
      <c r="T183" s="578">
        <v>2</v>
      </c>
      <c r="U183" s="580">
        <v>1</v>
      </c>
    </row>
    <row r="184" spans="1:21" ht="14.45" customHeight="1" x14ac:dyDescent="0.2">
      <c r="A184" s="573">
        <v>29</v>
      </c>
      <c r="B184" s="574" t="s">
        <v>561</v>
      </c>
      <c r="C184" s="574" t="s">
        <v>565</v>
      </c>
      <c r="D184" s="575" t="s">
        <v>1047</v>
      </c>
      <c r="E184" s="576" t="s">
        <v>570</v>
      </c>
      <c r="F184" s="574" t="s">
        <v>562</v>
      </c>
      <c r="G184" s="574" t="s">
        <v>746</v>
      </c>
      <c r="H184" s="574" t="s">
        <v>271</v>
      </c>
      <c r="I184" s="574" t="s">
        <v>747</v>
      </c>
      <c r="J184" s="574" t="s">
        <v>499</v>
      </c>
      <c r="K184" s="574" t="s">
        <v>748</v>
      </c>
      <c r="L184" s="577">
        <v>35.25</v>
      </c>
      <c r="M184" s="577">
        <v>35.25</v>
      </c>
      <c r="N184" s="574">
        <v>1</v>
      </c>
      <c r="O184" s="578">
        <v>1</v>
      </c>
      <c r="P184" s="577">
        <v>35.25</v>
      </c>
      <c r="Q184" s="579">
        <v>1</v>
      </c>
      <c r="R184" s="574">
        <v>1</v>
      </c>
      <c r="S184" s="579">
        <v>1</v>
      </c>
      <c r="T184" s="578">
        <v>1</v>
      </c>
      <c r="U184" s="580">
        <v>1</v>
      </c>
    </row>
    <row r="185" spans="1:21" ht="14.45" customHeight="1" x14ac:dyDescent="0.2">
      <c r="A185" s="573">
        <v>29</v>
      </c>
      <c r="B185" s="574" t="s">
        <v>561</v>
      </c>
      <c r="C185" s="574" t="s">
        <v>565</v>
      </c>
      <c r="D185" s="575" t="s">
        <v>1047</v>
      </c>
      <c r="E185" s="576" t="s">
        <v>570</v>
      </c>
      <c r="F185" s="574" t="s">
        <v>562</v>
      </c>
      <c r="G185" s="574" t="s">
        <v>753</v>
      </c>
      <c r="H185" s="574" t="s">
        <v>271</v>
      </c>
      <c r="I185" s="574" t="s">
        <v>754</v>
      </c>
      <c r="J185" s="574" t="s">
        <v>755</v>
      </c>
      <c r="K185" s="574" t="s">
        <v>756</v>
      </c>
      <c r="L185" s="577">
        <v>173.31</v>
      </c>
      <c r="M185" s="577">
        <v>173.31</v>
      </c>
      <c r="N185" s="574">
        <v>1</v>
      </c>
      <c r="O185" s="578">
        <v>0.5</v>
      </c>
      <c r="P185" s="577">
        <v>173.31</v>
      </c>
      <c r="Q185" s="579">
        <v>1</v>
      </c>
      <c r="R185" s="574">
        <v>1</v>
      </c>
      <c r="S185" s="579">
        <v>1</v>
      </c>
      <c r="T185" s="578">
        <v>0.5</v>
      </c>
      <c r="U185" s="580">
        <v>1</v>
      </c>
    </row>
    <row r="186" spans="1:21" ht="14.45" customHeight="1" x14ac:dyDescent="0.2">
      <c r="A186" s="573">
        <v>29</v>
      </c>
      <c r="B186" s="574" t="s">
        <v>561</v>
      </c>
      <c r="C186" s="574" t="s">
        <v>565</v>
      </c>
      <c r="D186" s="575" t="s">
        <v>1047</v>
      </c>
      <c r="E186" s="576" t="s">
        <v>570</v>
      </c>
      <c r="F186" s="574" t="s">
        <v>562</v>
      </c>
      <c r="G186" s="574" t="s">
        <v>580</v>
      </c>
      <c r="H186" s="574" t="s">
        <v>528</v>
      </c>
      <c r="I186" s="574" t="s">
        <v>554</v>
      </c>
      <c r="J186" s="574" t="s">
        <v>529</v>
      </c>
      <c r="K186" s="574" t="s">
        <v>530</v>
      </c>
      <c r="L186" s="577">
        <v>0</v>
      </c>
      <c r="M186" s="577">
        <v>0</v>
      </c>
      <c r="N186" s="574">
        <v>4</v>
      </c>
      <c r="O186" s="578">
        <v>3</v>
      </c>
      <c r="P186" s="577">
        <v>0</v>
      </c>
      <c r="Q186" s="579"/>
      <c r="R186" s="574">
        <v>3</v>
      </c>
      <c r="S186" s="579">
        <v>0.75</v>
      </c>
      <c r="T186" s="578">
        <v>2</v>
      </c>
      <c r="U186" s="580">
        <v>0.66666666666666663</v>
      </c>
    </row>
    <row r="187" spans="1:21" ht="14.45" customHeight="1" x14ac:dyDescent="0.2">
      <c r="A187" s="573">
        <v>29</v>
      </c>
      <c r="B187" s="574" t="s">
        <v>561</v>
      </c>
      <c r="C187" s="574" t="s">
        <v>565</v>
      </c>
      <c r="D187" s="575" t="s">
        <v>1047</v>
      </c>
      <c r="E187" s="576" t="s">
        <v>570</v>
      </c>
      <c r="F187" s="574" t="s">
        <v>562</v>
      </c>
      <c r="G187" s="574" t="s">
        <v>934</v>
      </c>
      <c r="H187" s="574" t="s">
        <v>271</v>
      </c>
      <c r="I187" s="574" t="s">
        <v>935</v>
      </c>
      <c r="J187" s="574" t="s">
        <v>936</v>
      </c>
      <c r="K187" s="574" t="s">
        <v>937</v>
      </c>
      <c r="L187" s="577">
        <v>50.89</v>
      </c>
      <c r="M187" s="577">
        <v>50.89</v>
      </c>
      <c r="N187" s="574">
        <v>1</v>
      </c>
      <c r="O187" s="578">
        <v>1</v>
      </c>
      <c r="P187" s="577"/>
      <c r="Q187" s="579">
        <v>0</v>
      </c>
      <c r="R187" s="574"/>
      <c r="S187" s="579">
        <v>0</v>
      </c>
      <c r="T187" s="578"/>
      <c r="U187" s="580">
        <v>0</v>
      </c>
    </row>
    <row r="188" spans="1:21" ht="14.45" customHeight="1" x14ac:dyDescent="0.2">
      <c r="A188" s="573">
        <v>29</v>
      </c>
      <c r="B188" s="574" t="s">
        <v>561</v>
      </c>
      <c r="C188" s="574" t="s">
        <v>565</v>
      </c>
      <c r="D188" s="575" t="s">
        <v>1047</v>
      </c>
      <c r="E188" s="576" t="s">
        <v>570</v>
      </c>
      <c r="F188" s="574" t="s">
        <v>562</v>
      </c>
      <c r="G188" s="574" t="s">
        <v>773</v>
      </c>
      <c r="H188" s="574" t="s">
        <v>271</v>
      </c>
      <c r="I188" s="574" t="s">
        <v>938</v>
      </c>
      <c r="J188" s="574" t="s">
        <v>939</v>
      </c>
      <c r="K188" s="574" t="s">
        <v>776</v>
      </c>
      <c r="L188" s="577">
        <v>0</v>
      </c>
      <c r="M188" s="577">
        <v>0</v>
      </c>
      <c r="N188" s="574">
        <v>2</v>
      </c>
      <c r="O188" s="578">
        <v>2</v>
      </c>
      <c r="P188" s="577">
        <v>0</v>
      </c>
      <c r="Q188" s="579"/>
      <c r="R188" s="574">
        <v>1</v>
      </c>
      <c r="S188" s="579">
        <v>0.5</v>
      </c>
      <c r="T188" s="578">
        <v>1</v>
      </c>
      <c r="U188" s="580">
        <v>0.5</v>
      </c>
    </row>
    <row r="189" spans="1:21" ht="14.45" customHeight="1" x14ac:dyDescent="0.2">
      <c r="A189" s="573">
        <v>29</v>
      </c>
      <c r="B189" s="574" t="s">
        <v>561</v>
      </c>
      <c r="C189" s="574" t="s">
        <v>565</v>
      </c>
      <c r="D189" s="575" t="s">
        <v>1047</v>
      </c>
      <c r="E189" s="576" t="s">
        <v>570</v>
      </c>
      <c r="F189" s="574" t="s">
        <v>562</v>
      </c>
      <c r="G189" s="574" t="s">
        <v>940</v>
      </c>
      <c r="H189" s="574" t="s">
        <v>271</v>
      </c>
      <c r="I189" s="574" t="s">
        <v>941</v>
      </c>
      <c r="J189" s="574" t="s">
        <v>942</v>
      </c>
      <c r="K189" s="574" t="s">
        <v>943</v>
      </c>
      <c r="L189" s="577">
        <v>5812.86</v>
      </c>
      <c r="M189" s="577">
        <v>5812.86</v>
      </c>
      <c r="N189" s="574">
        <v>1</v>
      </c>
      <c r="O189" s="578">
        <v>1</v>
      </c>
      <c r="P189" s="577"/>
      <c r="Q189" s="579">
        <v>0</v>
      </c>
      <c r="R189" s="574"/>
      <c r="S189" s="579">
        <v>0</v>
      </c>
      <c r="T189" s="578"/>
      <c r="U189" s="580">
        <v>0</v>
      </c>
    </row>
    <row r="190" spans="1:21" ht="14.45" customHeight="1" x14ac:dyDescent="0.2">
      <c r="A190" s="573">
        <v>29</v>
      </c>
      <c r="B190" s="574" t="s">
        <v>561</v>
      </c>
      <c r="C190" s="574" t="s">
        <v>565</v>
      </c>
      <c r="D190" s="575" t="s">
        <v>1047</v>
      </c>
      <c r="E190" s="576" t="s">
        <v>570</v>
      </c>
      <c r="F190" s="574" t="s">
        <v>562</v>
      </c>
      <c r="G190" s="574" t="s">
        <v>678</v>
      </c>
      <c r="H190" s="574" t="s">
        <v>528</v>
      </c>
      <c r="I190" s="574" t="s">
        <v>679</v>
      </c>
      <c r="J190" s="574" t="s">
        <v>680</v>
      </c>
      <c r="K190" s="574" t="s">
        <v>681</v>
      </c>
      <c r="L190" s="577">
        <v>154.36000000000001</v>
      </c>
      <c r="M190" s="577">
        <v>308.72000000000003</v>
      </c>
      <c r="N190" s="574">
        <v>2</v>
      </c>
      <c r="O190" s="578">
        <v>1.5</v>
      </c>
      <c r="P190" s="577">
        <v>308.72000000000003</v>
      </c>
      <c r="Q190" s="579">
        <v>1</v>
      </c>
      <c r="R190" s="574">
        <v>2</v>
      </c>
      <c r="S190" s="579">
        <v>1</v>
      </c>
      <c r="T190" s="578">
        <v>1.5</v>
      </c>
      <c r="U190" s="580">
        <v>1</v>
      </c>
    </row>
    <row r="191" spans="1:21" ht="14.45" customHeight="1" x14ac:dyDescent="0.2">
      <c r="A191" s="573">
        <v>29</v>
      </c>
      <c r="B191" s="574" t="s">
        <v>561</v>
      </c>
      <c r="C191" s="574" t="s">
        <v>565</v>
      </c>
      <c r="D191" s="575" t="s">
        <v>1047</v>
      </c>
      <c r="E191" s="576" t="s">
        <v>570</v>
      </c>
      <c r="F191" s="574" t="s">
        <v>562</v>
      </c>
      <c r="G191" s="574" t="s">
        <v>684</v>
      </c>
      <c r="H191" s="574" t="s">
        <v>271</v>
      </c>
      <c r="I191" s="574" t="s">
        <v>685</v>
      </c>
      <c r="J191" s="574" t="s">
        <v>686</v>
      </c>
      <c r="K191" s="574" t="s">
        <v>687</v>
      </c>
      <c r="L191" s="577">
        <v>0</v>
      </c>
      <c r="M191" s="577">
        <v>0</v>
      </c>
      <c r="N191" s="574">
        <v>1</v>
      </c>
      <c r="O191" s="578">
        <v>1</v>
      </c>
      <c r="P191" s="577">
        <v>0</v>
      </c>
      <c r="Q191" s="579"/>
      <c r="R191" s="574">
        <v>1</v>
      </c>
      <c r="S191" s="579">
        <v>1</v>
      </c>
      <c r="T191" s="578">
        <v>1</v>
      </c>
      <c r="U191" s="580">
        <v>1</v>
      </c>
    </row>
    <row r="192" spans="1:21" ht="14.45" customHeight="1" x14ac:dyDescent="0.2">
      <c r="A192" s="573">
        <v>29</v>
      </c>
      <c r="B192" s="574" t="s">
        <v>561</v>
      </c>
      <c r="C192" s="574" t="s">
        <v>565</v>
      </c>
      <c r="D192" s="575" t="s">
        <v>1047</v>
      </c>
      <c r="E192" s="576" t="s">
        <v>570</v>
      </c>
      <c r="F192" s="574" t="s">
        <v>562</v>
      </c>
      <c r="G192" s="574" t="s">
        <v>581</v>
      </c>
      <c r="H192" s="574" t="s">
        <v>271</v>
      </c>
      <c r="I192" s="574" t="s">
        <v>944</v>
      </c>
      <c r="J192" s="574" t="s">
        <v>537</v>
      </c>
      <c r="K192" s="574" t="s">
        <v>945</v>
      </c>
      <c r="L192" s="577">
        <v>88.93</v>
      </c>
      <c r="M192" s="577">
        <v>88.93</v>
      </c>
      <c r="N192" s="574">
        <v>1</v>
      </c>
      <c r="O192" s="578">
        <v>1</v>
      </c>
      <c r="P192" s="577">
        <v>88.93</v>
      </c>
      <c r="Q192" s="579">
        <v>1</v>
      </c>
      <c r="R192" s="574">
        <v>1</v>
      </c>
      <c r="S192" s="579">
        <v>1</v>
      </c>
      <c r="T192" s="578">
        <v>1</v>
      </c>
      <c r="U192" s="580">
        <v>1</v>
      </c>
    </row>
    <row r="193" spans="1:21" ht="14.45" customHeight="1" x14ac:dyDescent="0.2">
      <c r="A193" s="573">
        <v>29</v>
      </c>
      <c r="B193" s="574" t="s">
        <v>561</v>
      </c>
      <c r="C193" s="574" t="s">
        <v>565</v>
      </c>
      <c r="D193" s="575" t="s">
        <v>1047</v>
      </c>
      <c r="E193" s="576" t="s">
        <v>570</v>
      </c>
      <c r="F193" s="574" t="s">
        <v>562</v>
      </c>
      <c r="G193" s="574" t="s">
        <v>822</v>
      </c>
      <c r="H193" s="574" t="s">
        <v>271</v>
      </c>
      <c r="I193" s="574" t="s">
        <v>823</v>
      </c>
      <c r="J193" s="574" t="s">
        <v>824</v>
      </c>
      <c r="K193" s="574" t="s">
        <v>825</v>
      </c>
      <c r="L193" s="577">
        <v>121.92</v>
      </c>
      <c r="M193" s="577">
        <v>487.68</v>
      </c>
      <c r="N193" s="574">
        <v>4</v>
      </c>
      <c r="O193" s="578">
        <v>1</v>
      </c>
      <c r="P193" s="577"/>
      <c r="Q193" s="579">
        <v>0</v>
      </c>
      <c r="R193" s="574"/>
      <c r="S193" s="579">
        <v>0</v>
      </c>
      <c r="T193" s="578"/>
      <c r="U193" s="580">
        <v>0</v>
      </c>
    </row>
    <row r="194" spans="1:21" ht="14.45" customHeight="1" x14ac:dyDescent="0.2">
      <c r="A194" s="573">
        <v>29</v>
      </c>
      <c r="B194" s="574" t="s">
        <v>561</v>
      </c>
      <c r="C194" s="574" t="s">
        <v>565</v>
      </c>
      <c r="D194" s="575" t="s">
        <v>1047</v>
      </c>
      <c r="E194" s="576" t="s">
        <v>570</v>
      </c>
      <c r="F194" s="574" t="s">
        <v>562</v>
      </c>
      <c r="G194" s="574" t="s">
        <v>822</v>
      </c>
      <c r="H194" s="574" t="s">
        <v>271</v>
      </c>
      <c r="I194" s="574" t="s">
        <v>946</v>
      </c>
      <c r="J194" s="574" t="s">
        <v>824</v>
      </c>
      <c r="K194" s="574" t="s">
        <v>825</v>
      </c>
      <c r="L194" s="577">
        <v>121.92</v>
      </c>
      <c r="M194" s="577">
        <v>609.6</v>
      </c>
      <c r="N194" s="574">
        <v>5</v>
      </c>
      <c r="O194" s="578">
        <v>1.5</v>
      </c>
      <c r="P194" s="577">
        <v>243.84</v>
      </c>
      <c r="Q194" s="579">
        <v>0.39999999999999997</v>
      </c>
      <c r="R194" s="574">
        <v>2</v>
      </c>
      <c r="S194" s="579">
        <v>0.4</v>
      </c>
      <c r="T194" s="578">
        <v>1</v>
      </c>
      <c r="U194" s="580">
        <v>0.66666666666666663</v>
      </c>
    </row>
    <row r="195" spans="1:21" ht="14.45" customHeight="1" x14ac:dyDescent="0.2">
      <c r="A195" s="573">
        <v>29</v>
      </c>
      <c r="B195" s="574" t="s">
        <v>561</v>
      </c>
      <c r="C195" s="574" t="s">
        <v>565</v>
      </c>
      <c r="D195" s="575" t="s">
        <v>1047</v>
      </c>
      <c r="E195" s="576" t="s">
        <v>570</v>
      </c>
      <c r="F195" s="574" t="s">
        <v>563</v>
      </c>
      <c r="G195" s="574" t="s">
        <v>584</v>
      </c>
      <c r="H195" s="574" t="s">
        <v>271</v>
      </c>
      <c r="I195" s="574" t="s">
        <v>891</v>
      </c>
      <c r="J195" s="574" t="s">
        <v>586</v>
      </c>
      <c r="K195" s="574"/>
      <c r="L195" s="577">
        <v>0</v>
      </c>
      <c r="M195" s="577">
        <v>0</v>
      </c>
      <c r="N195" s="574">
        <v>2</v>
      </c>
      <c r="O195" s="578">
        <v>2</v>
      </c>
      <c r="P195" s="577">
        <v>0</v>
      </c>
      <c r="Q195" s="579"/>
      <c r="R195" s="574">
        <v>1</v>
      </c>
      <c r="S195" s="579">
        <v>0.5</v>
      </c>
      <c r="T195" s="578">
        <v>1</v>
      </c>
      <c r="U195" s="580">
        <v>0.5</v>
      </c>
    </row>
    <row r="196" spans="1:21" ht="14.45" customHeight="1" x14ac:dyDescent="0.2">
      <c r="A196" s="573">
        <v>29</v>
      </c>
      <c r="B196" s="574" t="s">
        <v>561</v>
      </c>
      <c r="C196" s="574" t="s">
        <v>565</v>
      </c>
      <c r="D196" s="575" t="s">
        <v>1047</v>
      </c>
      <c r="E196" s="576" t="s">
        <v>573</v>
      </c>
      <c r="F196" s="574" t="s">
        <v>562</v>
      </c>
      <c r="G196" s="574" t="s">
        <v>795</v>
      </c>
      <c r="H196" s="574" t="s">
        <v>528</v>
      </c>
      <c r="I196" s="574" t="s">
        <v>947</v>
      </c>
      <c r="J196" s="574" t="s">
        <v>797</v>
      </c>
      <c r="K196" s="574" t="s">
        <v>948</v>
      </c>
      <c r="L196" s="577">
        <v>462.72</v>
      </c>
      <c r="M196" s="577">
        <v>462.72</v>
      </c>
      <c r="N196" s="574">
        <v>1</v>
      </c>
      <c r="O196" s="578">
        <v>1</v>
      </c>
      <c r="P196" s="577">
        <v>462.72</v>
      </c>
      <c r="Q196" s="579">
        <v>1</v>
      </c>
      <c r="R196" s="574">
        <v>1</v>
      </c>
      <c r="S196" s="579">
        <v>1</v>
      </c>
      <c r="T196" s="578">
        <v>1</v>
      </c>
      <c r="U196" s="580">
        <v>1</v>
      </c>
    </row>
    <row r="197" spans="1:21" ht="14.45" customHeight="1" x14ac:dyDescent="0.2">
      <c r="A197" s="573">
        <v>29</v>
      </c>
      <c r="B197" s="574" t="s">
        <v>561</v>
      </c>
      <c r="C197" s="574" t="s">
        <v>565</v>
      </c>
      <c r="D197" s="575" t="s">
        <v>1047</v>
      </c>
      <c r="E197" s="576" t="s">
        <v>573</v>
      </c>
      <c r="F197" s="574" t="s">
        <v>562</v>
      </c>
      <c r="G197" s="574" t="s">
        <v>611</v>
      </c>
      <c r="H197" s="574" t="s">
        <v>271</v>
      </c>
      <c r="I197" s="574" t="s">
        <v>615</v>
      </c>
      <c r="J197" s="574" t="s">
        <v>613</v>
      </c>
      <c r="K197" s="574" t="s">
        <v>616</v>
      </c>
      <c r="L197" s="577">
        <v>235.78</v>
      </c>
      <c r="M197" s="577">
        <v>235.78</v>
      </c>
      <c r="N197" s="574">
        <v>1</v>
      </c>
      <c r="O197" s="578">
        <v>1</v>
      </c>
      <c r="P197" s="577"/>
      <c r="Q197" s="579">
        <v>0</v>
      </c>
      <c r="R197" s="574"/>
      <c r="S197" s="579">
        <v>0</v>
      </c>
      <c r="T197" s="578"/>
      <c r="U197" s="580">
        <v>0</v>
      </c>
    </row>
    <row r="198" spans="1:21" ht="14.45" customHeight="1" x14ac:dyDescent="0.2">
      <c r="A198" s="573">
        <v>29</v>
      </c>
      <c r="B198" s="574" t="s">
        <v>561</v>
      </c>
      <c r="C198" s="574" t="s">
        <v>565</v>
      </c>
      <c r="D198" s="575" t="s">
        <v>1047</v>
      </c>
      <c r="E198" s="576" t="s">
        <v>573</v>
      </c>
      <c r="F198" s="574" t="s">
        <v>562</v>
      </c>
      <c r="G198" s="574" t="s">
        <v>617</v>
      </c>
      <c r="H198" s="574" t="s">
        <v>271</v>
      </c>
      <c r="I198" s="574" t="s">
        <v>696</v>
      </c>
      <c r="J198" s="574" t="s">
        <v>697</v>
      </c>
      <c r="K198" s="574" t="s">
        <v>614</v>
      </c>
      <c r="L198" s="577">
        <v>78.33</v>
      </c>
      <c r="M198" s="577">
        <v>78.33</v>
      </c>
      <c r="N198" s="574">
        <v>1</v>
      </c>
      <c r="O198" s="578">
        <v>0.5</v>
      </c>
      <c r="P198" s="577">
        <v>78.33</v>
      </c>
      <c r="Q198" s="579">
        <v>1</v>
      </c>
      <c r="R198" s="574">
        <v>1</v>
      </c>
      <c r="S198" s="579">
        <v>1</v>
      </c>
      <c r="T198" s="578">
        <v>0.5</v>
      </c>
      <c r="U198" s="580">
        <v>1</v>
      </c>
    </row>
    <row r="199" spans="1:21" ht="14.45" customHeight="1" x14ac:dyDescent="0.2">
      <c r="A199" s="573">
        <v>29</v>
      </c>
      <c r="B199" s="574" t="s">
        <v>561</v>
      </c>
      <c r="C199" s="574" t="s">
        <v>565</v>
      </c>
      <c r="D199" s="575" t="s">
        <v>1047</v>
      </c>
      <c r="E199" s="576" t="s">
        <v>573</v>
      </c>
      <c r="F199" s="574" t="s">
        <v>562</v>
      </c>
      <c r="G199" s="574" t="s">
        <v>626</v>
      </c>
      <c r="H199" s="574" t="s">
        <v>271</v>
      </c>
      <c r="I199" s="574" t="s">
        <v>702</v>
      </c>
      <c r="J199" s="574" t="s">
        <v>703</v>
      </c>
      <c r="K199" s="574" t="s">
        <v>704</v>
      </c>
      <c r="L199" s="577">
        <v>35.25</v>
      </c>
      <c r="M199" s="577">
        <v>35.25</v>
      </c>
      <c r="N199" s="574">
        <v>1</v>
      </c>
      <c r="O199" s="578">
        <v>0.5</v>
      </c>
      <c r="P199" s="577"/>
      <c r="Q199" s="579">
        <v>0</v>
      </c>
      <c r="R199" s="574"/>
      <c r="S199" s="579">
        <v>0</v>
      </c>
      <c r="T199" s="578"/>
      <c r="U199" s="580">
        <v>0</v>
      </c>
    </row>
    <row r="200" spans="1:21" ht="14.45" customHeight="1" x14ac:dyDescent="0.2">
      <c r="A200" s="573">
        <v>29</v>
      </c>
      <c r="B200" s="574" t="s">
        <v>561</v>
      </c>
      <c r="C200" s="574" t="s">
        <v>565</v>
      </c>
      <c r="D200" s="575" t="s">
        <v>1047</v>
      </c>
      <c r="E200" s="576" t="s">
        <v>573</v>
      </c>
      <c r="F200" s="574" t="s">
        <v>562</v>
      </c>
      <c r="G200" s="574" t="s">
        <v>949</v>
      </c>
      <c r="H200" s="574" t="s">
        <v>271</v>
      </c>
      <c r="I200" s="574" t="s">
        <v>950</v>
      </c>
      <c r="J200" s="574" t="s">
        <v>951</v>
      </c>
      <c r="K200" s="574" t="s">
        <v>952</v>
      </c>
      <c r="L200" s="577">
        <v>79.58</v>
      </c>
      <c r="M200" s="577">
        <v>159.16</v>
      </c>
      <c r="N200" s="574">
        <v>2</v>
      </c>
      <c r="O200" s="578">
        <v>0.5</v>
      </c>
      <c r="P200" s="577"/>
      <c r="Q200" s="579">
        <v>0</v>
      </c>
      <c r="R200" s="574"/>
      <c r="S200" s="579">
        <v>0</v>
      </c>
      <c r="T200" s="578"/>
      <c r="U200" s="580">
        <v>0</v>
      </c>
    </row>
    <row r="201" spans="1:21" ht="14.45" customHeight="1" x14ac:dyDescent="0.2">
      <c r="A201" s="573">
        <v>29</v>
      </c>
      <c r="B201" s="574" t="s">
        <v>561</v>
      </c>
      <c r="C201" s="574" t="s">
        <v>565</v>
      </c>
      <c r="D201" s="575" t="s">
        <v>1047</v>
      </c>
      <c r="E201" s="576" t="s">
        <v>573</v>
      </c>
      <c r="F201" s="574" t="s">
        <v>562</v>
      </c>
      <c r="G201" s="574" t="s">
        <v>644</v>
      </c>
      <c r="H201" s="574" t="s">
        <v>271</v>
      </c>
      <c r="I201" s="574" t="s">
        <v>953</v>
      </c>
      <c r="J201" s="574" t="s">
        <v>646</v>
      </c>
      <c r="K201" s="574" t="s">
        <v>954</v>
      </c>
      <c r="L201" s="577">
        <v>91.78</v>
      </c>
      <c r="M201" s="577">
        <v>367.12</v>
      </c>
      <c r="N201" s="574">
        <v>4</v>
      </c>
      <c r="O201" s="578">
        <v>1.5</v>
      </c>
      <c r="P201" s="577">
        <v>183.56</v>
      </c>
      <c r="Q201" s="579">
        <v>0.5</v>
      </c>
      <c r="R201" s="574">
        <v>2</v>
      </c>
      <c r="S201" s="579">
        <v>0.5</v>
      </c>
      <c r="T201" s="578">
        <v>0.5</v>
      </c>
      <c r="U201" s="580">
        <v>0.33333333333333331</v>
      </c>
    </row>
    <row r="202" spans="1:21" ht="14.45" customHeight="1" x14ac:dyDescent="0.2">
      <c r="A202" s="573">
        <v>29</v>
      </c>
      <c r="B202" s="574" t="s">
        <v>561</v>
      </c>
      <c r="C202" s="574" t="s">
        <v>565</v>
      </c>
      <c r="D202" s="575" t="s">
        <v>1047</v>
      </c>
      <c r="E202" s="576" t="s">
        <v>573</v>
      </c>
      <c r="F202" s="574" t="s">
        <v>562</v>
      </c>
      <c r="G202" s="574" t="s">
        <v>655</v>
      </c>
      <c r="H202" s="574" t="s">
        <v>271</v>
      </c>
      <c r="I202" s="574" t="s">
        <v>656</v>
      </c>
      <c r="J202" s="574" t="s">
        <v>539</v>
      </c>
      <c r="K202" s="574" t="s">
        <v>657</v>
      </c>
      <c r="L202" s="577">
        <v>61.97</v>
      </c>
      <c r="M202" s="577">
        <v>185.91</v>
      </c>
      <c r="N202" s="574">
        <v>3</v>
      </c>
      <c r="O202" s="578">
        <v>3</v>
      </c>
      <c r="P202" s="577">
        <v>123.94</v>
      </c>
      <c r="Q202" s="579">
        <v>0.66666666666666663</v>
      </c>
      <c r="R202" s="574">
        <v>2</v>
      </c>
      <c r="S202" s="579">
        <v>0.66666666666666663</v>
      </c>
      <c r="T202" s="578">
        <v>2</v>
      </c>
      <c r="U202" s="580">
        <v>0.66666666666666663</v>
      </c>
    </row>
    <row r="203" spans="1:21" ht="14.45" customHeight="1" x14ac:dyDescent="0.2">
      <c r="A203" s="573">
        <v>29</v>
      </c>
      <c r="B203" s="574" t="s">
        <v>561</v>
      </c>
      <c r="C203" s="574" t="s">
        <v>565</v>
      </c>
      <c r="D203" s="575" t="s">
        <v>1047</v>
      </c>
      <c r="E203" s="576" t="s">
        <v>573</v>
      </c>
      <c r="F203" s="574" t="s">
        <v>562</v>
      </c>
      <c r="G203" s="574" t="s">
        <v>955</v>
      </c>
      <c r="H203" s="574" t="s">
        <v>528</v>
      </c>
      <c r="I203" s="574" t="s">
        <v>956</v>
      </c>
      <c r="J203" s="574" t="s">
        <v>957</v>
      </c>
      <c r="K203" s="574" t="s">
        <v>958</v>
      </c>
      <c r="L203" s="577">
        <v>7119.15</v>
      </c>
      <c r="M203" s="577">
        <v>7119.15</v>
      </c>
      <c r="N203" s="574">
        <v>1</v>
      </c>
      <c r="O203" s="578">
        <v>0.5</v>
      </c>
      <c r="P203" s="577">
        <v>7119.15</v>
      </c>
      <c r="Q203" s="579">
        <v>1</v>
      </c>
      <c r="R203" s="574">
        <v>1</v>
      </c>
      <c r="S203" s="579">
        <v>1</v>
      </c>
      <c r="T203" s="578">
        <v>0.5</v>
      </c>
      <c r="U203" s="580">
        <v>1</v>
      </c>
    </row>
    <row r="204" spans="1:21" ht="14.45" customHeight="1" x14ac:dyDescent="0.2">
      <c r="A204" s="573">
        <v>29</v>
      </c>
      <c r="B204" s="574" t="s">
        <v>561</v>
      </c>
      <c r="C204" s="574" t="s">
        <v>565</v>
      </c>
      <c r="D204" s="575" t="s">
        <v>1047</v>
      </c>
      <c r="E204" s="576" t="s">
        <v>573</v>
      </c>
      <c r="F204" s="574" t="s">
        <v>562</v>
      </c>
      <c r="G204" s="574" t="s">
        <v>658</v>
      </c>
      <c r="H204" s="574" t="s">
        <v>528</v>
      </c>
      <c r="I204" s="574" t="s">
        <v>659</v>
      </c>
      <c r="J204" s="574" t="s">
        <v>660</v>
      </c>
      <c r="K204" s="574" t="s">
        <v>661</v>
      </c>
      <c r="L204" s="577">
        <v>16.8</v>
      </c>
      <c r="M204" s="577">
        <v>84</v>
      </c>
      <c r="N204" s="574">
        <v>5</v>
      </c>
      <c r="O204" s="578">
        <v>5</v>
      </c>
      <c r="P204" s="577">
        <v>84</v>
      </c>
      <c r="Q204" s="579">
        <v>1</v>
      </c>
      <c r="R204" s="574">
        <v>5</v>
      </c>
      <c r="S204" s="579">
        <v>1</v>
      </c>
      <c r="T204" s="578">
        <v>5</v>
      </c>
      <c r="U204" s="580">
        <v>1</v>
      </c>
    </row>
    <row r="205" spans="1:21" ht="14.45" customHeight="1" x14ac:dyDescent="0.2">
      <c r="A205" s="573">
        <v>29</v>
      </c>
      <c r="B205" s="574" t="s">
        <v>561</v>
      </c>
      <c r="C205" s="574" t="s">
        <v>565</v>
      </c>
      <c r="D205" s="575" t="s">
        <v>1047</v>
      </c>
      <c r="E205" s="576" t="s">
        <v>573</v>
      </c>
      <c r="F205" s="574" t="s">
        <v>562</v>
      </c>
      <c r="G205" s="574" t="s">
        <v>666</v>
      </c>
      <c r="H205" s="574" t="s">
        <v>528</v>
      </c>
      <c r="I205" s="574" t="s">
        <v>740</v>
      </c>
      <c r="J205" s="574" t="s">
        <v>668</v>
      </c>
      <c r="K205" s="574" t="s">
        <v>741</v>
      </c>
      <c r="L205" s="577">
        <v>368.16</v>
      </c>
      <c r="M205" s="577">
        <v>1472.64</v>
      </c>
      <c r="N205" s="574">
        <v>4</v>
      </c>
      <c r="O205" s="578">
        <v>3</v>
      </c>
      <c r="P205" s="577">
        <v>1472.64</v>
      </c>
      <c r="Q205" s="579">
        <v>1</v>
      </c>
      <c r="R205" s="574">
        <v>4</v>
      </c>
      <c r="S205" s="579">
        <v>1</v>
      </c>
      <c r="T205" s="578">
        <v>3</v>
      </c>
      <c r="U205" s="580">
        <v>1</v>
      </c>
    </row>
    <row r="206" spans="1:21" ht="14.45" customHeight="1" x14ac:dyDescent="0.2">
      <c r="A206" s="573">
        <v>29</v>
      </c>
      <c r="B206" s="574" t="s">
        <v>561</v>
      </c>
      <c r="C206" s="574" t="s">
        <v>565</v>
      </c>
      <c r="D206" s="575" t="s">
        <v>1047</v>
      </c>
      <c r="E206" s="576" t="s">
        <v>573</v>
      </c>
      <c r="F206" s="574" t="s">
        <v>562</v>
      </c>
      <c r="G206" s="574" t="s">
        <v>666</v>
      </c>
      <c r="H206" s="574" t="s">
        <v>528</v>
      </c>
      <c r="I206" s="574" t="s">
        <v>742</v>
      </c>
      <c r="J206" s="574" t="s">
        <v>668</v>
      </c>
      <c r="K206" s="574" t="s">
        <v>743</v>
      </c>
      <c r="L206" s="577">
        <v>736.33</v>
      </c>
      <c r="M206" s="577">
        <v>736.33</v>
      </c>
      <c r="N206" s="574">
        <v>1</v>
      </c>
      <c r="O206" s="578">
        <v>0.5</v>
      </c>
      <c r="P206" s="577">
        <v>736.33</v>
      </c>
      <c r="Q206" s="579">
        <v>1</v>
      </c>
      <c r="R206" s="574">
        <v>1</v>
      </c>
      <c r="S206" s="579">
        <v>1</v>
      </c>
      <c r="T206" s="578">
        <v>0.5</v>
      </c>
      <c r="U206" s="580">
        <v>1</v>
      </c>
    </row>
    <row r="207" spans="1:21" ht="14.45" customHeight="1" x14ac:dyDescent="0.2">
      <c r="A207" s="573">
        <v>29</v>
      </c>
      <c r="B207" s="574" t="s">
        <v>561</v>
      </c>
      <c r="C207" s="574" t="s">
        <v>565</v>
      </c>
      <c r="D207" s="575" t="s">
        <v>1047</v>
      </c>
      <c r="E207" s="576" t="s">
        <v>573</v>
      </c>
      <c r="F207" s="574" t="s">
        <v>562</v>
      </c>
      <c r="G207" s="574" t="s">
        <v>666</v>
      </c>
      <c r="H207" s="574" t="s">
        <v>528</v>
      </c>
      <c r="I207" s="574" t="s">
        <v>667</v>
      </c>
      <c r="J207" s="574" t="s">
        <v>668</v>
      </c>
      <c r="K207" s="574" t="s">
        <v>669</v>
      </c>
      <c r="L207" s="577">
        <v>490.89</v>
      </c>
      <c r="M207" s="577">
        <v>3927.12</v>
      </c>
      <c r="N207" s="574">
        <v>8</v>
      </c>
      <c r="O207" s="578">
        <v>6</v>
      </c>
      <c r="P207" s="577">
        <v>2945.3399999999997</v>
      </c>
      <c r="Q207" s="579">
        <v>0.74999999999999989</v>
      </c>
      <c r="R207" s="574">
        <v>6</v>
      </c>
      <c r="S207" s="579">
        <v>0.75</v>
      </c>
      <c r="T207" s="578">
        <v>4</v>
      </c>
      <c r="U207" s="580">
        <v>0.66666666666666663</v>
      </c>
    </row>
    <row r="208" spans="1:21" ht="14.45" customHeight="1" x14ac:dyDescent="0.2">
      <c r="A208" s="573">
        <v>29</v>
      </c>
      <c r="B208" s="574" t="s">
        <v>561</v>
      </c>
      <c r="C208" s="574" t="s">
        <v>565</v>
      </c>
      <c r="D208" s="575" t="s">
        <v>1047</v>
      </c>
      <c r="E208" s="576" t="s">
        <v>573</v>
      </c>
      <c r="F208" s="574" t="s">
        <v>562</v>
      </c>
      <c r="G208" s="574" t="s">
        <v>670</v>
      </c>
      <c r="H208" s="574" t="s">
        <v>528</v>
      </c>
      <c r="I208" s="574" t="s">
        <v>959</v>
      </c>
      <c r="J208" s="574" t="s">
        <v>672</v>
      </c>
      <c r="K208" s="574" t="s">
        <v>960</v>
      </c>
      <c r="L208" s="577">
        <v>48.89</v>
      </c>
      <c r="M208" s="577">
        <v>48.89</v>
      </c>
      <c r="N208" s="574">
        <v>1</v>
      </c>
      <c r="O208" s="578">
        <v>1</v>
      </c>
      <c r="P208" s="577"/>
      <c r="Q208" s="579">
        <v>0</v>
      </c>
      <c r="R208" s="574"/>
      <c r="S208" s="579">
        <v>0</v>
      </c>
      <c r="T208" s="578"/>
      <c r="U208" s="580">
        <v>0</v>
      </c>
    </row>
    <row r="209" spans="1:21" ht="14.45" customHeight="1" x14ac:dyDescent="0.2">
      <c r="A209" s="573">
        <v>29</v>
      </c>
      <c r="B209" s="574" t="s">
        <v>561</v>
      </c>
      <c r="C209" s="574" t="s">
        <v>565</v>
      </c>
      <c r="D209" s="575" t="s">
        <v>1047</v>
      </c>
      <c r="E209" s="576" t="s">
        <v>573</v>
      </c>
      <c r="F209" s="574" t="s">
        <v>562</v>
      </c>
      <c r="G209" s="574" t="s">
        <v>753</v>
      </c>
      <c r="H209" s="574" t="s">
        <v>271</v>
      </c>
      <c r="I209" s="574" t="s">
        <v>909</v>
      </c>
      <c r="J209" s="574" t="s">
        <v>910</v>
      </c>
      <c r="K209" s="574" t="s">
        <v>756</v>
      </c>
      <c r="L209" s="577">
        <v>173.31</v>
      </c>
      <c r="M209" s="577">
        <v>346.62</v>
      </c>
      <c r="N209" s="574">
        <v>2</v>
      </c>
      <c r="O209" s="578">
        <v>1.5</v>
      </c>
      <c r="P209" s="577">
        <v>346.62</v>
      </c>
      <c r="Q209" s="579">
        <v>1</v>
      </c>
      <c r="R209" s="574">
        <v>2</v>
      </c>
      <c r="S209" s="579">
        <v>1</v>
      </c>
      <c r="T209" s="578">
        <v>1.5</v>
      </c>
      <c r="U209" s="580">
        <v>1</v>
      </c>
    </row>
    <row r="210" spans="1:21" ht="14.45" customHeight="1" x14ac:dyDescent="0.2">
      <c r="A210" s="573">
        <v>29</v>
      </c>
      <c r="B210" s="574" t="s">
        <v>561</v>
      </c>
      <c r="C210" s="574" t="s">
        <v>565</v>
      </c>
      <c r="D210" s="575" t="s">
        <v>1047</v>
      </c>
      <c r="E210" s="576" t="s">
        <v>573</v>
      </c>
      <c r="F210" s="574" t="s">
        <v>562</v>
      </c>
      <c r="G210" s="574" t="s">
        <v>580</v>
      </c>
      <c r="H210" s="574" t="s">
        <v>528</v>
      </c>
      <c r="I210" s="574" t="s">
        <v>554</v>
      </c>
      <c r="J210" s="574" t="s">
        <v>529</v>
      </c>
      <c r="K210" s="574" t="s">
        <v>530</v>
      </c>
      <c r="L210" s="577">
        <v>0</v>
      </c>
      <c r="M210" s="577">
        <v>0</v>
      </c>
      <c r="N210" s="574">
        <v>6</v>
      </c>
      <c r="O210" s="578">
        <v>4</v>
      </c>
      <c r="P210" s="577">
        <v>0</v>
      </c>
      <c r="Q210" s="579"/>
      <c r="R210" s="574">
        <v>5</v>
      </c>
      <c r="S210" s="579">
        <v>0.83333333333333337</v>
      </c>
      <c r="T210" s="578">
        <v>3</v>
      </c>
      <c r="U210" s="580">
        <v>0.75</v>
      </c>
    </row>
    <row r="211" spans="1:21" ht="14.45" customHeight="1" x14ac:dyDescent="0.2">
      <c r="A211" s="573">
        <v>29</v>
      </c>
      <c r="B211" s="574" t="s">
        <v>561</v>
      </c>
      <c r="C211" s="574" t="s">
        <v>565</v>
      </c>
      <c r="D211" s="575" t="s">
        <v>1047</v>
      </c>
      <c r="E211" s="576" t="s">
        <v>573</v>
      </c>
      <c r="F211" s="574" t="s">
        <v>562</v>
      </c>
      <c r="G211" s="574" t="s">
        <v>961</v>
      </c>
      <c r="H211" s="574" t="s">
        <v>271</v>
      </c>
      <c r="I211" s="574" t="s">
        <v>962</v>
      </c>
      <c r="J211" s="574" t="s">
        <v>963</v>
      </c>
      <c r="K211" s="574" t="s">
        <v>964</v>
      </c>
      <c r="L211" s="577">
        <v>57.85</v>
      </c>
      <c r="M211" s="577">
        <v>57.85</v>
      </c>
      <c r="N211" s="574">
        <v>1</v>
      </c>
      <c r="O211" s="578">
        <v>0.5</v>
      </c>
      <c r="P211" s="577"/>
      <c r="Q211" s="579">
        <v>0</v>
      </c>
      <c r="R211" s="574"/>
      <c r="S211" s="579">
        <v>0</v>
      </c>
      <c r="T211" s="578"/>
      <c r="U211" s="580">
        <v>0</v>
      </c>
    </row>
    <row r="212" spans="1:21" ht="14.45" customHeight="1" x14ac:dyDescent="0.2">
      <c r="A212" s="573">
        <v>29</v>
      </c>
      <c r="B212" s="574" t="s">
        <v>561</v>
      </c>
      <c r="C212" s="574" t="s">
        <v>565</v>
      </c>
      <c r="D212" s="575" t="s">
        <v>1047</v>
      </c>
      <c r="E212" s="576" t="s">
        <v>573</v>
      </c>
      <c r="F212" s="574" t="s">
        <v>562</v>
      </c>
      <c r="G212" s="574" t="s">
        <v>773</v>
      </c>
      <c r="H212" s="574" t="s">
        <v>271</v>
      </c>
      <c r="I212" s="574" t="s">
        <v>965</v>
      </c>
      <c r="J212" s="574" t="s">
        <v>966</v>
      </c>
      <c r="K212" s="574" t="s">
        <v>967</v>
      </c>
      <c r="L212" s="577">
        <v>0</v>
      </c>
      <c r="M212" s="577">
        <v>0</v>
      </c>
      <c r="N212" s="574">
        <v>1</v>
      </c>
      <c r="O212" s="578">
        <v>0.5</v>
      </c>
      <c r="P212" s="577">
        <v>0</v>
      </c>
      <c r="Q212" s="579"/>
      <c r="R212" s="574">
        <v>1</v>
      </c>
      <c r="S212" s="579">
        <v>1</v>
      </c>
      <c r="T212" s="578">
        <v>0.5</v>
      </c>
      <c r="U212" s="580">
        <v>1</v>
      </c>
    </row>
    <row r="213" spans="1:21" ht="14.45" customHeight="1" x14ac:dyDescent="0.2">
      <c r="A213" s="573">
        <v>29</v>
      </c>
      <c r="B213" s="574" t="s">
        <v>561</v>
      </c>
      <c r="C213" s="574" t="s">
        <v>565</v>
      </c>
      <c r="D213" s="575" t="s">
        <v>1047</v>
      </c>
      <c r="E213" s="576" t="s">
        <v>573</v>
      </c>
      <c r="F213" s="574" t="s">
        <v>562</v>
      </c>
      <c r="G213" s="574" t="s">
        <v>773</v>
      </c>
      <c r="H213" s="574" t="s">
        <v>271</v>
      </c>
      <c r="I213" s="574" t="s">
        <v>968</v>
      </c>
      <c r="J213" s="574" t="s">
        <v>966</v>
      </c>
      <c r="K213" s="574" t="s">
        <v>776</v>
      </c>
      <c r="L213" s="577">
        <v>0</v>
      </c>
      <c r="M213" s="577">
        <v>0</v>
      </c>
      <c r="N213" s="574">
        <v>1</v>
      </c>
      <c r="O213" s="578">
        <v>1</v>
      </c>
      <c r="P213" s="577">
        <v>0</v>
      </c>
      <c r="Q213" s="579"/>
      <c r="R213" s="574">
        <v>1</v>
      </c>
      <c r="S213" s="579">
        <v>1</v>
      </c>
      <c r="T213" s="578">
        <v>1</v>
      </c>
      <c r="U213" s="580">
        <v>1</v>
      </c>
    </row>
    <row r="214" spans="1:21" ht="14.45" customHeight="1" x14ac:dyDescent="0.2">
      <c r="A214" s="573">
        <v>29</v>
      </c>
      <c r="B214" s="574" t="s">
        <v>561</v>
      </c>
      <c r="C214" s="574" t="s">
        <v>565</v>
      </c>
      <c r="D214" s="575" t="s">
        <v>1047</v>
      </c>
      <c r="E214" s="576" t="s">
        <v>573</v>
      </c>
      <c r="F214" s="574" t="s">
        <v>562</v>
      </c>
      <c r="G214" s="574" t="s">
        <v>678</v>
      </c>
      <c r="H214" s="574" t="s">
        <v>528</v>
      </c>
      <c r="I214" s="574" t="s">
        <v>679</v>
      </c>
      <c r="J214" s="574" t="s">
        <v>680</v>
      </c>
      <c r="K214" s="574" t="s">
        <v>681</v>
      </c>
      <c r="L214" s="577">
        <v>154.36000000000001</v>
      </c>
      <c r="M214" s="577">
        <v>1080.52</v>
      </c>
      <c r="N214" s="574">
        <v>7</v>
      </c>
      <c r="O214" s="578">
        <v>5.5</v>
      </c>
      <c r="P214" s="577">
        <v>926.16000000000008</v>
      </c>
      <c r="Q214" s="579">
        <v>0.85714285714285721</v>
      </c>
      <c r="R214" s="574">
        <v>6</v>
      </c>
      <c r="S214" s="579">
        <v>0.8571428571428571</v>
      </c>
      <c r="T214" s="578">
        <v>4.5</v>
      </c>
      <c r="U214" s="580">
        <v>0.81818181818181823</v>
      </c>
    </row>
    <row r="215" spans="1:21" ht="14.45" customHeight="1" x14ac:dyDescent="0.2">
      <c r="A215" s="573">
        <v>29</v>
      </c>
      <c r="B215" s="574" t="s">
        <v>561</v>
      </c>
      <c r="C215" s="574" t="s">
        <v>565</v>
      </c>
      <c r="D215" s="575" t="s">
        <v>1047</v>
      </c>
      <c r="E215" s="576" t="s">
        <v>573</v>
      </c>
      <c r="F215" s="574" t="s">
        <v>562</v>
      </c>
      <c r="G215" s="574" t="s">
        <v>678</v>
      </c>
      <c r="H215" s="574" t="s">
        <v>528</v>
      </c>
      <c r="I215" s="574" t="s">
        <v>969</v>
      </c>
      <c r="J215" s="574" t="s">
        <v>970</v>
      </c>
      <c r="K215" s="574" t="s">
        <v>971</v>
      </c>
      <c r="L215" s="577">
        <v>80.28</v>
      </c>
      <c r="M215" s="577">
        <v>80.28</v>
      </c>
      <c r="N215" s="574">
        <v>1</v>
      </c>
      <c r="O215" s="578">
        <v>1</v>
      </c>
      <c r="P215" s="577"/>
      <c r="Q215" s="579">
        <v>0</v>
      </c>
      <c r="R215" s="574"/>
      <c r="S215" s="579">
        <v>0</v>
      </c>
      <c r="T215" s="578"/>
      <c r="U215" s="580">
        <v>0</v>
      </c>
    </row>
    <row r="216" spans="1:21" ht="14.45" customHeight="1" x14ac:dyDescent="0.2">
      <c r="A216" s="573">
        <v>29</v>
      </c>
      <c r="B216" s="574" t="s">
        <v>561</v>
      </c>
      <c r="C216" s="574" t="s">
        <v>565</v>
      </c>
      <c r="D216" s="575" t="s">
        <v>1047</v>
      </c>
      <c r="E216" s="576" t="s">
        <v>573</v>
      </c>
      <c r="F216" s="574" t="s">
        <v>562</v>
      </c>
      <c r="G216" s="574" t="s">
        <v>678</v>
      </c>
      <c r="H216" s="574" t="s">
        <v>271</v>
      </c>
      <c r="I216" s="574" t="s">
        <v>682</v>
      </c>
      <c r="J216" s="574" t="s">
        <v>680</v>
      </c>
      <c r="K216" s="574" t="s">
        <v>683</v>
      </c>
      <c r="L216" s="577">
        <v>225.06</v>
      </c>
      <c r="M216" s="577">
        <v>675.18000000000006</v>
      </c>
      <c r="N216" s="574">
        <v>3</v>
      </c>
      <c r="O216" s="578">
        <v>3</v>
      </c>
      <c r="P216" s="577">
        <v>450.12</v>
      </c>
      <c r="Q216" s="579">
        <v>0.66666666666666663</v>
      </c>
      <c r="R216" s="574">
        <v>2</v>
      </c>
      <c r="S216" s="579">
        <v>0.66666666666666663</v>
      </c>
      <c r="T216" s="578">
        <v>2</v>
      </c>
      <c r="U216" s="580">
        <v>0.66666666666666663</v>
      </c>
    </row>
    <row r="217" spans="1:21" ht="14.45" customHeight="1" x14ac:dyDescent="0.2">
      <c r="A217" s="573">
        <v>29</v>
      </c>
      <c r="B217" s="574" t="s">
        <v>561</v>
      </c>
      <c r="C217" s="574" t="s">
        <v>565</v>
      </c>
      <c r="D217" s="575" t="s">
        <v>1047</v>
      </c>
      <c r="E217" s="576" t="s">
        <v>573</v>
      </c>
      <c r="F217" s="574" t="s">
        <v>562</v>
      </c>
      <c r="G217" s="574" t="s">
        <v>972</v>
      </c>
      <c r="H217" s="574" t="s">
        <v>271</v>
      </c>
      <c r="I217" s="574" t="s">
        <v>973</v>
      </c>
      <c r="J217" s="574" t="s">
        <v>974</v>
      </c>
      <c r="K217" s="574" t="s">
        <v>975</v>
      </c>
      <c r="L217" s="577">
        <v>105.23</v>
      </c>
      <c r="M217" s="577">
        <v>105.23</v>
      </c>
      <c r="N217" s="574">
        <v>1</v>
      </c>
      <c r="O217" s="578">
        <v>1</v>
      </c>
      <c r="P217" s="577">
        <v>105.23</v>
      </c>
      <c r="Q217" s="579">
        <v>1</v>
      </c>
      <c r="R217" s="574">
        <v>1</v>
      </c>
      <c r="S217" s="579">
        <v>1</v>
      </c>
      <c r="T217" s="578">
        <v>1</v>
      </c>
      <c r="U217" s="580">
        <v>1</v>
      </c>
    </row>
    <row r="218" spans="1:21" ht="14.45" customHeight="1" x14ac:dyDescent="0.2">
      <c r="A218" s="573">
        <v>29</v>
      </c>
      <c r="B218" s="574" t="s">
        <v>561</v>
      </c>
      <c r="C218" s="574" t="s">
        <v>565</v>
      </c>
      <c r="D218" s="575" t="s">
        <v>1047</v>
      </c>
      <c r="E218" s="576" t="s">
        <v>573</v>
      </c>
      <c r="F218" s="574" t="s">
        <v>562</v>
      </c>
      <c r="G218" s="574" t="s">
        <v>972</v>
      </c>
      <c r="H218" s="574" t="s">
        <v>528</v>
      </c>
      <c r="I218" s="574" t="s">
        <v>976</v>
      </c>
      <c r="J218" s="574" t="s">
        <v>974</v>
      </c>
      <c r="K218" s="574" t="s">
        <v>977</v>
      </c>
      <c r="L218" s="577">
        <v>94.28</v>
      </c>
      <c r="M218" s="577">
        <v>188.56</v>
      </c>
      <c r="N218" s="574">
        <v>2</v>
      </c>
      <c r="O218" s="578">
        <v>1</v>
      </c>
      <c r="P218" s="577">
        <v>188.56</v>
      </c>
      <c r="Q218" s="579">
        <v>1</v>
      </c>
      <c r="R218" s="574">
        <v>2</v>
      </c>
      <c r="S218" s="579">
        <v>1</v>
      </c>
      <c r="T218" s="578">
        <v>1</v>
      </c>
      <c r="U218" s="580">
        <v>1</v>
      </c>
    </row>
    <row r="219" spans="1:21" ht="14.45" customHeight="1" x14ac:dyDescent="0.2">
      <c r="A219" s="573">
        <v>29</v>
      </c>
      <c r="B219" s="574" t="s">
        <v>561</v>
      </c>
      <c r="C219" s="574" t="s">
        <v>565</v>
      </c>
      <c r="D219" s="575" t="s">
        <v>1047</v>
      </c>
      <c r="E219" s="576" t="s">
        <v>573</v>
      </c>
      <c r="F219" s="574" t="s">
        <v>562</v>
      </c>
      <c r="G219" s="574" t="s">
        <v>684</v>
      </c>
      <c r="H219" s="574" t="s">
        <v>271</v>
      </c>
      <c r="I219" s="574" t="s">
        <v>688</v>
      </c>
      <c r="J219" s="574" t="s">
        <v>686</v>
      </c>
      <c r="K219" s="574" t="s">
        <v>689</v>
      </c>
      <c r="L219" s="577">
        <v>0</v>
      </c>
      <c r="M219" s="577">
        <v>0</v>
      </c>
      <c r="N219" s="574">
        <v>4</v>
      </c>
      <c r="O219" s="578">
        <v>2.5</v>
      </c>
      <c r="P219" s="577">
        <v>0</v>
      </c>
      <c r="Q219" s="579"/>
      <c r="R219" s="574">
        <v>4</v>
      </c>
      <c r="S219" s="579">
        <v>1</v>
      </c>
      <c r="T219" s="578">
        <v>2.5</v>
      </c>
      <c r="U219" s="580">
        <v>1</v>
      </c>
    </row>
    <row r="220" spans="1:21" ht="14.45" customHeight="1" x14ac:dyDescent="0.2">
      <c r="A220" s="573">
        <v>29</v>
      </c>
      <c r="B220" s="574" t="s">
        <v>561</v>
      </c>
      <c r="C220" s="574" t="s">
        <v>565</v>
      </c>
      <c r="D220" s="575" t="s">
        <v>1047</v>
      </c>
      <c r="E220" s="576" t="s">
        <v>573</v>
      </c>
      <c r="F220" s="574" t="s">
        <v>562</v>
      </c>
      <c r="G220" s="574" t="s">
        <v>887</v>
      </c>
      <c r="H220" s="574" t="s">
        <v>271</v>
      </c>
      <c r="I220" s="574" t="s">
        <v>888</v>
      </c>
      <c r="J220" s="574" t="s">
        <v>889</v>
      </c>
      <c r="K220" s="574" t="s">
        <v>890</v>
      </c>
      <c r="L220" s="577">
        <v>248.55</v>
      </c>
      <c r="M220" s="577">
        <v>248.55</v>
      </c>
      <c r="N220" s="574">
        <v>1</v>
      </c>
      <c r="O220" s="578">
        <v>1</v>
      </c>
      <c r="P220" s="577">
        <v>248.55</v>
      </c>
      <c r="Q220" s="579">
        <v>1</v>
      </c>
      <c r="R220" s="574">
        <v>1</v>
      </c>
      <c r="S220" s="579">
        <v>1</v>
      </c>
      <c r="T220" s="578">
        <v>1</v>
      </c>
      <c r="U220" s="580">
        <v>1</v>
      </c>
    </row>
    <row r="221" spans="1:21" ht="14.45" customHeight="1" x14ac:dyDescent="0.2">
      <c r="A221" s="573">
        <v>29</v>
      </c>
      <c r="B221" s="574" t="s">
        <v>561</v>
      </c>
      <c r="C221" s="574" t="s">
        <v>565</v>
      </c>
      <c r="D221" s="575" t="s">
        <v>1047</v>
      </c>
      <c r="E221" s="576" t="s">
        <v>573</v>
      </c>
      <c r="F221" s="574" t="s">
        <v>562</v>
      </c>
      <c r="G221" s="574" t="s">
        <v>581</v>
      </c>
      <c r="H221" s="574" t="s">
        <v>271</v>
      </c>
      <c r="I221" s="574" t="s">
        <v>582</v>
      </c>
      <c r="J221" s="574" t="s">
        <v>537</v>
      </c>
      <c r="K221" s="574" t="s">
        <v>583</v>
      </c>
      <c r="L221" s="577">
        <v>266.77</v>
      </c>
      <c r="M221" s="577">
        <v>800.31</v>
      </c>
      <c r="N221" s="574">
        <v>3</v>
      </c>
      <c r="O221" s="578">
        <v>2.5</v>
      </c>
      <c r="P221" s="577">
        <v>533.54</v>
      </c>
      <c r="Q221" s="579">
        <v>0.66666666666666663</v>
      </c>
      <c r="R221" s="574">
        <v>2</v>
      </c>
      <c r="S221" s="579">
        <v>0.66666666666666663</v>
      </c>
      <c r="T221" s="578">
        <v>1.5</v>
      </c>
      <c r="U221" s="580">
        <v>0.6</v>
      </c>
    </row>
    <row r="222" spans="1:21" ht="14.45" customHeight="1" x14ac:dyDescent="0.2">
      <c r="A222" s="573">
        <v>29</v>
      </c>
      <c r="B222" s="574" t="s">
        <v>561</v>
      </c>
      <c r="C222" s="574" t="s">
        <v>565</v>
      </c>
      <c r="D222" s="575" t="s">
        <v>1047</v>
      </c>
      <c r="E222" s="576" t="s">
        <v>573</v>
      </c>
      <c r="F222" s="574" t="s">
        <v>562</v>
      </c>
      <c r="G222" s="574" t="s">
        <v>978</v>
      </c>
      <c r="H222" s="574" t="s">
        <v>271</v>
      </c>
      <c r="I222" s="574" t="s">
        <v>979</v>
      </c>
      <c r="J222" s="574" t="s">
        <v>980</v>
      </c>
      <c r="K222" s="574" t="s">
        <v>981</v>
      </c>
      <c r="L222" s="577">
        <v>153.41</v>
      </c>
      <c r="M222" s="577">
        <v>460.23</v>
      </c>
      <c r="N222" s="574">
        <v>3</v>
      </c>
      <c r="O222" s="578">
        <v>1</v>
      </c>
      <c r="P222" s="577">
        <v>153.41</v>
      </c>
      <c r="Q222" s="579">
        <v>0.33333333333333331</v>
      </c>
      <c r="R222" s="574">
        <v>1</v>
      </c>
      <c r="S222" s="579">
        <v>0.33333333333333331</v>
      </c>
      <c r="T222" s="578">
        <v>0.5</v>
      </c>
      <c r="U222" s="580">
        <v>0.5</v>
      </c>
    </row>
    <row r="223" spans="1:21" ht="14.45" customHeight="1" x14ac:dyDescent="0.2">
      <c r="A223" s="573">
        <v>29</v>
      </c>
      <c r="B223" s="574" t="s">
        <v>561</v>
      </c>
      <c r="C223" s="574" t="s">
        <v>565</v>
      </c>
      <c r="D223" s="575" t="s">
        <v>1047</v>
      </c>
      <c r="E223" s="576" t="s">
        <v>573</v>
      </c>
      <c r="F223" s="574" t="s">
        <v>564</v>
      </c>
      <c r="G223" s="574" t="s">
        <v>584</v>
      </c>
      <c r="H223" s="574" t="s">
        <v>271</v>
      </c>
      <c r="I223" s="574" t="s">
        <v>982</v>
      </c>
      <c r="J223" s="574" t="s">
        <v>983</v>
      </c>
      <c r="K223" s="574"/>
      <c r="L223" s="577">
        <v>0</v>
      </c>
      <c r="M223" s="577">
        <v>0</v>
      </c>
      <c r="N223" s="574">
        <v>1</v>
      </c>
      <c r="O223" s="578">
        <v>1</v>
      </c>
      <c r="P223" s="577"/>
      <c r="Q223" s="579"/>
      <c r="R223" s="574"/>
      <c r="S223" s="579">
        <v>0</v>
      </c>
      <c r="T223" s="578"/>
      <c r="U223" s="580">
        <v>0</v>
      </c>
    </row>
    <row r="224" spans="1:21" ht="14.45" customHeight="1" x14ac:dyDescent="0.2">
      <c r="A224" s="573">
        <v>29</v>
      </c>
      <c r="B224" s="574" t="s">
        <v>561</v>
      </c>
      <c r="C224" s="574" t="s">
        <v>565</v>
      </c>
      <c r="D224" s="575" t="s">
        <v>1047</v>
      </c>
      <c r="E224" s="576" t="s">
        <v>573</v>
      </c>
      <c r="F224" s="574" t="s">
        <v>564</v>
      </c>
      <c r="G224" s="574" t="s">
        <v>584</v>
      </c>
      <c r="H224" s="574" t="s">
        <v>271</v>
      </c>
      <c r="I224" s="574" t="s">
        <v>588</v>
      </c>
      <c r="J224" s="574" t="s">
        <v>589</v>
      </c>
      <c r="K224" s="574" t="s">
        <v>590</v>
      </c>
      <c r="L224" s="577">
        <v>410.41</v>
      </c>
      <c r="M224" s="577">
        <v>3693.6899999999996</v>
      </c>
      <c r="N224" s="574">
        <v>9</v>
      </c>
      <c r="O224" s="578">
        <v>9</v>
      </c>
      <c r="P224" s="577">
        <v>3693.6899999999996</v>
      </c>
      <c r="Q224" s="579">
        <v>1</v>
      </c>
      <c r="R224" s="574">
        <v>9</v>
      </c>
      <c r="S224" s="579">
        <v>1</v>
      </c>
      <c r="T224" s="578">
        <v>9</v>
      </c>
      <c r="U224" s="580">
        <v>1</v>
      </c>
    </row>
    <row r="225" spans="1:21" ht="14.45" customHeight="1" x14ac:dyDescent="0.2">
      <c r="A225" s="573">
        <v>29</v>
      </c>
      <c r="B225" s="574" t="s">
        <v>561</v>
      </c>
      <c r="C225" s="574" t="s">
        <v>565</v>
      </c>
      <c r="D225" s="575" t="s">
        <v>1047</v>
      </c>
      <c r="E225" s="576" t="s">
        <v>573</v>
      </c>
      <c r="F225" s="574" t="s">
        <v>564</v>
      </c>
      <c r="G225" s="574" t="s">
        <v>584</v>
      </c>
      <c r="H225" s="574" t="s">
        <v>271</v>
      </c>
      <c r="I225" s="574" t="s">
        <v>591</v>
      </c>
      <c r="J225" s="574" t="s">
        <v>592</v>
      </c>
      <c r="K225" s="574" t="s">
        <v>593</v>
      </c>
      <c r="L225" s="577">
        <v>1651.69</v>
      </c>
      <c r="M225" s="577">
        <v>6606.76</v>
      </c>
      <c r="N225" s="574">
        <v>4</v>
      </c>
      <c r="O225" s="578">
        <v>2</v>
      </c>
      <c r="P225" s="577">
        <v>6606.76</v>
      </c>
      <c r="Q225" s="579">
        <v>1</v>
      </c>
      <c r="R225" s="574">
        <v>4</v>
      </c>
      <c r="S225" s="579">
        <v>1</v>
      </c>
      <c r="T225" s="578">
        <v>2</v>
      </c>
      <c r="U225" s="580">
        <v>1</v>
      </c>
    </row>
    <row r="226" spans="1:21" ht="14.45" customHeight="1" x14ac:dyDescent="0.2">
      <c r="A226" s="573">
        <v>29</v>
      </c>
      <c r="B226" s="574" t="s">
        <v>561</v>
      </c>
      <c r="C226" s="574" t="s">
        <v>565</v>
      </c>
      <c r="D226" s="575" t="s">
        <v>1047</v>
      </c>
      <c r="E226" s="576" t="s">
        <v>573</v>
      </c>
      <c r="F226" s="574" t="s">
        <v>564</v>
      </c>
      <c r="G226" s="574" t="s">
        <v>584</v>
      </c>
      <c r="H226" s="574" t="s">
        <v>271</v>
      </c>
      <c r="I226" s="574" t="s">
        <v>984</v>
      </c>
      <c r="J226" s="574" t="s">
        <v>985</v>
      </c>
      <c r="K226" s="574" t="s">
        <v>986</v>
      </c>
      <c r="L226" s="577">
        <v>389.82</v>
      </c>
      <c r="M226" s="577">
        <v>389.82</v>
      </c>
      <c r="N226" s="574">
        <v>1</v>
      </c>
      <c r="O226" s="578">
        <v>1</v>
      </c>
      <c r="P226" s="577">
        <v>389.82</v>
      </c>
      <c r="Q226" s="579">
        <v>1</v>
      </c>
      <c r="R226" s="574">
        <v>1</v>
      </c>
      <c r="S226" s="579">
        <v>1</v>
      </c>
      <c r="T226" s="578">
        <v>1</v>
      </c>
      <c r="U226" s="580">
        <v>1</v>
      </c>
    </row>
    <row r="227" spans="1:21" ht="14.45" customHeight="1" x14ac:dyDescent="0.2">
      <c r="A227" s="573">
        <v>29</v>
      </c>
      <c r="B227" s="574" t="s">
        <v>561</v>
      </c>
      <c r="C227" s="574" t="s">
        <v>565</v>
      </c>
      <c r="D227" s="575" t="s">
        <v>1047</v>
      </c>
      <c r="E227" s="576" t="s">
        <v>573</v>
      </c>
      <c r="F227" s="574" t="s">
        <v>564</v>
      </c>
      <c r="G227" s="574" t="s">
        <v>584</v>
      </c>
      <c r="H227" s="574" t="s">
        <v>271</v>
      </c>
      <c r="I227" s="574" t="s">
        <v>594</v>
      </c>
      <c r="J227" s="574" t="s">
        <v>595</v>
      </c>
      <c r="K227" s="574" t="s">
        <v>596</v>
      </c>
      <c r="L227" s="577">
        <v>99.99</v>
      </c>
      <c r="M227" s="577">
        <v>399.96</v>
      </c>
      <c r="N227" s="574">
        <v>4</v>
      </c>
      <c r="O227" s="578">
        <v>3</v>
      </c>
      <c r="P227" s="577">
        <v>399.96</v>
      </c>
      <c r="Q227" s="579">
        <v>1</v>
      </c>
      <c r="R227" s="574">
        <v>4</v>
      </c>
      <c r="S227" s="579">
        <v>1</v>
      </c>
      <c r="T227" s="578">
        <v>3</v>
      </c>
      <c r="U227" s="580">
        <v>1</v>
      </c>
    </row>
    <row r="228" spans="1:21" ht="14.45" customHeight="1" x14ac:dyDescent="0.2">
      <c r="A228" s="573">
        <v>29</v>
      </c>
      <c r="B228" s="574" t="s">
        <v>561</v>
      </c>
      <c r="C228" s="574" t="s">
        <v>565</v>
      </c>
      <c r="D228" s="575" t="s">
        <v>1047</v>
      </c>
      <c r="E228" s="576" t="s">
        <v>573</v>
      </c>
      <c r="F228" s="574" t="s">
        <v>564</v>
      </c>
      <c r="G228" s="574" t="s">
        <v>584</v>
      </c>
      <c r="H228" s="574" t="s">
        <v>271</v>
      </c>
      <c r="I228" s="574" t="s">
        <v>597</v>
      </c>
      <c r="J228" s="574" t="s">
        <v>598</v>
      </c>
      <c r="K228" s="574" t="s">
        <v>599</v>
      </c>
      <c r="L228" s="577">
        <v>185.79</v>
      </c>
      <c r="M228" s="577">
        <v>185.79</v>
      </c>
      <c r="N228" s="574">
        <v>1</v>
      </c>
      <c r="O228" s="578">
        <v>1</v>
      </c>
      <c r="P228" s="577">
        <v>185.79</v>
      </c>
      <c r="Q228" s="579">
        <v>1</v>
      </c>
      <c r="R228" s="574">
        <v>1</v>
      </c>
      <c r="S228" s="579">
        <v>1</v>
      </c>
      <c r="T228" s="578">
        <v>1</v>
      </c>
      <c r="U228" s="580">
        <v>1</v>
      </c>
    </row>
    <row r="229" spans="1:21" ht="14.45" customHeight="1" x14ac:dyDescent="0.2">
      <c r="A229" s="573">
        <v>29</v>
      </c>
      <c r="B229" s="574" t="s">
        <v>561</v>
      </c>
      <c r="C229" s="574" t="s">
        <v>565</v>
      </c>
      <c r="D229" s="575" t="s">
        <v>1047</v>
      </c>
      <c r="E229" s="576" t="s">
        <v>573</v>
      </c>
      <c r="F229" s="574" t="s">
        <v>564</v>
      </c>
      <c r="G229" s="574" t="s">
        <v>584</v>
      </c>
      <c r="H229" s="574" t="s">
        <v>271</v>
      </c>
      <c r="I229" s="574" t="s">
        <v>827</v>
      </c>
      <c r="J229" s="574" t="s">
        <v>691</v>
      </c>
      <c r="K229" s="574" t="s">
        <v>828</v>
      </c>
      <c r="L229" s="577">
        <v>60.23</v>
      </c>
      <c r="M229" s="577">
        <v>60.23</v>
      </c>
      <c r="N229" s="574">
        <v>1</v>
      </c>
      <c r="O229" s="578">
        <v>1</v>
      </c>
      <c r="P229" s="577"/>
      <c r="Q229" s="579">
        <v>0</v>
      </c>
      <c r="R229" s="574"/>
      <c r="S229" s="579">
        <v>0</v>
      </c>
      <c r="T229" s="578"/>
      <c r="U229" s="580">
        <v>0</v>
      </c>
    </row>
    <row r="230" spans="1:21" ht="14.45" customHeight="1" x14ac:dyDescent="0.2">
      <c r="A230" s="573">
        <v>29</v>
      </c>
      <c r="B230" s="574" t="s">
        <v>561</v>
      </c>
      <c r="C230" s="574" t="s">
        <v>565</v>
      </c>
      <c r="D230" s="575" t="s">
        <v>1047</v>
      </c>
      <c r="E230" s="576" t="s">
        <v>573</v>
      </c>
      <c r="F230" s="574" t="s">
        <v>564</v>
      </c>
      <c r="G230" s="574" t="s">
        <v>584</v>
      </c>
      <c r="H230" s="574" t="s">
        <v>271</v>
      </c>
      <c r="I230" s="574" t="s">
        <v>837</v>
      </c>
      <c r="J230" s="574" t="s">
        <v>838</v>
      </c>
      <c r="K230" s="574" t="s">
        <v>839</v>
      </c>
      <c r="L230" s="577">
        <v>99.76</v>
      </c>
      <c r="M230" s="577">
        <v>99.76</v>
      </c>
      <c r="N230" s="574">
        <v>1</v>
      </c>
      <c r="O230" s="578">
        <v>1</v>
      </c>
      <c r="P230" s="577"/>
      <c r="Q230" s="579">
        <v>0</v>
      </c>
      <c r="R230" s="574"/>
      <c r="S230" s="579">
        <v>0</v>
      </c>
      <c r="T230" s="578"/>
      <c r="U230" s="580">
        <v>0</v>
      </c>
    </row>
    <row r="231" spans="1:21" ht="14.45" customHeight="1" x14ac:dyDescent="0.2">
      <c r="A231" s="573">
        <v>29</v>
      </c>
      <c r="B231" s="574" t="s">
        <v>561</v>
      </c>
      <c r="C231" s="574" t="s">
        <v>565</v>
      </c>
      <c r="D231" s="575" t="s">
        <v>1047</v>
      </c>
      <c r="E231" s="576" t="s">
        <v>573</v>
      </c>
      <c r="F231" s="574" t="s">
        <v>564</v>
      </c>
      <c r="G231" s="574" t="s">
        <v>584</v>
      </c>
      <c r="H231" s="574" t="s">
        <v>271</v>
      </c>
      <c r="I231" s="574" t="s">
        <v>690</v>
      </c>
      <c r="J231" s="574" t="s">
        <v>691</v>
      </c>
      <c r="K231" s="574" t="s">
        <v>692</v>
      </c>
      <c r="L231" s="577">
        <v>60.23</v>
      </c>
      <c r="M231" s="577">
        <v>60.23</v>
      </c>
      <c r="N231" s="574">
        <v>1</v>
      </c>
      <c r="O231" s="578">
        <v>1</v>
      </c>
      <c r="P231" s="577"/>
      <c r="Q231" s="579">
        <v>0</v>
      </c>
      <c r="R231" s="574"/>
      <c r="S231" s="579">
        <v>0</v>
      </c>
      <c r="T231" s="578"/>
      <c r="U231" s="580">
        <v>0</v>
      </c>
    </row>
    <row r="232" spans="1:21" ht="14.45" customHeight="1" x14ac:dyDescent="0.2">
      <c r="A232" s="573">
        <v>29</v>
      </c>
      <c r="B232" s="574" t="s">
        <v>561</v>
      </c>
      <c r="C232" s="574" t="s">
        <v>565</v>
      </c>
      <c r="D232" s="575" t="s">
        <v>1047</v>
      </c>
      <c r="E232" s="576" t="s">
        <v>573</v>
      </c>
      <c r="F232" s="574" t="s">
        <v>564</v>
      </c>
      <c r="G232" s="574" t="s">
        <v>584</v>
      </c>
      <c r="H232" s="574" t="s">
        <v>271</v>
      </c>
      <c r="I232" s="574" t="s">
        <v>987</v>
      </c>
      <c r="J232" s="574" t="s">
        <v>835</v>
      </c>
      <c r="K232" s="574" t="s">
        <v>988</v>
      </c>
      <c r="L232" s="577">
        <v>2361.09</v>
      </c>
      <c r="M232" s="577">
        <v>4722.18</v>
      </c>
      <c r="N232" s="574">
        <v>2</v>
      </c>
      <c r="O232" s="578">
        <v>1</v>
      </c>
      <c r="P232" s="577">
        <v>4722.18</v>
      </c>
      <c r="Q232" s="579">
        <v>1</v>
      </c>
      <c r="R232" s="574">
        <v>2</v>
      </c>
      <c r="S232" s="579">
        <v>1</v>
      </c>
      <c r="T232" s="578">
        <v>1</v>
      </c>
      <c r="U232" s="580">
        <v>1</v>
      </c>
    </row>
    <row r="233" spans="1:21" ht="14.45" customHeight="1" x14ac:dyDescent="0.2">
      <c r="A233" s="573">
        <v>29</v>
      </c>
      <c r="B233" s="574" t="s">
        <v>561</v>
      </c>
      <c r="C233" s="574" t="s">
        <v>565</v>
      </c>
      <c r="D233" s="575" t="s">
        <v>1047</v>
      </c>
      <c r="E233" s="576" t="s">
        <v>573</v>
      </c>
      <c r="F233" s="574" t="s">
        <v>564</v>
      </c>
      <c r="G233" s="574" t="s">
        <v>584</v>
      </c>
      <c r="H233" s="574" t="s">
        <v>271</v>
      </c>
      <c r="I233" s="574" t="s">
        <v>989</v>
      </c>
      <c r="J233" s="574" t="s">
        <v>990</v>
      </c>
      <c r="K233" s="574" t="s">
        <v>991</v>
      </c>
      <c r="L233" s="577">
        <v>991</v>
      </c>
      <c r="M233" s="577">
        <v>991</v>
      </c>
      <c r="N233" s="574">
        <v>1</v>
      </c>
      <c r="O233" s="578">
        <v>1</v>
      </c>
      <c r="P233" s="577">
        <v>991</v>
      </c>
      <c r="Q233" s="579">
        <v>1</v>
      </c>
      <c r="R233" s="574">
        <v>1</v>
      </c>
      <c r="S233" s="579">
        <v>1</v>
      </c>
      <c r="T233" s="578">
        <v>1</v>
      </c>
      <c r="U233" s="580">
        <v>1</v>
      </c>
    </row>
    <row r="234" spans="1:21" ht="14.45" customHeight="1" x14ac:dyDescent="0.2">
      <c r="A234" s="573">
        <v>29</v>
      </c>
      <c r="B234" s="574" t="s">
        <v>561</v>
      </c>
      <c r="C234" s="574" t="s">
        <v>565</v>
      </c>
      <c r="D234" s="575" t="s">
        <v>1047</v>
      </c>
      <c r="E234" s="576" t="s">
        <v>573</v>
      </c>
      <c r="F234" s="574" t="s">
        <v>564</v>
      </c>
      <c r="G234" s="574" t="s">
        <v>584</v>
      </c>
      <c r="H234" s="574" t="s">
        <v>271</v>
      </c>
      <c r="I234" s="574" t="s">
        <v>992</v>
      </c>
      <c r="J234" s="574" t="s">
        <v>835</v>
      </c>
      <c r="K234" s="574" t="s">
        <v>993</v>
      </c>
      <c r="L234" s="577">
        <v>4197.5</v>
      </c>
      <c r="M234" s="577">
        <v>8395</v>
      </c>
      <c r="N234" s="574">
        <v>2</v>
      </c>
      <c r="O234" s="578">
        <v>1</v>
      </c>
      <c r="P234" s="577">
        <v>8395</v>
      </c>
      <c r="Q234" s="579">
        <v>1</v>
      </c>
      <c r="R234" s="574">
        <v>2</v>
      </c>
      <c r="S234" s="579">
        <v>1</v>
      </c>
      <c r="T234" s="578">
        <v>1</v>
      </c>
      <c r="U234" s="580">
        <v>1</v>
      </c>
    </row>
    <row r="235" spans="1:21" ht="14.45" customHeight="1" x14ac:dyDescent="0.2">
      <c r="A235" s="573">
        <v>29</v>
      </c>
      <c r="B235" s="574" t="s">
        <v>561</v>
      </c>
      <c r="C235" s="574" t="s">
        <v>565</v>
      </c>
      <c r="D235" s="575" t="s">
        <v>1047</v>
      </c>
      <c r="E235" s="576" t="s">
        <v>573</v>
      </c>
      <c r="F235" s="574" t="s">
        <v>564</v>
      </c>
      <c r="G235" s="574" t="s">
        <v>584</v>
      </c>
      <c r="H235" s="574" t="s">
        <v>271</v>
      </c>
      <c r="I235" s="574" t="s">
        <v>994</v>
      </c>
      <c r="J235" s="574" t="s">
        <v>852</v>
      </c>
      <c r="K235" s="574" t="s">
        <v>995</v>
      </c>
      <c r="L235" s="577">
        <v>168.18</v>
      </c>
      <c r="M235" s="577">
        <v>336.36</v>
      </c>
      <c r="N235" s="574">
        <v>2</v>
      </c>
      <c r="O235" s="578">
        <v>1</v>
      </c>
      <c r="P235" s="577"/>
      <c r="Q235" s="579">
        <v>0</v>
      </c>
      <c r="R235" s="574"/>
      <c r="S235" s="579">
        <v>0</v>
      </c>
      <c r="T235" s="578"/>
      <c r="U235" s="580">
        <v>0</v>
      </c>
    </row>
    <row r="236" spans="1:21" ht="14.45" customHeight="1" x14ac:dyDescent="0.2">
      <c r="A236" s="573">
        <v>29</v>
      </c>
      <c r="B236" s="574" t="s">
        <v>561</v>
      </c>
      <c r="C236" s="574" t="s">
        <v>565</v>
      </c>
      <c r="D236" s="575" t="s">
        <v>1047</v>
      </c>
      <c r="E236" s="576" t="s">
        <v>572</v>
      </c>
      <c r="F236" s="574" t="s">
        <v>562</v>
      </c>
      <c r="G236" s="574" t="s">
        <v>996</v>
      </c>
      <c r="H236" s="574" t="s">
        <v>271</v>
      </c>
      <c r="I236" s="574" t="s">
        <v>997</v>
      </c>
      <c r="J236" s="574" t="s">
        <v>998</v>
      </c>
      <c r="K236" s="574" t="s">
        <v>999</v>
      </c>
      <c r="L236" s="577">
        <v>72.55</v>
      </c>
      <c r="M236" s="577">
        <v>72.55</v>
      </c>
      <c r="N236" s="574">
        <v>1</v>
      </c>
      <c r="O236" s="578">
        <v>1</v>
      </c>
      <c r="P236" s="577">
        <v>72.55</v>
      </c>
      <c r="Q236" s="579">
        <v>1</v>
      </c>
      <c r="R236" s="574">
        <v>1</v>
      </c>
      <c r="S236" s="579">
        <v>1</v>
      </c>
      <c r="T236" s="578">
        <v>1</v>
      </c>
      <c r="U236" s="580">
        <v>1</v>
      </c>
    </row>
    <row r="237" spans="1:21" ht="14.45" customHeight="1" x14ac:dyDescent="0.2">
      <c r="A237" s="573">
        <v>29</v>
      </c>
      <c r="B237" s="574" t="s">
        <v>561</v>
      </c>
      <c r="C237" s="574" t="s">
        <v>565</v>
      </c>
      <c r="D237" s="575" t="s">
        <v>1047</v>
      </c>
      <c r="E237" s="576" t="s">
        <v>572</v>
      </c>
      <c r="F237" s="574" t="s">
        <v>562</v>
      </c>
      <c r="G237" s="574" t="s">
        <v>1000</v>
      </c>
      <c r="H237" s="574" t="s">
        <v>271</v>
      </c>
      <c r="I237" s="574" t="s">
        <v>1001</v>
      </c>
      <c r="J237" s="574" t="s">
        <v>1002</v>
      </c>
      <c r="K237" s="574" t="s">
        <v>1003</v>
      </c>
      <c r="L237" s="577">
        <v>34.93</v>
      </c>
      <c r="M237" s="577">
        <v>34.93</v>
      </c>
      <c r="N237" s="574">
        <v>1</v>
      </c>
      <c r="O237" s="578">
        <v>1</v>
      </c>
      <c r="P237" s="577">
        <v>34.93</v>
      </c>
      <c r="Q237" s="579">
        <v>1</v>
      </c>
      <c r="R237" s="574">
        <v>1</v>
      </c>
      <c r="S237" s="579">
        <v>1</v>
      </c>
      <c r="T237" s="578">
        <v>1</v>
      </c>
      <c r="U237" s="580">
        <v>1</v>
      </c>
    </row>
    <row r="238" spans="1:21" ht="14.45" customHeight="1" x14ac:dyDescent="0.2">
      <c r="A238" s="573">
        <v>29</v>
      </c>
      <c r="B238" s="574" t="s">
        <v>561</v>
      </c>
      <c r="C238" s="574" t="s">
        <v>565</v>
      </c>
      <c r="D238" s="575" t="s">
        <v>1047</v>
      </c>
      <c r="E238" s="576" t="s">
        <v>572</v>
      </c>
      <c r="F238" s="574" t="s">
        <v>562</v>
      </c>
      <c r="G238" s="574" t="s">
        <v>1004</v>
      </c>
      <c r="H238" s="574" t="s">
        <v>271</v>
      </c>
      <c r="I238" s="574" t="s">
        <v>1005</v>
      </c>
      <c r="J238" s="574" t="s">
        <v>1006</v>
      </c>
      <c r="K238" s="574" t="s">
        <v>1007</v>
      </c>
      <c r="L238" s="577">
        <v>76.180000000000007</v>
      </c>
      <c r="M238" s="577">
        <v>152.36000000000001</v>
      </c>
      <c r="N238" s="574">
        <v>2</v>
      </c>
      <c r="O238" s="578">
        <v>2</v>
      </c>
      <c r="P238" s="577">
        <v>152.36000000000001</v>
      </c>
      <c r="Q238" s="579">
        <v>1</v>
      </c>
      <c r="R238" s="574">
        <v>2</v>
      </c>
      <c r="S238" s="579">
        <v>1</v>
      </c>
      <c r="T238" s="578">
        <v>2</v>
      </c>
      <c r="U238" s="580">
        <v>1</v>
      </c>
    </row>
    <row r="239" spans="1:21" ht="14.45" customHeight="1" x14ac:dyDescent="0.2">
      <c r="A239" s="573">
        <v>29</v>
      </c>
      <c r="B239" s="574" t="s">
        <v>561</v>
      </c>
      <c r="C239" s="574" t="s">
        <v>565</v>
      </c>
      <c r="D239" s="575" t="s">
        <v>1047</v>
      </c>
      <c r="E239" s="576" t="s">
        <v>572</v>
      </c>
      <c r="F239" s="574" t="s">
        <v>562</v>
      </c>
      <c r="G239" s="574" t="s">
        <v>724</v>
      </c>
      <c r="H239" s="574" t="s">
        <v>271</v>
      </c>
      <c r="I239" s="574" t="s">
        <v>725</v>
      </c>
      <c r="J239" s="574" t="s">
        <v>726</v>
      </c>
      <c r="K239" s="574" t="s">
        <v>727</v>
      </c>
      <c r="L239" s="577">
        <v>132.97999999999999</v>
      </c>
      <c r="M239" s="577">
        <v>265.95999999999998</v>
      </c>
      <c r="N239" s="574">
        <v>2</v>
      </c>
      <c r="O239" s="578">
        <v>1</v>
      </c>
      <c r="P239" s="577">
        <v>265.95999999999998</v>
      </c>
      <c r="Q239" s="579">
        <v>1</v>
      </c>
      <c r="R239" s="574">
        <v>2</v>
      </c>
      <c r="S239" s="579">
        <v>1</v>
      </c>
      <c r="T239" s="578">
        <v>1</v>
      </c>
      <c r="U239" s="580">
        <v>1</v>
      </c>
    </row>
    <row r="240" spans="1:21" ht="14.45" customHeight="1" x14ac:dyDescent="0.2">
      <c r="A240" s="573">
        <v>29</v>
      </c>
      <c r="B240" s="574" t="s">
        <v>561</v>
      </c>
      <c r="C240" s="574" t="s">
        <v>565</v>
      </c>
      <c r="D240" s="575" t="s">
        <v>1047</v>
      </c>
      <c r="E240" s="576" t="s">
        <v>572</v>
      </c>
      <c r="F240" s="574" t="s">
        <v>562</v>
      </c>
      <c r="G240" s="574" t="s">
        <v>655</v>
      </c>
      <c r="H240" s="574" t="s">
        <v>271</v>
      </c>
      <c r="I240" s="574" t="s">
        <v>656</v>
      </c>
      <c r="J240" s="574" t="s">
        <v>539</v>
      </c>
      <c r="K240" s="574" t="s">
        <v>657</v>
      </c>
      <c r="L240" s="577">
        <v>61.97</v>
      </c>
      <c r="M240" s="577">
        <v>991.5200000000001</v>
      </c>
      <c r="N240" s="574">
        <v>16</v>
      </c>
      <c r="O240" s="578">
        <v>10</v>
      </c>
      <c r="P240" s="577">
        <v>743.6400000000001</v>
      </c>
      <c r="Q240" s="579">
        <v>0.75</v>
      </c>
      <c r="R240" s="574">
        <v>12</v>
      </c>
      <c r="S240" s="579">
        <v>0.75</v>
      </c>
      <c r="T240" s="578">
        <v>8</v>
      </c>
      <c r="U240" s="580">
        <v>0.8</v>
      </c>
    </row>
    <row r="241" spans="1:21" ht="14.45" customHeight="1" x14ac:dyDescent="0.2">
      <c r="A241" s="573">
        <v>29</v>
      </c>
      <c r="B241" s="574" t="s">
        <v>561</v>
      </c>
      <c r="C241" s="574" t="s">
        <v>565</v>
      </c>
      <c r="D241" s="575" t="s">
        <v>1047</v>
      </c>
      <c r="E241" s="576" t="s">
        <v>572</v>
      </c>
      <c r="F241" s="574" t="s">
        <v>562</v>
      </c>
      <c r="G241" s="574" t="s">
        <v>736</v>
      </c>
      <c r="H241" s="574" t="s">
        <v>271</v>
      </c>
      <c r="I241" s="574" t="s">
        <v>737</v>
      </c>
      <c r="J241" s="574" t="s">
        <v>738</v>
      </c>
      <c r="K241" s="574" t="s">
        <v>739</v>
      </c>
      <c r="L241" s="577">
        <v>31.65</v>
      </c>
      <c r="M241" s="577">
        <v>31.65</v>
      </c>
      <c r="N241" s="574">
        <v>1</v>
      </c>
      <c r="O241" s="578">
        <v>1</v>
      </c>
      <c r="P241" s="577">
        <v>31.65</v>
      </c>
      <c r="Q241" s="579">
        <v>1</v>
      </c>
      <c r="R241" s="574">
        <v>1</v>
      </c>
      <c r="S241" s="579">
        <v>1</v>
      </c>
      <c r="T241" s="578">
        <v>1</v>
      </c>
      <c r="U241" s="580">
        <v>1</v>
      </c>
    </row>
    <row r="242" spans="1:21" ht="14.45" customHeight="1" x14ac:dyDescent="0.2">
      <c r="A242" s="573">
        <v>29</v>
      </c>
      <c r="B242" s="574" t="s">
        <v>561</v>
      </c>
      <c r="C242" s="574" t="s">
        <v>565</v>
      </c>
      <c r="D242" s="575" t="s">
        <v>1047</v>
      </c>
      <c r="E242" s="576" t="s">
        <v>572</v>
      </c>
      <c r="F242" s="574" t="s">
        <v>562</v>
      </c>
      <c r="G242" s="574" t="s">
        <v>1008</v>
      </c>
      <c r="H242" s="574" t="s">
        <v>271</v>
      </c>
      <c r="I242" s="574" t="s">
        <v>1009</v>
      </c>
      <c r="J242" s="574" t="s">
        <v>1010</v>
      </c>
      <c r="K242" s="574" t="s">
        <v>1011</v>
      </c>
      <c r="L242" s="577">
        <v>87.44</v>
      </c>
      <c r="M242" s="577">
        <v>87.44</v>
      </c>
      <c r="N242" s="574">
        <v>1</v>
      </c>
      <c r="O242" s="578">
        <v>1</v>
      </c>
      <c r="P242" s="577">
        <v>87.44</v>
      </c>
      <c r="Q242" s="579">
        <v>1</v>
      </c>
      <c r="R242" s="574">
        <v>1</v>
      </c>
      <c r="S242" s="579">
        <v>1</v>
      </c>
      <c r="T242" s="578">
        <v>1</v>
      </c>
      <c r="U242" s="580">
        <v>1</v>
      </c>
    </row>
    <row r="243" spans="1:21" ht="14.45" customHeight="1" x14ac:dyDescent="0.2">
      <c r="A243" s="573">
        <v>29</v>
      </c>
      <c r="B243" s="574" t="s">
        <v>561</v>
      </c>
      <c r="C243" s="574" t="s">
        <v>565</v>
      </c>
      <c r="D243" s="575" t="s">
        <v>1047</v>
      </c>
      <c r="E243" s="576" t="s">
        <v>572</v>
      </c>
      <c r="F243" s="574" t="s">
        <v>562</v>
      </c>
      <c r="G243" s="574" t="s">
        <v>1012</v>
      </c>
      <c r="H243" s="574" t="s">
        <v>271</v>
      </c>
      <c r="I243" s="574" t="s">
        <v>1013</v>
      </c>
      <c r="J243" s="574" t="s">
        <v>1014</v>
      </c>
      <c r="K243" s="574" t="s">
        <v>1015</v>
      </c>
      <c r="L243" s="577">
        <v>248.55</v>
      </c>
      <c r="M243" s="577">
        <v>248.55</v>
      </c>
      <c r="N243" s="574">
        <v>1</v>
      </c>
      <c r="O243" s="578">
        <v>1</v>
      </c>
      <c r="P243" s="577">
        <v>248.55</v>
      </c>
      <c r="Q243" s="579">
        <v>1</v>
      </c>
      <c r="R243" s="574">
        <v>1</v>
      </c>
      <c r="S243" s="579">
        <v>1</v>
      </c>
      <c r="T243" s="578">
        <v>1</v>
      </c>
      <c r="U243" s="580">
        <v>1</v>
      </c>
    </row>
    <row r="244" spans="1:21" ht="14.45" customHeight="1" x14ac:dyDescent="0.2">
      <c r="A244" s="573">
        <v>29</v>
      </c>
      <c r="B244" s="574" t="s">
        <v>561</v>
      </c>
      <c r="C244" s="574" t="s">
        <v>565</v>
      </c>
      <c r="D244" s="575" t="s">
        <v>1047</v>
      </c>
      <c r="E244" s="576" t="s">
        <v>572</v>
      </c>
      <c r="F244" s="574" t="s">
        <v>562</v>
      </c>
      <c r="G244" s="574" t="s">
        <v>1016</v>
      </c>
      <c r="H244" s="574" t="s">
        <v>271</v>
      </c>
      <c r="I244" s="574" t="s">
        <v>1017</v>
      </c>
      <c r="J244" s="574" t="s">
        <v>1018</v>
      </c>
      <c r="K244" s="574" t="s">
        <v>925</v>
      </c>
      <c r="L244" s="577">
        <v>88.07</v>
      </c>
      <c r="M244" s="577">
        <v>176.14</v>
      </c>
      <c r="N244" s="574">
        <v>2</v>
      </c>
      <c r="O244" s="578">
        <v>1</v>
      </c>
      <c r="P244" s="577"/>
      <c r="Q244" s="579">
        <v>0</v>
      </c>
      <c r="R244" s="574"/>
      <c r="S244" s="579">
        <v>0</v>
      </c>
      <c r="T244" s="578"/>
      <c r="U244" s="580">
        <v>0</v>
      </c>
    </row>
    <row r="245" spans="1:21" ht="14.45" customHeight="1" x14ac:dyDescent="0.2">
      <c r="A245" s="573">
        <v>29</v>
      </c>
      <c r="B245" s="574" t="s">
        <v>561</v>
      </c>
      <c r="C245" s="574" t="s">
        <v>565</v>
      </c>
      <c r="D245" s="575" t="s">
        <v>1047</v>
      </c>
      <c r="E245" s="576" t="s">
        <v>572</v>
      </c>
      <c r="F245" s="574" t="s">
        <v>562</v>
      </c>
      <c r="G245" s="574" t="s">
        <v>746</v>
      </c>
      <c r="H245" s="574" t="s">
        <v>271</v>
      </c>
      <c r="I245" s="574" t="s">
        <v>1019</v>
      </c>
      <c r="J245" s="574" t="s">
        <v>1020</v>
      </c>
      <c r="K245" s="574" t="s">
        <v>1021</v>
      </c>
      <c r="L245" s="577">
        <v>35.25</v>
      </c>
      <c r="M245" s="577">
        <v>35.25</v>
      </c>
      <c r="N245" s="574">
        <v>1</v>
      </c>
      <c r="O245" s="578">
        <v>1</v>
      </c>
      <c r="P245" s="577">
        <v>35.25</v>
      </c>
      <c r="Q245" s="579">
        <v>1</v>
      </c>
      <c r="R245" s="574">
        <v>1</v>
      </c>
      <c r="S245" s="579">
        <v>1</v>
      </c>
      <c r="T245" s="578">
        <v>1</v>
      </c>
      <c r="U245" s="580">
        <v>1</v>
      </c>
    </row>
    <row r="246" spans="1:21" ht="14.45" customHeight="1" x14ac:dyDescent="0.2">
      <c r="A246" s="573">
        <v>29</v>
      </c>
      <c r="B246" s="574" t="s">
        <v>561</v>
      </c>
      <c r="C246" s="574" t="s">
        <v>565</v>
      </c>
      <c r="D246" s="575" t="s">
        <v>1047</v>
      </c>
      <c r="E246" s="576" t="s">
        <v>572</v>
      </c>
      <c r="F246" s="574" t="s">
        <v>562</v>
      </c>
      <c r="G246" s="574" t="s">
        <v>753</v>
      </c>
      <c r="H246" s="574" t="s">
        <v>271</v>
      </c>
      <c r="I246" s="574" t="s">
        <v>754</v>
      </c>
      <c r="J246" s="574" t="s">
        <v>755</v>
      </c>
      <c r="K246" s="574" t="s">
        <v>756</v>
      </c>
      <c r="L246" s="577">
        <v>173.31</v>
      </c>
      <c r="M246" s="577">
        <v>173.31</v>
      </c>
      <c r="N246" s="574">
        <v>1</v>
      </c>
      <c r="O246" s="578">
        <v>1</v>
      </c>
      <c r="P246" s="577">
        <v>173.31</v>
      </c>
      <c r="Q246" s="579">
        <v>1</v>
      </c>
      <c r="R246" s="574">
        <v>1</v>
      </c>
      <c r="S246" s="579">
        <v>1</v>
      </c>
      <c r="T246" s="578">
        <v>1</v>
      </c>
      <c r="U246" s="580">
        <v>1</v>
      </c>
    </row>
    <row r="247" spans="1:21" ht="14.45" customHeight="1" x14ac:dyDescent="0.2">
      <c r="A247" s="573">
        <v>29</v>
      </c>
      <c r="B247" s="574" t="s">
        <v>561</v>
      </c>
      <c r="C247" s="574" t="s">
        <v>565</v>
      </c>
      <c r="D247" s="575" t="s">
        <v>1047</v>
      </c>
      <c r="E247" s="576" t="s">
        <v>572</v>
      </c>
      <c r="F247" s="574" t="s">
        <v>562</v>
      </c>
      <c r="G247" s="574" t="s">
        <v>580</v>
      </c>
      <c r="H247" s="574" t="s">
        <v>528</v>
      </c>
      <c r="I247" s="574" t="s">
        <v>554</v>
      </c>
      <c r="J247" s="574" t="s">
        <v>529</v>
      </c>
      <c r="K247" s="574" t="s">
        <v>530</v>
      </c>
      <c r="L247" s="577">
        <v>0</v>
      </c>
      <c r="M247" s="577">
        <v>0</v>
      </c>
      <c r="N247" s="574">
        <v>3</v>
      </c>
      <c r="O247" s="578">
        <v>3</v>
      </c>
      <c r="P247" s="577">
        <v>0</v>
      </c>
      <c r="Q247" s="579"/>
      <c r="R247" s="574">
        <v>3</v>
      </c>
      <c r="S247" s="579">
        <v>1</v>
      </c>
      <c r="T247" s="578">
        <v>3</v>
      </c>
      <c r="U247" s="580">
        <v>1</v>
      </c>
    </row>
    <row r="248" spans="1:21" ht="14.45" customHeight="1" x14ac:dyDescent="0.2">
      <c r="A248" s="573">
        <v>29</v>
      </c>
      <c r="B248" s="574" t="s">
        <v>561</v>
      </c>
      <c r="C248" s="574" t="s">
        <v>565</v>
      </c>
      <c r="D248" s="575" t="s">
        <v>1047</v>
      </c>
      <c r="E248" s="576" t="s">
        <v>572</v>
      </c>
      <c r="F248" s="574" t="s">
        <v>562</v>
      </c>
      <c r="G248" s="574" t="s">
        <v>765</v>
      </c>
      <c r="H248" s="574" t="s">
        <v>271</v>
      </c>
      <c r="I248" s="574" t="s">
        <v>766</v>
      </c>
      <c r="J248" s="574" t="s">
        <v>767</v>
      </c>
      <c r="K248" s="574" t="s">
        <v>768</v>
      </c>
      <c r="L248" s="577">
        <v>219.37</v>
      </c>
      <c r="M248" s="577">
        <v>219.37</v>
      </c>
      <c r="N248" s="574">
        <v>1</v>
      </c>
      <c r="O248" s="578">
        <v>1</v>
      </c>
      <c r="P248" s="577">
        <v>219.37</v>
      </c>
      <c r="Q248" s="579">
        <v>1</v>
      </c>
      <c r="R248" s="574">
        <v>1</v>
      </c>
      <c r="S248" s="579">
        <v>1</v>
      </c>
      <c r="T248" s="578">
        <v>1</v>
      </c>
      <c r="U248" s="580">
        <v>1</v>
      </c>
    </row>
    <row r="249" spans="1:21" ht="14.45" customHeight="1" x14ac:dyDescent="0.2">
      <c r="A249" s="573">
        <v>29</v>
      </c>
      <c r="B249" s="574" t="s">
        <v>561</v>
      </c>
      <c r="C249" s="574" t="s">
        <v>565</v>
      </c>
      <c r="D249" s="575" t="s">
        <v>1047</v>
      </c>
      <c r="E249" s="576" t="s">
        <v>572</v>
      </c>
      <c r="F249" s="574" t="s">
        <v>562</v>
      </c>
      <c r="G249" s="574" t="s">
        <v>1022</v>
      </c>
      <c r="H249" s="574" t="s">
        <v>271</v>
      </c>
      <c r="I249" s="574" t="s">
        <v>1023</v>
      </c>
      <c r="J249" s="574" t="s">
        <v>1024</v>
      </c>
      <c r="K249" s="574" t="s">
        <v>1025</v>
      </c>
      <c r="L249" s="577">
        <v>237.31</v>
      </c>
      <c r="M249" s="577">
        <v>237.31</v>
      </c>
      <c r="N249" s="574">
        <v>1</v>
      </c>
      <c r="O249" s="578">
        <v>1</v>
      </c>
      <c r="P249" s="577">
        <v>237.31</v>
      </c>
      <c r="Q249" s="579">
        <v>1</v>
      </c>
      <c r="R249" s="574">
        <v>1</v>
      </c>
      <c r="S249" s="579">
        <v>1</v>
      </c>
      <c r="T249" s="578">
        <v>1</v>
      </c>
      <c r="U249" s="580">
        <v>1</v>
      </c>
    </row>
    <row r="250" spans="1:21" ht="14.45" customHeight="1" x14ac:dyDescent="0.2">
      <c r="A250" s="573">
        <v>29</v>
      </c>
      <c r="B250" s="574" t="s">
        <v>561</v>
      </c>
      <c r="C250" s="574" t="s">
        <v>565</v>
      </c>
      <c r="D250" s="575" t="s">
        <v>1047</v>
      </c>
      <c r="E250" s="576" t="s">
        <v>572</v>
      </c>
      <c r="F250" s="574" t="s">
        <v>562</v>
      </c>
      <c r="G250" s="574" t="s">
        <v>773</v>
      </c>
      <c r="H250" s="574" t="s">
        <v>271</v>
      </c>
      <c r="I250" s="574" t="s">
        <v>1026</v>
      </c>
      <c r="J250" s="574" t="s">
        <v>1027</v>
      </c>
      <c r="K250" s="574" t="s">
        <v>776</v>
      </c>
      <c r="L250" s="577">
        <v>0</v>
      </c>
      <c r="M250" s="577">
        <v>0</v>
      </c>
      <c r="N250" s="574">
        <v>2</v>
      </c>
      <c r="O250" s="578">
        <v>1</v>
      </c>
      <c r="P250" s="577">
        <v>0</v>
      </c>
      <c r="Q250" s="579"/>
      <c r="R250" s="574">
        <v>2</v>
      </c>
      <c r="S250" s="579">
        <v>1</v>
      </c>
      <c r="T250" s="578">
        <v>1</v>
      </c>
      <c r="U250" s="580">
        <v>1</v>
      </c>
    </row>
    <row r="251" spans="1:21" ht="14.45" customHeight="1" x14ac:dyDescent="0.2">
      <c r="A251" s="573">
        <v>29</v>
      </c>
      <c r="B251" s="574" t="s">
        <v>561</v>
      </c>
      <c r="C251" s="574" t="s">
        <v>565</v>
      </c>
      <c r="D251" s="575" t="s">
        <v>1047</v>
      </c>
      <c r="E251" s="576" t="s">
        <v>572</v>
      </c>
      <c r="F251" s="574" t="s">
        <v>562</v>
      </c>
      <c r="G251" s="574" t="s">
        <v>678</v>
      </c>
      <c r="H251" s="574" t="s">
        <v>528</v>
      </c>
      <c r="I251" s="574" t="s">
        <v>679</v>
      </c>
      <c r="J251" s="574" t="s">
        <v>680</v>
      </c>
      <c r="K251" s="574" t="s">
        <v>681</v>
      </c>
      <c r="L251" s="577">
        <v>154.36000000000001</v>
      </c>
      <c r="M251" s="577">
        <v>926.16000000000008</v>
      </c>
      <c r="N251" s="574">
        <v>6</v>
      </c>
      <c r="O251" s="578">
        <v>5</v>
      </c>
      <c r="P251" s="577">
        <v>771.80000000000007</v>
      </c>
      <c r="Q251" s="579">
        <v>0.83333333333333337</v>
      </c>
      <c r="R251" s="574">
        <v>5</v>
      </c>
      <c r="S251" s="579">
        <v>0.83333333333333337</v>
      </c>
      <c r="T251" s="578">
        <v>4</v>
      </c>
      <c r="U251" s="580">
        <v>0.8</v>
      </c>
    </row>
    <row r="252" spans="1:21" ht="14.45" customHeight="1" x14ac:dyDescent="0.2">
      <c r="A252" s="573">
        <v>29</v>
      </c>
      <c r="B252" s="574" t="s">
        <v>561</v>
      </c>
      <c r="C252" s="574" t="s">
        <v>565</v>
      </c>
      <c r="D252" s="575" t="s">
        <v>1047</v>
      </c>
      <c r="E252" s="576" t="s">
        <v>572</v>
      </c>
      <c r="F252" s="574" t="s">
        <v>564</v>
      </c>
      <c r="G252" s="574" t="s">
        <v>584</v>
      </c>
      <c r="H252" s="574" t="s">
        <v>271</v>
      </c>
      <c r="I252" s="574" t="s">
        <v>1028</v>
      </c>
      <c r="J252" s="574" t="s">
        <v>1029</v>
      </c>
      <c r="K252" s="574" t="s">
        <v>1030</v>
      </c>
      <c r="L252" s="577">
        <v>0</v>
      </c>
      <c r="M252" s="577">
        <v>0</v>
      </c>
      <c r="N252" s="574">
        <v>3</v>
      </c>
      <c r="O252" s="578">
        <v>1</v>
      </c>
      <c r="P252" s="577"/>
      <c r="Q252" s="579"/>
      <c r="R252" s="574"/>
      <c r="S252" s="579">
        <v>0</v>
      </c>
      <c r="T252" s="578"/>
      <c r="U252" s="580">
        <v>0</v>
      </c>
    </row>
    <row r="253" spans="1:21" ht="14.45" customHeight="1" x14ac:dyDescent="0.2">
      <c r="A253" s="573">
        <v>29</v>
      </c>
      <c r="B253" s="574" t="s">
        <v>561</v>
      </c>
      <c r="C253" s="574" t="s">
        <v>565</v>
      </c>
      <c r="D253" s="575" t="s">
        <v>1047</v>
      </c>
      <c r="E253" s="576" t="s">
        <v>572</v>
      </c>
      <c r="F253" s="574" t="s">
        <v>564</v>
      </c>
      <c r="G253" s="574" t="s">
        <v>584</v>
      </c>
      <c r="H253" s="574" t="s">
        <v>271</v>
      </c>
      <c r="I253" s="574" t="s">
        <v>588</v>
      </c>
      <c r="J253" s="574" t="s">
        <v>589</v>
      </c>
      <c r="K253" s="574" t="s">
        <v>590</v>
      </c>
      <c r="L253" s="577">
        <v>410.41</v>
      </c>
      <c r="M253" s="577">
        <v>1231.23</v>
      </c>
      <c r="N253" s="574">
        <v>3</v>
      </c>
      <c r="O253" s="578">
        <v>3</v>
      </c>
      <c r="P253" s="577">
        <v>1231.23</v>
      </c>
      <c r="Q253" s="579">
        <v>1</v>
      </c>
      <c r="R253" s="574">
        <v>3</v>
      </c>
      <c r="S253" s="579">
        <v>1</v>
      </c>
      <c r="T253" s="578">
        <v>3</v>
      </c>
      <c r="U253" s="580">
        <v>1</v>
      </c>
    </row>
    <row r="254" spans="1:21" ht="14.45" customHeight="1" x14ac:dyDescent="0.2">
      <c r="A254" s="573">
        <v>29</v>
      </c>
      <c r="B254" s="574" t="s">
        <v>561</v>
      </c>
      <c r="C254" s="574" t="s">
        <v>565</v>
      </c>
      <c r="D254" s="575" t="s">
        <v>1047</v>
      </c>
      <c r="E254" s="576" t="s">
        <v>572</v>
      </c>
      <c r="F254" s="574" t="s">
        <v>564</v>
      </c>
      <c r="G254" s="574" t="s">
        <v>584</v>
      </c>
      <c r="H254" s="574" t="s">
        <v>271</v>
      </c>
      <c r="I254" s="574" t="s">
        <v>594</v>
      </c>
      <c r="J254" s="574" t="s">
        <v>595</v>
      </c>
      <c r="K254" s="574" t="s">
        <v>596</v>
      </c>
      <c r="L254" s="577">
        <v>99.99</v>
      </c>
      <c r="M254" s="577">
        <v>499.94999999999993</v>
      </c>
      <c r="N254" s="574">
        <v>5</v>
      </c>
      <c r="O254" s="578">
        <v>3</v>
      </c>
      <c r="P254" s="577">
        <v>499.94999999999993</v>
      </c>
      <c r="Q254" s="579">
        <v>1</v>
      </c>
      <c r="R254" s="574">
        <v>5</v>
      </c>
      <c r="S254" s="579">
        <v>1</v>
      </c>
      <c r="T254" s="578">
        <v>3</v>
      </c>
      <c r="U254" s="580">
        <v>1</v>
      </c>
    </row>
    <row r="255" spans="1:21" ht="14.45" customHeight="1" x14ac:dyDescent="0.2">
      <c r="A255" s="573">
        <v>29</v>
      </c>
      <c r="B255" s="574" t="s">
        <v>561</v>
      </c>
      <c r="C255" s="574" t="s">
        <v>565</v>
      </c>
      <c r="D255" s="575" t="s">
        <v>1047</v>
      </c>
      <c r="E255" s="576" t="s">
        <v>572</v>
      </c>
      <c r="F255" s="574" t="s">
        <v>564</v>
      </c>
      <c r="G255" s="574" t="s">
        <v>584</v>
      </c>
      <c r="H255" s="574" t="s">
        <v>271</v>
      </c>
      <c r="I255" s="574" t="s">
        <v>1031</v>
      </c>
      <c r="J255" s="574" t="s">
        <v>1032</v>
      </c>
      <c r="K255" s="574" t="s">
        <v>1033</v>
      </c>
      <c r="L255" s="577">
        <v>545.29</v>
      </c>
      <c r="M255" s="577">
        <v>5452.9</v>
      </c>
      <c r="N255" s="574">
        <v>10</v>
      </c>
      <c r="O255" s="578">
        <v>1</v>
      </c>
      <c r="P255" s="577"/>
      <c r="Q255" s="579">
        <v>0</v>
      </c>
      <c r="R255" s="574"/>
      <c r="S255" s="579">
        <v>0</v>
      </c>
      <c r="T255" s="578"/>
      <c r="U255" s="580">
        <v>0</v>
      </c>
    </row>
    <row r="256" spans="1:21" ht="14.45" customHeight="1" x14ac:dyDescent="0.2">
      <c r="A256" s="573">
        <v>29</v>
      </c>
      <c r="B256" s="574" t="s">
        <v>561</v>
      </c>
      <c r="C256" s="574" t="s">
        <v>565</v>
      </c>
      <c r="D256" s="575" t="s">
        <v>1047</v>
      </c>
      <c r="E256" s="576" t="s">
        <v>572</v>
      </c>
      <c r="F256" s="574" t="s">
        <v>564</v>
      </c>
      <c r="G256" s="574" t="s">
        <v>584</v>
      </c>
      <c r="H256" s="574" t="s">
        <v>271</v>
      </c>
      <c r="I256" s="574" t="s">
        <v>1034</v>
      </c>
      <c r="J256" s="574" t="s">
        <v>1035</v>
      </c>
      <c r="K256" s="574" t="s">
        <v>1036</v>
      </c>
      <c r="L256" s="577">
        <v>245.11</v>
      </c>
      <c r="M256" s="577">
        <v>245.11</v>
      </c>
      <c r="N256" s="574">
        <v>1</v>
      </c>
      <c r="O256" s="578">
        <v>1</v>
      </c>
      <c r="P256" s="577">
        <v>245.11</v>
      </c>
      <c r="Q256" s="579">
        <v>1</v>
      </c>
      <c r="R256" s="574">
        <v>1</v>
      </c>
      <c r="S256" s="579">
        <v>1</v>
      </c>
      <c r="T256" s="578">
        <v>1</v>
      </c>
      <c r="U256" s="580">
        <v>1</v>
      </c>
    </row>
    <row r="257" spans="1:21" ht="14.45" customHeight="1" x14ac:dyDescent="0.2">
      <c r="A257" s="573">
        <v>29</v>
      </c>
      <c r="B257" s="574" t="s">
        <v>561</v>
      </c>
      <c r="C257" s="574" t="s">
        <v>565</v>
      </c>
      <c r="D257" s="575" t="s">
        <v>1047</v>
      </c>
      <c r="E257" s="576" t="s">
        <v>572</v>
      </c>
      <c r="F257" s="574" t="s">
        <v>564</v>
      </c>
      <c r="G257" s="574" t="s">
        <v>584</v>
      </c>
      <c r="H257" s="574" t="s">
        <v>271</v>
      </c>
      <c r="I257" s="574" t="s">
        <v>1037</v>
      </c>
      <c r="J257" s="574" t="s">
        <v>1038</v>
      </c>
      <c r="K257" s="574" t="s">
        <v>1039</v>
      </c>
      <c r="L257" s="577">
        <v>873.28</v>
      </c>
      <c r="M257" s="577">
        <v>4366.3999999999996</v>
      </c>
      <c r="N257" s="574">
        <v>5</v>
      </c>
      <c r="O257" s="578">
        <v>1</v>
      </c>
      <c r="P257" s="577">
        <v>4366.3999999999996</v>
      </c>
      <c r="Q257" s="579">
        <v>1</v>
      </c>
      <c r="R257" s="574">
        <v>5</v>
      </c>
      <c r="S257" s="579">
        <v>1</v>
      </c>
      <c r="T257" s="578">
        <v>1</v>
      </c>
      <c r="U257" s="580">
        <v>1</v>
      </c>
    </row>
    <row r="258" spans="1:21" ht="14.45" customHeight="1" x14ac:dyDescent="0.2">
      <c r="A258" s="573">
        <v>29</v>
      </c>
      <c r="B258" s="574" t="s">
        <v>561</v>
      </c>
      <c r="C258" s="574" t="s">
        <v>565</v>
      </c>
      <c r="D258" s="575" t="s">
        <v>1047</v>
      </c>
      <c r="E258" s="576" t="s">
        <v>572</v>
      </c>
      <c r="F258" s="574" t="s">
        <v>564</v>
      </c>
      <c r="G258" s="574" t="s">
        <v>584</v>
      </c>
      <c r="H258" s="574" t="s">
        <v>271</v>
      </c>
      <c r="I258" s="574" t="s">
        <v>1040</v>
      </c>
      <c r="J258" s="574" t="s">
        <v>1041</v>
      </c>
      <c r="K258" s="574" t="s">
        <v>1042</v>
      </c>
      <c r="L258" s="577">
        <v>348.68</v>
      </c>
      <c r="M258" s="577">
        <v>348.68</v>
      </c>
      <c r="N258" s="574">
        <v>1</v>
      </c>
      <c r="O258" s="578">
        <v>1</v>
      </c>
      <c r="P258" s="577"/>
      <c r="Q258" s="579">
        <v>0</v>
      </c>
      <c r="R258" s="574"/>
      <c r="S258" s="579">
        <v>0</v>
      </c>
      <c r="T258" s="578"/>
      <c r="U258" s="580">
        <v>0</v>
      </c>
    </row>
    <row r="259" spans="1:21" ht="14.45" customHeight="1" x14ac:dyDescent="0.2">
      <c r="A259" s="573">
        <v>29</v>
      </c>
      <c r="B259" s="574" t="s">
        <v>561</v>
      </c>
      <c r="C259" s="574" t="s">
        <v>565</v>
      </c>
      <c r="D259" s="575" t="s">
        <v>1047</v>
      </c>
      <c r="E259" s="576" t="s">
        <v>572</v>
      </c>
      <c r="F259" s="574" t="s">
        <v>564</v>
      </c>
      <c r="G259" s="574" t="s">
        <v>584</v>
      </c>
      <c r="H259" s="574" t="s">
        <v>271</v>
      </c>
      <c r="I259" s="574" t="s">
        <v>1043</v>
      </c>
      <c r="J259" s="574" t="s">
        <v>1038</v>
      </c>
      <c r="K259" s="574" t="s">
        <v>1044</v>
      </c>
      <c r="L259" s="577">
        <v>625.30999999999995</v>
      </c>
      <c r="M259" s="577">
        <v>6253.0999999999995</v>
      </c>
      <c r="N259" s="574">
        <v>10</v>
      </c>
      <c r="O259" s="578">
        <v>1</v>
      </c>
      <c r="P259" s="577">
        <v>6253.0999999999995</v>
      </c>
      <c r="Q259" s="579">
        <v>1</v>
      </c>
      <c r="R259" s="574">
        <v>10</v>
      </c>
      <c r="S259" s="579">
        <v>1</v>
      </c>
      <c r="T259" s="578">
        <v>1</v>
      </c>
      <c r="U259" s="580">
        <v>1</v>
      </c>
    </row>
    <row r="260" spans="1:21" ht="14.45" customHeight="1" thickBot="1" x14ac:dyDescent="0.25">
      <c r="A260" s="565">
        <v>29</v>
      </c>
      <c r="B260" s="566" t="s">
        <v>561</v>
      </c>
      <c r="C260" s="566" t="s">
        <v>565</v>
      </c>
      <c r="D260" s="567" t="s">
        <v>1047</v>
      </c>
      <c r="E260" s="568" t="s">
        <v>572</v>
      </c>
      <c r="F260" s="566" t="s">
        <v>564</v>
      </c>
      <c r="G260" s="566" t="s">
        <v>584</v>
      </c>
      <c r="H260" s="566" t="s">
        <v>271</v>
      </c>
      <c r="I260" s="566" t="s">
        <v>1045</v>
      </c>
      <c r="J260" s="566" t="s">
        <v>899</v>
      </c>
      <c r="K260" s="566" t="s">
        <v>1046</v>
      </c>
      <c r="L260" s="569">
        <v>1441.31</v>
      </c>
      <c r="M260" s="569">
        <v>1441.31</v>
      </c>
      <c r="N260" s="566">
        <v>1</v>
      </c>
      <c r="O260" s="570">
        <v>1</v>
      </c>
      <c r="P260" s="569"/>
      <c r="Q260" s="571">
        <v>0</v>
      </c>
      <c r="R260" s="566"/>
      <c r="S260" s="571">
        <v>0</v>
      </c>
      <c r="T260" s="570"/>
      <c r="U260" s="572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8ABE226E-EEA2-465D-833E-EDC4B9A7798D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3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1049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81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90" t="s">
        <v>579</v>
      </c>
      <c r="B5" s="116">
        <v>494.34</v>
      </c>
      <c r="C5" s="564">
        <v>0.56803713832647718</v>
      </c>
      <c r="D5" s="116">
        <v>375.92000000000007</v>
      </c>
      <c r="E5" s="564">
        <v>0.43196286167352294</v>
      </c>
      <c r="F5" s="582">
        <v>870.26</v>
      </c>
    </row>
    <row r="6" spans="1:6" ht="14.45" customHeight="1" x14ac:dyDescent="0.2">
      <c r="A6" s="591" t="s">
        <v>573</v>
      </c>
      <c r="B6" s="583">
        <v>105.23</v>
      </c>
      <c r="C6" s="579">
        <v>6.8753332148569395E-3</v>
      </c>
      <c r="D6" s="583">
        <v>15200.210000000001</v>
      </c>
      <c r="E6" s="579">
        <v>0.99312466678514311</v>
      </c>
      <c r="F6" s="584">
        <v>15305.44</v>
      </c>
    </row>
    <row r="7" spans="1:6" ht="14.45" customHeight="1" x14ac:dyDescent="0.2">
      <c r="A7" s="591" t="s">
        <v>577</v>
      </c>
      <c r="B7" s="583">
        <v>58.77</v>
      </c>
      <c r="C7" s="579">
        <v>3.9749746364558677E-2</v>
      </c>
      <c r="D7" s="583">
        <v>1419.73</v>
      </c>
      <c r="E7" s="579">
        <v>0.96025025363544136</v>
      </c>
      <c r="F7" s="584">
        <v>1478.5</v>
      </c>
    </row>
    <row r="8" spans="1:6" ht="14.45" customHeight="1" x14ac:dyDescent="0.2">
      <c r="A8" s="591" t="s">
        <v>570</v>
      </c>
      <c r="B8" s="583">
        <v>0</v>
      </c>
      <c r="C8" s="579">
        <v>0</v>
      </c>
      <c r="D8" s="583">
        <v>3347.23</v>
      </c>
      <c r="E8" s="579">
        <v>1</v>
      </c>
      <c r="F8" s="584">
        <v>3347.23</v>
      </c>
    </row>
    <row r="9" spans="1:6" ht="14.45" customHeight="1" x14ac:dyDescent="0.2">
      <c r="A9" s="591" t="s">
        <v>571</v>
      </c>
      <c r="B9" s="583"/>
      <c r="C9" s="579">
        <v>0</v>
      </c>
      <c r="D9" s="583">
        <v>2244.4500000000003</v>
      </c>
      <c r="E9" s="579">
        <v>1</v>
      </c>
      <c r="F9" s="584">
        <v>2244.4500000000003</v>
      </c>
    </row>
    <row r="10" spans="1:6" ht="14.45" customHeight="1" x14ac:dyDescent="0.2">
      <c r="A10" s="591" t="s">
        <v>574</v>
      </c>
      <c r="B10" s="583"/>
      <c r="C10" s="579"/>
      <c r="D10" s="583">
        <v>0</v>
      </c>
      <c r="E10" s="579"/>
      <c r="F10" s="584">
        <v>0</v>
      </c>
    </row>
    <row r="11" spans="1:6" ht="14.45" customHeight="1" x14ac:dyDescent="0.2">
      <c r="A11" s="591" t="s">
        <v>572</v>
      </c>
      <c r="B11" s="583">
        <v>0</v>
      </c>
      <c r="C11" s="579">
        <v>0</v>
      </c>
      <c r="D11" s="583">
        <v>926.16000000000008</v>
      </c>
      <c r="E11" s="579">
        <v>1</v>
      </c>
      <c r="F11" s="584">
        <v>926.16000000000008</v>
      </c>
    </row>
    <row r="12" spans="1:6" ht="14.45" customHeight="1" x14ac:dyDescent="0.2">
      <c r="A12" s="591" t="s">
        <v>578</v>
      </c>
      <c r="B12" s="583"/>
      <c r="C12" s="579">
        <v>0</v>
      </c>
      <c r="D12" s="583">
        <v>17644.64</v>
      </c>
      <c r="E12" s="579">
        <v>1</v>
      </c>
      <c r="F12" s="584">
        <v>17644.64</v>
      </c>
    </row>
    <row r="13" spans="1:6" ht="14.45" customHeight="1" thickBot="1" x14ac:dyDescent="0.25">
      <c r="A13" s="592" t="s">
        <v>575</v>
      </c>
      <c r="B13" s="587"/>
      <c r="C13" s="588">
        <v>0</v>
      </c>
      <c r="D13" s="587">
        <v>11048.659999999998</v>
      </c>
      <c r="E13" s="588">
        <v>1</v>
      </c>
      <c r="F13" s="589">
        <v>11048.659999999998</v>
      </c>
    </row>
    <row r="14" spans="1:6" ht="14.45" customHeight="1" thickBot="1" x14ac:dyDescent="0.25">
      <c r="A14" s="506" t="s">
        <v>3</v>
      </c>
      <c r="B14" s="507">
        <v>658.34</v>
      </c>
      <c r="C14" s="508">
        <v>1.2453149833142092E-2</v>
      </c>
      <c r="D14" s="507">
        <v>52207</v>
      </c>
      <c r="E14" s="508">
        <v>0.98754685016685784</v>
      </c>
      <c r="F14" s="509">
        <v>52865.340000000004</v>
      </c>
    </row>
    <row r="15" spans="1:6" ht="14.45" customHeight="1" thickBot="1" x14ac:dyDescent="0.25"/>
    <row r="16" spans="1:6" ht="14.45" customHeight="1" x14ac:dyDescent="0.2">
      <c r="A16" s="590" t="s">
        <v>1050</v>
      </c>
      <c r="B16" s="116">
        <v>494.34</v>
      </c>
      <c r="C16" s="564">
        <v>0.51651934048022063</v>
      </c>
      <c r="D16" s="116">
        <v>462.72</v>
      </c>
      <c r="E16" s="564">
        <v>0.48348065951977937</v>
      </c>
      <c r="F16" s="582">
        <v>957.06</v>
      </c>
    </row>
    <row r="17" spans="1:6" ht="14.45" customHeight="1" x14ac:dyDescent="0.2">
      <c r="A17" s="591" t="s">
        <v>1051</v>
      </c>
      <c r="B17" s="583">
        <v>105.23</v>
      </c>
      <c r="C17" s="579">
        <v>0.35818101364920518</v>
      </c>
      <c r="D17" s="583">
        <v>188.56</v>
      </c>
      <c r="E17" s="579">
        <v>0.64181898635079471</v>
      </c>
      <c r="F17" s="584">
        <v>293.79000000000002</v>
      </c>
    </row>
    <row r="18" spans="1:6" ht="14.45" customHeight="1" x14ac:dyDescent="0.2">
      <c r="A18" s="591" t="s">
        <v>1052</v>
      </c>
      <c r="B18" s="583">
        <v>58.77</v>
      </c>
      <c r="C18" s="579">
        <v>1</v>
      </c>
      <c r="D18" s="583"/>
      <c r="E18" s="579">
        <v>0</v>
      </c>
      <c r="F18" s="584">
        <v>58.77</v>
      </c>
    </row>
    <row r="19" spans="1:6" ht="14.45" customHeight="1" x14ac:dyDescent="0.2">
      <c r="A19" s="591" t="s">
        <v>552</v>
      </c>
      <c r="B19" s="583"/>
      <c r="C19" s="579"/>
      <c r="D19" s="583">
        <v>0</v>
      </c>
      <c r="E19" s="579"/>
      <c r="F19" s="584">
        <v>0</v>
      </c>
    </row>
    <row r="20" spans="1:6" ht="14.45" customHeight="1" x14ac:dyDescent="0.2">
      <c r="A20" s="591" t="s">
        <v>1053</v>
      </c>
      <c r="B20" s="583"/>
      <c r="C20" s="579">
        <v>0</v>
      </c>
      <c r="D20" s="583">
        <v>32231.050000000003</v>
      </c>
      <c r="E20" s="579">
        <v>1</v>
      </c>
      <c r="F20" s="584">
        <v>32231.050000000003</v>
      </c>
    </row>
    <row r="21" spans="1:6" ht="14.45" customHeight="1" x14ac:dyDescent="0.2">
      <c r="A21" s="591" t="s">
        <v>1054</v>
      </c>
      <c r="B21" s="583"/>
      <c r="C21" s="579">
        <v>0</v>
      </c>
      <c r="D21" s="583">
        <v>103.4</v>
      </c>
      <c r="E21" s="579">
        <v>1</v>
      </c>
      <c r="F21" s="584">
        <v>103.4</v>
      </c>
    </row>
    <row r="22" spans="1:6" ht="14.45" customHeight="1" x14ac:dyDescent="0.2">
      <c r="A22" s="591" t="s">
        <v>1055</v>
      </c>
      <c r="B22" s="583"/>
      <c r="C22" s="579">
        <v>0</v>
      </c>
      <c r="D22" s="583">
        <v>403.2000000000001</v>
      </c>
      <c r="E22" s="579">
        <v>1</v>
      </c>
      <c r="F22" s="584">
        <v>403.2000000000001</v>
      </c>
    </row>
    <row r="23" spans="1:6" ht="14.45" customHeight="1" x14ac:dyDescent="0.2">
      <c r="A23" s="591" t="s">
        <v>1056</v>
      </c>
      <c r="B23" s="583"/>
      <c r="C23" s="579">
        <v>0</v>
      </c>
      <c r="D23" s="583">
        <v>1546.9</v>
      </c>
      <c r="E23" s="579">
        <v>1</v>
      </c>
      <c r="F23" s="584">
        <v>1546.9</v>
      </c>
    </row>
    <row r="24" spans="1:6" ht="14.45" customHeight="1" x14ac:dyDescent="0.2">
      <c r="A24" s="591" t="s">
        <v>1057</v>
      </c>
      <c r="B24" s="583"/>
      <c r="C24" s="579">
        <v>0</v>
      </c>
      <c r="D24" s="583">
        <v>505.23</v>
      </c>
      <c r="E24" s="579">
        <v>1</v>
      </c>
      <c r="F24" s="584">
        <v>505.23</v>
      </c>
    </row>
    <row r="25" spans="1:6" ht="14.45" customHeight="1" x14ac:dyDescent="0.2">
      <c r="A25" s="591" t="s">
        <v>1058</v>
      </c>
      <c r="B25" s="583"/>
      <c r="C25" s="579">
        <v>0</v>
      </c>
      <c r="D25" s="583">
        <v>11.71</v>
      </c>
      <c r="E25" s="579">
        <v>1</v>
      </c>
      <c r="F25" s="584">
        <v>11.71</v>
      </c>
    </row>
    <row r="26" spans="1:6" ht="14.45" customHeight="1" x14ac:dyDescent="0.2">
      <c r="A26" s="591" t="s">
        <v>1059</v>
      </c>
      <c r="B26" s="583">
        <v>0</v>
      </c>
      <c r="C26" s="579"/>
      <c r="D26" s="583">
        <v>0</v>
      </c>
      <c r="E26" s="579"/>
      <c r="F26" s="584">
        <v>0</v>
      </c>
    </row>
    <row r="27" spans="1:6" ht="14.45" customHeight="1" x14ac:dyDescent="0.2">
      <c r="A27" s="591" t="s">
        <v>1060</v>
      </c>
      <c r="B27" s="583"/>
      <c r="C27" s="579">
        <v>0</v>
      </c>
      <c r="D27" s="583">
        <v>7119.15</v>
      </c>
      <c r="E27" s="579">
        <v>1</v>
      </c>
      <c r="F27" s="584">
        <v>7119.15</v>
      </c>
    </row>
    <row r="28" spans="1:6" ht="14.45" customHeight="1" x14ac:dyDescent="0.2">
      <c r="A28" s="591" t="s">
        <v>1061</v>
      </c>
      <c r="B28" s="583"/>
      <c r="C28" s="579">
        <v>0</v>
      </c>
      <c r="D28" s="583">
        <v>56.06</v>
      </c>
      <c r="E28" s="579">
        <v>1</v>
      </c>
      <c r="F28" s="584">
        <v>56.06</v>
      </c>
    </row>
    <row r="29" spans="1:6" ht="14.45" customHeight="1" x14ac:dyDescent="0.2">
      <c r="A29" s="591" t="s">
        <v>1062</v>
      </c>
      <c r="B29" s="583"/>
      <c r="C29" s="579">
        <v>0</v>
      </c>
      <c r="D29" s="583">
        <v>7643.9199999999983</v>
      </c>
      <c r="E29" s="579">
        <v>1</v>
      </c>
      <c r="F29" s="584">
        <v>7643.9199999999983</v>
      </c>
    </row>
    <row r="30" spans="1:6" ht="14.45" customHeight="1" x14ac:dyDescent="0.2">
      <c r="A30" s="591" t="s">
        <v>1063</v>
      </c>
      <c r="B30" s="583"/>
      <c r="C30" s="579"/>
      <c r="D30" s="583">
        <v>0</v>
      </c>
      <c r="E30" s="579"/>
      <c r="F30" s="584">
        <v>0</v>
      </c>
    </row>
    <row r="31" spans="1:6" ht="14.45" customHeight="1" x14ac:dyDescent="0.2">
      <c r="A31" s="591" t="s">
        <v>1064</v>
      </c>
      <c r="B31" s="583"/>
      <c r="C31" s="579">
        <v>0</v>
      </c>
      <c r="D31" s="583">
        <v>1858.85</v>
      </c>
      <c r="E31" s="579">
        <v>1</v>
      </c>
      <c r="F31" s="584">
        <v>1858.85</v>
      </c>
    </row>
    <row r="32" spans="1:6" ht="14.45" customHeight="1" thickBot="1" x14ac:dyDescent="0.25">
      <c r="A32" s="592" t="s">
        <v>1065</v>
      </c>
      <c r="B32" s="587"/>
      <c r="C32" s="588">
        <v>0</v>
      </c>
      <c r="D32" s="587">
        <v>76.25</v>
      </c>
      <c r="E32" s="588">
        <v>1</v>
      </c>
      <c r="F32" s="589">
        <v>76.25</v>
      </c>
    </row>
    <row r="33" spans="1:6" ht="14.45" customHeight="1" thickBot="1" x14ac:dyDescent="0.25">
      <c r="A33" s="506" t="s">
        <v>3</v>
      </c>
      <c r="B33" s="507">
        <v>658.34</v>
      </c>
      <c r="C33" s="508">
        <v>1.2453149833142094E-2</v>
      </c>
      <c r="D33" s="507">
        <v>52207</v>
      </c>
      <c r="E33" s="508">
        <v>0.98754685016685795</v>
      </c>
      <c r="F33" s="509">
        <v>52865.34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{A5C6C06B-7A93-44A7-A721-ED62ACF0AE4E}</x14:id>
        </ext>
      </extLst>
    </cfRule>
  </conditionalFormatting>
  <conditionalFormatting sqref="F16:F3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{AB20DDDC-BE73-4524-805C-659570D9BE67}</x14:id>
        </ext>
      </extLst>
    </cfRule>
  </conditionalFormatting>
  <hyperlinks>
    <hyperlink ref="A2" location="Obsah!A1" display="Zpět na Obsah  KL 01  1.-4.měsíc" xr:uid="{723DACAA-81D4-440D-B670-157CA908BBC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5C6C06B-7A93-44A7-A721-ED62ACF0AE4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F5:F13</xm:sqref>
        </x14:conditionalFormatting>
        <x14:conditionalFormatting xmlns:xm="http://schemas.microsoft.com/office/excel/2006/main">
          <x14:cfRule type="dataBar" id="{AB20DDDC-BE73-4524-805C-659570D9BE6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F16:F32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6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1082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9</v>
      </c>
      <c r="G3" s="43">
        <f>SUBTOTAL(9,G6:G1048576)</f>
        <v>658.33999999999992</v>
      </c>
      <c r="H3" s="44">
        <f>IF(M3=0,0,G3/M3)</f>
        <v>1.2453149833142092E-2</v>
      </c>
      <c r="I3" s="43">
        <f>SUBTOTAL(9,I6:I1048576)</f>
        <v>235</v>
      </c>
      <c r="J3" s="43">
        <f>SUBTOTAL(9,J6:J1048576)</f>
        <v>52207</v>
      </c>
      <c r="K3" s="44">
        <f>IF(M3=0,0,J3/M3)</f>
        <v>0.98754685016685795</v>
      </c>
      <c r="L3" s="43">
        <f>SUBTOTAL(9,L6:L1048576)</f>
        <v>244</v>
      </c>
      <c r="M3" s="45">
        <f>SUBTOTAL(9,M6:M1048576)</f>
        <v>52865.34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81" t="s">
        <v>135</v>
      </c>
      <c r="B5" s="512" t="s">
        <v>131</v>
      </c>
      <c r="C5" s="512" t="s">
        <v>70</v>
      </c>
      <c r="D5" s="512" t="s">
        <v>132</v>
      </c>
      <c r="E5" s="512" t="s">
        <v>133</v>
      </c>
      <c r="F5" s="513" t="s">
        <v>28</v>
      </c>
      <c r="G5" s="513" t="s">
        <v>14</v>
      </c>
      <c r="H5" s="501" t="s">
        <v>134</v>
      </c>
      <c r="I5" s="500" t="s">
        <v>28</v>
      </c>
      <c r="J5" s="513" t="s">
        <v>14</v>
      </c>
      <c r="K5" s="501" t="s">
        <v>134</v>
      </c>
      <c r="L5" s="500" t="s">
        <v>28</v>
      </c>
      <c r="M5" s="514" t="s">
        <v>14</v>
      </c>
    </row>
    <row r="6" spans="1:13" ht="14.45" customHeight="1" x14ac:dyDescent="0.2">
      <c r="A6" s="558" t="s">
        <v>570</v>
      </c>
      <c r="B6" s="559" t="s">
        <v>1066</v>
      </c>
      <c r="C6" s="559" t="s">
        <v>742</v>
      </c>
      <c r="D6" s="559" t="s">
        <v>668</v>
      </c>
      <c r="E6" s="559" t="s">
        <v>743</v>
      </c>
      <c r="F6" s="116"/>
      <c r="G6" s="116"/>
      <c r="H6" s="564">
        <v>0</v>
      </c>
      <c r="I6" s="116">
        <v>1</v>
      </c>
      <c r="J6" s="116">
        <v>736.33</v>
      </c>
      <c r="K6" s="564">
        <v>1</v>
      </c>
      <c r="L6" s="116">
        <v>1</v>
      </c>
      <c r="M6" s="582">
        <v>736.33</v>
      </c>
    </row>
    <row r="7" spans="1:13" ht="14.45" customHeight="1" x14ac:dyDescent="0.2">
      <c r="A7" s="573" t="s">
        <v>570</v>
      </c>
      <c r="B7" s="574" t="s">
        <v>1066</v>
      </c>
      <c r="C7" s="574" t="s">
        <v>667</v>
      </c>
      <c r="D7" s="574" t="s">
        <v>668</v>
      </c>
      <c r="E7" s="574" t="s">
        <v>669</v>
      </c>
      <c r="F7" s="583"/>
      <c r="G7" s="583"/>
      <c r="H7" s="579">
        <v>0</v>
      </c>
      <c r="I7" s="583">
        <v>3</v>
      </c>
      <c r="J7" s="583">
        <v>1472.67</v>
      </c>
      <c r="K7" s="579">
        <v>1</v>
      </c>
      <c r="L7" s="583">
        <v>3</v>
      </c>
      <c r="M7" s="584">
        <v>1472.67</v>
      </c>
    </row>
    <row r="8" spans="1:13" ht="14.45" customHeight="1" x14ac:dyDescent="0.2">
      <c r="A8" s="573" t="s">
        <v>570</v>
      </c>
      <c r="B8" s="574" t="s">
        <v>1067</v>
      </c>
      <c r="C8" s="574" t="s">
        <v>679</v>
      </c>
      <c r="D8" s="574" t="s">
        <v>680</v>
      </c>
      <c r="E8" s="574" t="s">
        <v>681</v>
      </c>
      <c r="F8" s="583"/>
      <c r="G8" s="583"/>
      <c r="H8" s="579">
        <v>0</v>
      </c>
      <c r="I8" s="583">
        <v>2</v>
      </c>
      <c r="J8" s="583">
        <v>308.72000000000003</v>
      </c>
      <c r="K8" s="579">
        <v>1</v>
      </c>
      <c r="L8" s="583">
        <v>2</v>
      </c>
      <c r="M8" s="584">
        <v>308.72000000000003</v>
      </c>
    </row>
    <row r="9" spans="1:13" ht="14.45" customHeight="1" x14ac:dyDescent="0.2">
      <c r="A9" s="573" t="s">
        <v>570</v>
      </c>
      <c r="B9" s="574" t="s">
        <v>1068</v>
      </c>
      <c r="C9" s="574" t="s">
        <v>916</v>
      </c>
      <c r="D9" s="574" t="s">
        <v>917</v>
      </c>
      <c r="E9" s="574" t="s">
        <v>918</v>
      </c>
      <c r="F9" s="583"/>
      <c r="G9" s="583"/>
      <c r="H9" s="579">
        <v>0</v>
      </c>
      <c r="I9" s="583">
        <v>1</v>
      </c>
      <c r="J9" s="583">
        <v>56.06</v>
      </c>
      <c r="K9" s="579">
        <v>1</v>
      </c>
      <c r="L9" s="583">
        <v>1</v>
      </c>
      <c r="M9" s="584">
        <v>56.06</v>
      </c>
    </row>
    <row r="10" spans="1:13" ht="14.45" customHeight="1" x14ac:dyDescent="0.2">
      <c r="A10" s="573" t="s">
        <v>570</v>
      </c>
      <c r="B10" s="574" t="s">
        <v>1069</v>
      </c>
      <c r="C10" s="574" t="s">
        <v>718</v>
      </c>
      <c r="D10" s="574" t="s">
        <v>719</v>
      </c>
      <c r="E10" s="574" t="s">
        <v>720</v>
      </c>
      <c r="F10" s="583"/>
      <c r="G10" s="583"/>
      <c r="H10" s="579">
        <v>0</v>
      </c>
      <c r="I10" s="583">
        <v>1</v>
      </c>
      <c r="J10" s="583">
        <v>773.45</v>
      </c>
      <c r="K10" s="579">
        <v>1</v>
      </c>
      <c r="L10" s="583">
        <v>1</v>
      </c>
      <c r="M10" s="584">
        <v>773.45</v>
      </c>
    </row>
    <row r="11" spans="1:13" ht="14.45" customHeight="1" x14ac:dyDescent="0.2">
      <c r="A11" s="573" t="s">
        <v>570</v>
      </c>
      <c r="B11" s="574" t="s">
        <v>553</v>
      </c>
      <c r="C11" s="574" t="s">
        <v>554</v>
      </c>
      <c r="D11" s="574" t="s">
        <v>529</v>
      </c>
      <c r="E11" s="574" t="s">
        <v>530</v>
      </c>
      <c r="F11" s="583"/>
      <c r="G11" s="583"/>
      <c r="H11" s="579"/>
      <c r="I11" s="583">
        <v>4</v>
      </c>
      <c r="J11" s="583">
        <v>0</v>
      </c>
      <c r="K11" s="579"/>
      <c r="L11" s="583">
        <v>4</v>
      </c>
      <c r="M11" s="584">
        <v>0</v>
      </c>
    </row>
    <row r="12" spans="1:13" ht="14.45" customHeight="1" x14ac:dyDescent="0.2">
      <c r="A12" s="573" t="s">
        <v>570</v>
      </c>
      <c r="B12" s="574" t="s">
        <v>1070</v>
      </c>
      <c r="C12" s="574" t="s">
        <v>938</v>
      </c>
      <c r="D12" s="574" t="s">
        <v>939</v>
      </c>
      <c r="E12" s="574" t="s">
        <v>776</v>
      </c>
      <c r="F12" s="583">
        <v>2</v>
      </c>
      <c r="G12" s="583">
        <v>0</v>
      </c>
      <c r="H12" s="579"/>
      <c r="I12" s="583"/>
      <c r="J12" s="583"/>
      <c r="K12" s="579"/>
      <c r="L12" s="583">
        <v>2</v>
      </c>
      <c r="M12" s="584">
        <v>0</v>
      </c>
    </row>
    <row r="13" spans="1:13" ht="14.45" customHeight="1" x14ac:dyDescent="0.2">
      <c r="A13" s="573" t="s">
        <v>571</v>
      </c>
      <c r="B13" s="574" t="s">
        <v>1066</v>
      </c>
      <c r="C13" s="574" t="s">
        <v>740</v>
      </c>
      <c r="D13" s="574" t="s">
        <v>668</v>
      </c>
      <c r="E13" s="574" t="s">
        <v>741</v>
      </c>
      <c r="F13" s="583"/>
      <c r="G13" s="583"/>
      <c r="H13" s="579">
        <v>0</v>
      </c>
      <c r="I13" s="583">
        <v>2</v>
      </c>
      <c r="J13" s="583">
        <v>736.32</v>
      </c>
      <c r="K13" s="579">
        <v>1</v>
      </c>
      <c r="L13" s="583">
        <v>2</v>
      </c>
      <c r="M13" s="584">
        <v>736.32</v>
      </c>
    </row>
    <row r="14" spans="1:13" ht="14.45" customHeight="1" x14ac:dyDescent="0.2">
      <c r="A14" s="573" t="s">
        <v>571</v>
      </c>
      <c r="B14" s="574" t="s">
        <v>1066</v>
      </c>
      <c r="C14" s="574" t="s">
        <v>742</v>
      </c>
      <c r="D14" s="574" t="s">
        <v>668</v>
      </c>
      <c r="E14" s="574" t="s">
        <v>743</v>
      </c>
      <c r="F14" s="583"/>
      <c r="G14" s="583"/>
      <c r="H14" s="579">
        <v>0</v>
      </c>
      <c r="I14" s="583">
        <v>1</v>
      </c>
      <c r="J14" s="583">
        <v>736.33</v>
      </c>
      <c r="K14" s="579">
        <v>1</v>
      </c>
      <c r="L14" s="583">
        <v>1</v>
      </c>
      <c r="M14" s="584">
        <v>736.33</v>
      </c>
    </row>
    <row r="15" spans="1:13" ht="14.45" customHeight="1" x14ac:dyDescent="0.2">
      <c r="A15" s="573" t="s">
        <v>571</v>
      </c>
      <c r="B15" s="574" t="s">
        <v>1067</v>
      </c>
      <c r="C15" s="574" t="s">
        <v>679</v>
      </c>
      <c r="D15" s="574" t="s">
        <v>680</v>
      </c>
      <c r="E15" s="574" t="s">
        <v>681</v>
      </c>
      <c r="F15" s="583"/>
      <c r="G15" s="583"/>
      <c r="H15" s="579">
        <v>0</v>
      </c>
      <c r="I15" s="583">
        <v>5</v>
      </c>
      <c r="J15" s="583">
        <v>771.80000000000007</v>
      </c>
      <c r="K15" s="579">
        <v>1</v>
      </c>
      <c r="L15" s="583">
        <v>5</v>
      </c>
      <c r="M15" s="584">
        <v>771.80000000000007</v>
      </c>
    </row>
    <row r="16" spans="1:13" ht="14.45" customHeight="1" x14ac:dyDescent="0.2">
      <c r="A16" s="573" t="s">
        <v>571</v>
      </c>
      <c r="B16" s="574" t="s">
        <v>1070</v>
      </c>
      <c r="C16" s="574" t="s">
        <v>911</v>
      </c>
      <c r="D16" s="574" t="s">
        <v>775</v>
      </c>
      <c r="E16" s="574" t="s">
        <v>912</v>
      </c>
      <c r="F16" s="583"/>
      <c r="G16" s="583"/>
      <c r="H16" s="579"/>
      <c r="I16" s="583">
        <v>1</v>
      </c>
      <c r="J16" s="583">
        <v>0</v>
      </c>
      <c r="K16" s="579"/>
      <c r="L16" s="583">
        <v>1</v>
      </c>
      <c r="M16" s="584">
        <v>0</v>
      </c>
    </row>
    <row r="17" spans="1:13" ht="14.45" customHeight="1" x14ac:dyDescent="0.2">
      <c r="A17" s="573" t="s">
        <v>572</v>
      </c>
      <c r="B17" s="574" t="s">
        <v>1067</v>
      </c>
      <c r="C17" s="574" t="s">
        <v>679</v>
      </c>
      <c r="D17" s="574" t="s">
        <v>680</v>
      </c>
      <c r="E17" s="574" t="s">
        <v>681</v>
      </c>
      <c r="F17" s="583"/>
      <c r="G17" s="583"/>
      <c r="H17" s="579">
        <v>0</v>
      </c>
      <c r="I17" s="583">
        <v>6</v>
      </c>
      <c r="J17" s="583">
        <v>926.16000000000008</v>
      </c>
      <c r="K17" s="579">
        <v>1</v>
      </c>
      <c r="L17" s="583">
        <v>6</v>
      </c>
      <c r="M17" s="584">
        <v>926.16000000000008</v>
      </c>
    </row>
    <row r="18" spans="1:13" ht="14.45" customHeight="1" x14ac:dyDescent="0.2">
      <c r="A18" s="573" t="s">
        <v>572</v>
      </c>
      <c r="B18" s="574" t="s">
        <v>553</v>
      </c>
      <c r="C18" s="574" t="s">
        <v>554</v>
      </c>
      <c r="D18" s="574" t="s">
        <v>529</v>
      </c>
      <c r="E18" s="574" t="s">
        <v>530</v>
      </c>
      <c r="F18" s="583"/>
      <c r="G18" s="583"/>
      <c r="H18" s="579"/>
      <c r="I18" s="583">
        <v>3</v>
      </c>
      <c r="J18" s="583">
        <v>0</v>
      </c>
      <c r="K18" s="579"/>
      <c r="L18" s="583">
        <v>3</v>
      </c>
      <c r="M18" s="584">
        <v>0</v>
      </c>
    </row>
    <row r="19" spans="1:13" ht="14.45" customHeight="1" x14ac:dyDescent="0.2">
      <c r="A19" s="573" t="s">
        <v>572</v>
      </c>
      <c r="B19" s="574" t="s">
        <v>1070</v>
      </c>
      <c r="C19" s="574" t="s">
        <v>1026</v>
      </c>
      <c r="D19" s="574" t="s">
        <v>1027</v>
      </c>
      <c r="E19" s="574" t="s">
        <v>776</v>
      </c>
      <c r="F19" s="583">
        <v>2</v>
      </c>
      <c r="G19" s="583">
        <v>0</v>
      </c>
      <c r="H19" s="579"/>
      <c r="I19" s="583"/>
      <c r="J19" s="583"/>
      <c r="K19" s="579"/>
      <c r="L19" s="583">
        <v>2</v>
      </c>
      <c r="M19" s="584">
        <v>0</v>
      </c>
    </row>
    <row r="20" spans="1:13" ht="14.45" customHeight="1" x14ac:dyDescent="0.2">
      <c r="A20" s="573" t="s">
        <v>573</v>
      </c>
      <c r="B20" s="574" t="s">
        <v>1071</v>
      </c>
      <c r="C20" s="574" t="s">
        <v>959</v>
      </c>
      <c r="D20" s="574" t="s">
        <v>672</v>
      </c>
      <c r="E20" s="574" t="s">
        <v>960</v>
      </c>
      <c r="F20" s="583"/>
      <c r="G20" s="583"/>
      <c r="H20" s="579">
        <v>0</v>
      </c>
      <c r="I20" s="583">
        <v>1</v>
      </c>
      <c r="J20" s="583">
        <v>48.89</v>
      </c>
      <c r="K20" s="579">
        <v>1</v>
      </c>
      <c r="L20" s="583">
        <v>1</v>
      </c>
      <c r="M20" s="584">
        <v>48.89</v>
      </c>
    </row>
    <row r="21" spans="1:13" ht="14.45" customHeight="1" x14ac:dyDescent="0.2">
      <c r="A21" s="573" t="s">
        <v>573</v>
      </c>
      <c r="B21" s="574" t="s">
        <v>1066</v>
      </c>
      <c r="C21" s="574" t="s">
        <v>740</v>
      </c>
      <c r="D21" s="574" t="s">
        <v>668</v>
      </c>
      <c r="E21" s="574" t="s">
        <v>741</v>
      </c>
      <c r="F21" s="583"/>
      <c r="G21" s="583"/>
      <c r="H21" s="579">
        <v>0</v>
      </c>
      <c r="I21" s="583">
        <v>4</v>
      </c>
      <c r="J21" s="583">
        <v>1472.64</v>
      </c>
      <c r="K21" s="579">
        <v>1</v>
      </c>
      <c r="L21" s="583">
        <v>4</v>
      </c>
      <c r="M21" s="584">
        <v>1472.64</v>
      </c>
    </row>
    <row r="22" spans="1:13" ht="14.45" customHeight="1" x14ac:dyDescent="0.2">
      <c r="A22" s="573" t="s">
        <v>573</v>
      </c>
      <c r="B22" s="574" t="s">
        <v>1066</v>
      </c>
      <c r="C22" s="574" t="s">
        <v>742</v>
      </c>
      <c r="D22" s="574" t="s">
        <v>668</v>
      </c>
      <c r="E22" s="574" t="s">
        <v>743</v>
      </c>
      <c r="F22" s="583"/>
      <c r="G22" s="583"/>
      <c r="H22" s="579">
        <v>0</v>
      </c>
      <c r="I22" s="583">
        <v>1</v>
      </c>
      <c r="J22" s="583">
        <v>736.33</v>
      </c>
      <c r="K22" s="579">
        <v>1</v>
      </c>
      <c r="L22" s="583">
        <v>1</v>
      </c>
      <c r="M22" s="584">
        <v>736.33</v>
      </c>
    </row>
    <row r="23" spans="1:13" ht="14.45" customHeight="1" x14ac:dyDescent="0.2">
      <c r="A23" s="573" t="s">
        <v>573</v>
      </c>
      <c r="B23" s="574" t="s">
        <v>1066</v>
      </c>
      <c r="C23" s="574" t="s">
        <v>667</v>
      </c>
      <c r="D23" s="574" t="s">
        <v>668</v>
      </c>
      <c r="E23" s="574" t="s">
        <v>669</v>
      </c>
      <c r="F23" s="583"/>
      <c r="G23" s="583"/>
      <c r="H23" s="579">
        <v>0</v>
      </c>
      <c r="I23" s="583">
        <v>8</v>
      </c>
      <c r="J23" s="583">
        <v>3927.12</v>
      </c>
      <c r="K23" s="579">
        <v>1</v>
      </c>
      <c r="L23" s="583">
        <v>8</v>
      </c>
      <c r="M23" s="584">
        <v>3927.12</v>
      </c>
    </row>
    <row r="24" spans="1:13" ht="14.45" customHeight="1" x14ac:dyDescent="0.2">
      <c r="A24" s="573" t="s">
        <v>573</v>
      </c>
      <c r="B24" s="574" t="s">
        <v>1072</v>
      </c>
      <c r="C24" s="574" t="s">
        <v>659</v>
      </c>
      <c r="D24" s="574" t="s">
        <v>660</v>
      </c>
      <c r="E24" s="574" t="s">
        <v>661</v>
      </c>
      <c r="F24" s="583"/>
      <c r="G24" s="583"/>
      <c r="H24" s="579">
        <v>0</v>
      </c>
      <c r="I24" s="583">
        <v>5</v>
      </c>
      <c r="J24" s="583">
        <v>84</v>
      </c>
      <c r="K24" s="579">
        <v>1</v>
      </c>
      <c r="L24" s="583">
        <v>5</v>
      </c>
      <c r="M24" s="584">
        <v>84</v>
      </c>
    </row>
    <row r="25" spans="1:13" ht="14.45" customHeight="1" x14ac:dyDescent="0.2">
      <c r="A25" s="573" t="s">
        <v>573</v>
      </c>
      <c r="B25" s="574" t="s">
        <v>1073</v>
      </c>
      <c r="C25" s="574" t="s">
        <v>973</v>
      </c>
      <c r="D25" s="574" t="s">
        <v>974</v>
      </c>
      <c r="E25" s="574" t="s">
        <v>975</v>
      </c>
      <c r="F25" s="583">
        <v>1</v>
      </c>
      <c r="G25" s="583">
        <v>105.23</v>
      </c>
      <c r="H25" s="579">
        <v>1</v>
      </c>
      <c r="I25" s="583"/>
      <c r="J25" s="583"/>
      <c r="K25" s="579">
        <v>0</v>
      </c>
      <c r="L25" s="583">
        <v>1</v>
      </c>
      <c r="M25" s="584">
        <v>105.23</v>
      </c>
    </row>
    <row r="26" spans="1:13" ht="14.45" customHeight="1" x14ac:dyDescent="0.2">
      <c r="A26" s="573" t="s">
        <v>573</v>
      </c>
      <c r="B26" s="574" t="s">
        <v>1073</v>
      </c>
      <c r="C26" s="574" t="s">
        <v>976</v>
      </c>
      <c r="D26" s="574" t="s">
        <v>974</v>
      </c>
      <c r="E26" s="574" t="s">
        <v>977</v>
      </c>
      <c r="F26" s="583"/>
      <c r="G26" s="583"/>
      <c r="H26" s="579">
        <v>0</v>
      </c>
      <c r="I26" s="583">
        <v>2</v>
      </c>
      <c r="J26" s="583">
        <v>188.56</v>
      </c>
      <c r="K26" s="579">
        <v>1</v>
      </c>
      <c r="L26" s="583">
        <v>2</v>
      </c>
      <c r="M26" s="584">
        <v>188.56</v>
      </c>
    </row>
    <row r="27" spans="1:13" ht="14.45" customHeight="1" x14ac:dyDescent="0.2">
      <c r="A27" s="573" t="s">
        <v>573</v>
      </c>
      <c r="B27" s="574" t="s">
        <v>1067</v>
      </c>
      <c r="C27" s="574" t="s">
        <v>679</v>
      </c>
      <c r="D27" s="574" t="s">
        <v>680</v>
      </c>
      <c r="E27" s="574" t="s">
        <v>681</v>
      </c>
      <c r="F27" s="583"/>
      <c r="G27" s="583"/>
      <c r="H27" s="579">
        <v>0</v>
      </c>
      <c r="I27" s="583">
        <v>7</v>
      </c>
      <c r="J27" s="583">
        <v>1080.52</v>
      </c>
      <c r="K27" s="579">
        <v>1</v>
      </c>
      <c r="L27" s="583">
        <v>7</v>
      </c>
      <c r="M27" s="584">
        <v>1080.52</v>
      </c>
    </row>
    <row r="28" spans="1:13" ht="14.45" customHeight="1" x14ac:dyDescent="0.2">
      <c r="A28" s="573" t="s">
        <v>573</v>
      </c>
      <c r="B28" s="574" t="s">
        <v>1067</v>
      </c>
      <c r="C28" s="574" t="s">
        <v>969</v>
      </c>
      <c r="D28" s="574" t="s">
        <v>970</v>
      </c>
      <c r="E28" s="574" t="s">
        <v>971</v>
      </c>
      <c r="F28" s="583"/>
      <c r="G28" s="583"/>
      <c r="H28" s="579">
        <v>0</v>
      </c>
      <c r="I28" s="583">
        <v>1</v>
      </c>
      <c r="J28" s="583">
        <v>80.28</v>
      </c>
      <c r="K28" s="579">
        <v>1</v>
      </c>
      <c r="L28" s="583">
        <v>1</v>
      </c>
      <c r="M28" s="584">
        <v>80.28</v>
      </c>
    </row>
    <row r="29" spans="1:13" ht="14.45" customHeight="1" x14ac:dyDescent="0.2">
      <c r="A29" s="573" t="s">
        <v>573</v>
      </c>
      <c r="B29" s="574" t="s">
        <v>1074</v>
      </c>
      <c r="C29" s="574" t="s">
        <v>947</v>
      </c>
      <c r="D29" s="574" t="s">
        <v>797</v>
      </c>
      <c r="E29" s="574" t="s">
        <v>948</v>
      </c>
      <c r="F29" s="583"/>
      <c r="G29" s="583"/>
      <c r="H29" s="579">
        <v>0</v>
      </c>
      <c r="I29" s="583">
        <v>1</v>
      </c>
      <c r="J29" s="583">
        <v>462.72</v>
      </c>
      <c r="K29" s="579">
        <v>1</v>
      </c>
      <c r="L29" s="583">
        <v>1</v>
      </c>
      <c r="M29" s="584">
        <v>462.72</v>
      </c>
    </row>
    <row r="30" spans="1:13" ht="14.45" customHeight="1" x14ac:dyDescent="0.2">
      <c r="A30" s="573" t="s">
        <v>573</v>
      </c>
      <c r="B30" s="574" t="s">
        <v>553</v>
      </c>
      <c r="C30" s="574" t="s">
        <v>554</v>
      </c>
      <c r="D30" s="574" t="s">
        <v>529</v>
      </c>
      <c r="E30" s="574" t="s">
        <v>530</v>
      </c>
      <c r="F30" s="583"/>
      <c r="G30" s="583"/>
      <c r="H30" s="579"/>
      <c r="I30" s="583">
        <v>6</v>
      </c>
      <c r="J30" s="583">
        <v>0</v>
      </c>
      <c r="K30" s="579"/>
      <c r="L30" s="583">
        <v>6</v>
      </c>
      <c r="M30" s="584">
        <v>0</v>
      </c>
    </row>
    <row r="31" spans="1:13" ht="14.45" customHeight="1" x14ac:dyDescent="0.2">
      <c r="A31" s="573" t="s">
        <v>573</v>
      </c>
      <c r="B31" s="574" t="s">
        <v>1075</v>
      </c>
      <c r="C31" s="574" t="s">
        <v>956</v>
      </c>
      <c r="D31" s="574" t="s">
        <v>957</v>
      </c>
      <c r="E31" s="574" t="s">
        <v>958</v>
      </c>
      <c r="F31" s="583"/>
      <c r="G31" s="583"/>
      <c r="H31" s="579">
        <v>0</v>
      </c>
      <c r="I31" s="583">
        <v>1</v>
      </c>
      <c r="J31" s="583">
        <v>7119.15</v>
      </c>
      <c r="K31" s="579">
        <v>1</v>
      </c>
      <c r="L31" s="583">
        <v>1</v>
      </c>
      <c r="M31" s="584">
        <v>7119.15</v>
      </c>
    </row>
    <row r="32" spans="1:13" ht="14.45" customHeight="1" x14ac:dyDescent="0.2">
      <c r="A32" s="573" t="s">
        <v>574</v>
      </c>
      <c r="B32" s="574" t="s">
        <v>553</v>
      </c>
      <c r="C32" s="574" t="s">
        <v>554</v>
      </c>
      <c r="D32" s="574" t="s">
        <v>529</v>
      </c>
      <c r="E32" s="574" t="s">
        <v>530</v>
      </c>
      <c r="F32" s="583"/>
      <c r="G32" s="583"/>
      <c r="H32" s="579"/>
      <c r="I32" s="583">
        <v>1</v>
      </c>
      <c r="J32" s="583">
        <v>0</v>
      </c>
      <c r="K32" s="579"/>
      <c r="L32" s="583">
        <v>1</v>
      </c>
      <c r="M32" s="584">
        <v>0</v>
      </c>
    </row>
    <row r="33" spans="1:13" ht="14.45" customHeight="1" x14ac:dyDescent="0.2">
      <c r="A33" s="573" t="s">
        <v>575</v>
      </c>
      <c r="B33" s="574" t="s">
        <v>1076</v>
      </c>
      <c r="C33" s="574" t="s">
        <v>865</v>
      </c>
      <c r="D33" s="574" t="s">
        <v>711</v>
      </c>
      <c r="E33" s="574" t="s">
        <v>866</v>
      </c>
      <c r="F33" s="583"/>
      <c r="G33" s="583"/>
      <c r="H33" s="579">
        <v>0</v>
      </c>
      <c r="I33" s="583">
        <v>1</v>
      </c>
      <c r="J33" s="583">
        <v>1328.21</v>
      </c>
      <c r="K33" s="579">
        <v>1</v>
      </c>
      <c r="L33" s="583">
        <v>1</v>
      </c>
      <c r="M33" s="584">
        <v>1328.21</v>
      </c>
    </row>
    <row r="34" spans="1:13" ht="14.45" customHeight="1" x14ac:dyDescent="0.2">
      <c r="A34" s="573" t="s">
        <v>575</v>
      </c>
      <c r="B34" s="574" t="s">
        <v>1066</v>
      </c>
      <c r="C34" s="574" t="s">
        <v>740</v>
      </c>
      <c r="D34" s="574" t="s">
        <v>668</v>
      </c>
      <c r="E34" s="574" t="s">
        <v>741</v>
      </c>
      <c r="F34" s="583"/>
      <c r="G34" s="583"/>
      <c r="H34" s="579">
        <v>0</v>
      </c>
      <c r="I34" s="583">
        <v>5</v>
      </c>
      <c r="J34" s="583">
        <v>1840.8000000000002</v>
      </c>
      <c r="K34" s="579">
        <v>1</v>
      </c>
      <c r="L34" s="583">
        <v>5</v>
      </c>
      <c r="M34" s="584">
        <v>1840.8000000000002</v>
      </c>
    </row>
    <row r="35" spans="1:13" ht="14.45" customHeight="1" x14ac:dyDescent="0.2">
      <c r="A35" s="573" t="s">
        <v>575</v>
      </c>
      <c r="B35" s="574" t="s">
        <v>1066</v>
      </c>
      <c r="C35" s="574" t="s">
        <v>742</v>
      </c>
      <c r="D35" s="574" t="s">
        <v>668</v>
      </c>
      <c r="E35" s="574" t="s">
        <v>743</v>
      </c>
      <c r="F35" s="583"/>
      <c r="G35" s="583"/>
      <c r="H35" s="579">
        <v>0</v>
      </c>
      <c r="I35" s="583">
        <v>2</v>
      </c>
      <c r="J35" s="583">
        <v>1472.66</v>
      </c>
      <c r="K35" s="579">
        <v>1</v>
      </c>
      <c r="L35" s="583">
        <v>2</v>
      </c>
      <c r="M35" s="584">
        <v>1472.66</v>
      </c>
    </row>
    <row r="36" spans="1:13" ht="14.45" customHeight="1" x14ac:dyDescent="0.2">
      <c r="A36" s="573" t="s">
        <v>575</v>
      </c>
      <c r="B36" s="574" t="s">
        <v>1066</v>
      </c>
      <c r="C36" s="574" t="s">
        <v>667</v>
      </c>
      <c r="D36" s="574" t="s">
        <v>668</v>
      </c>
      <c r="E36" s="574" t="s">
        <v>669</v>
      </c>
      <c r="F36" s="583"/>
      <c r="G36" s="583"/>
      <c r="H36" s="579">
        <v>0</v>
      </c>
      <c r="I36" s="583">
        <v>5</v>
      </c>
      <c r="J36" s="583">
        <v>2454.4499999999998</v>
      </c>
      <c r="K36" s="579">
        <v>1</v>
      </c>
      <c r="L36" s="583">
        <v>5</v>
      </c>
      <c r="M36" s="584">
        <v>2454.4499999999998</v>
      </c>
    </row>
    <row r="37" spans="1:13" ht="14.45" customHeight="1" x14ac:dyDescent="0.2">
      <c r="A37" s="573" t="s">
        <v>575</v>
      </c>
      <c r="B37" s="574" t="s">
        <v>1066</v>
      </c>
      <c r="C37" s="574" t="s">
        <v>744</v>
      </c>
      <c r="D37" s="574" t="s">
        <v>668</v>
      </c>
      <c r="E37" s="574" t="s">
        <v>745</v>
      </c>
      <c r="F37" s="583"/>
      <c r="G37" s="583"/>
      <c r="H37" s="579">
        <v>0</v>
      </c>
      <c r="I37" s="583">
        <v>3</v>
      </c>
      <c r="J37" s="583">
        <v>2771.2200000000003</v>
      </c>
      <c r="K37" s="579">
        <v>1</v>
      </c>
      <c r="L37" s="583">
        <v>3</v>
      </c>
      <c r="M37" s="584">
        <v>2771.2200000000003</v>
      </c>
    </row>
    <row r="38" spans="1:13" ht="14.45" customHeight="1" x14ac:dyDescent="0.2">
      <c r="A38" s="573" t="s">
        <v>575</v>
      </c>
      <c r="B38" s="574" t="s">
        <v>1072</v>
      </c>
      <c r="C38" s="574" t="s">
        <v>659</v>
      </c>
      <c r="D38" s="574" t="s">
        <v>660</v>
      </c>
      <c r="E38" s="574" t="s">
        <v>661</v>
      </c>
      <c r="F38" s="583"/>
      <c r="G38" s="583"/>
      <c r="H38" s="579">
        <v>0</v>
      </c>
      <c r="I38" s="583">
        <v>6</v>
      </c>
      <c r="J38" s="583">
        <v>100.80000000000001</v>
      </c>
      <c r="K38" s="579">
        <v>1</v>
      </c>
      <c r="L38" s="583">
        <v>6</v>
      </c>
      <c r="M38" s="584">
        <v>100.80000000000001</v>
      </c>
    </row>
    <row r="39" spans="1:13" ht="14.45" customHeight="1" x14ac:dyDescent="0.2">
      <c r="A39" s="573" t="s">
        <v>575</v>
      </c>
      <c r="B39" s="574" t="s">
        <v>1067</v>
      </c>
      <c r="C39" s="574" t="s">
        <v>679</v>
      </c>
      <c r="D39" s="574" t="s">
        <v>680</v>
      </c>
      <c r="E39" s="574" t="s">
        <v>681</v>
      </c>
      <c r="F39" s="583"/>
      <c r="G39" s="583"/>
      <c r="H39" s="579">
        <v>0</v>
      </c>
      <c r="I39" s="583">
        <v>7</v>
      </c>
      <c r="J39" s="583">
        <v>1080.52</v>
      </c>
      <c r="K39" s="579">
        <v>1</v>
      </c>
      <c r="L39" s="583">
        <v>7</v>
      </c>
      <c r="M39" s="584">
        <v>1080.52</v>
      </c>
    </row>
    <row r="40" spans="1:13" ht="14.45" customHeight="1" x14ac:dyDescent="0.2">
      <c r="A40" s="573" t="s">
        <v>575</v>
      </c>
      <c r="B40" s="574" t="s">
        <v>553</v>
      </c>
      <c r="C40" s="574" t="s">
        <v>554</v>
      </c>
      <c r="D40" s="574" t="s">
        <v>529</v>
      </c>
      <c r="E40" s="574" t="s">
        <v>530</v>
      </c>
      <c r="F40" s="583"/>
      <c r="G40" s="583"/>
      <c r="H40" s="579"/>
      <c r="I40" s="583">
        <v>15</v>
      </c>
      <c r="J40" s="583">
        <v>0</v>
      </c>
      <c r="K40" s="579"/>
      <c r="L40" s="583">
        <v>15</v>
      </c>
      <c r="M40" s="584">
        <v>0</v>
      </c>
    </row>
    <row r="41" spans="1:13" ht="14.45" customHeight="1" x14ac:dyDescent="0.2">
      <c r="A41" s="573" t="s">
        <v>577</v>
      </c>
      <c r="B41" s="574" t="s">
        <v>1071</v>
      </c>
      <c r="C41" s="574" t="s">
        <v>671</v>
      </c>
      <c r="D41" s="574" t="s">
        <v>672</v>
      </c>
      <c r="E41" s="574" t="s">
        <v>673</v>
      </c>
      <c r="F41" s="583"/>
      <c r="G41" s="583"/>
      <c r="H41" s="579">
        <v>0</v>
      </c>
      <c r="I41" s="583">
        <v>1</v>
      </c>
      <c r="J41" s="583">
        <v>13.68</v>
      </c>
      <c r="K41" s="579">
        <v>1</v>
      </c>
      <c r="L41" s="583">
        <v>1</v>
      </c>
      <c r="M41" s="584">
        <v>13.68</v>
      </c>
    </row>
    <row r="42" spans="1:13" ht="14.45" customHeight="1" x14ac:dyDescent="0.2">
      <c r="A42" s="573" t="s">
        <v>577</v>
      </c>
      <c r="B42" s="574" t="s">
        <v>1066</v>
      </c>
      <c r="C42" s="574" t="s">
        <v>667</v>
      </c>
      <c r="D42" s="574" t="s">
        <v>668</v>
      </c>
      <c r="E42" s="574" t="s">
        <v>669</v>
      </c>
      <c r="F42" s="583"/>
      <c r="G42" s="583"/>
      <c r="H42" s="579">
        <v>0</v>
      </c>
      <c r="I42" s="583">
        <v>1</v>
      </c>
      <c r="J42" s="583">
        <v>490.89</v>
      </c>
      <c r="K42" s="579">
        <v>1</v>
      </c>
      <c r="L42" s="583">
        <v>1</v>
      </c>
      <c r="M42" s="584">
        <v>490.89</v>
      </c>
    </row>
    <row r="43" spans="1:13" ht="14.45" customHeight="1" x14ac:dyDescent="0.2">
      <c r="A43" s="573" t="s">
        <v>577</v>
      </c>
      <c r="B43" s="574" t="s">
        <v>1072</v>
      </c>
      <c r="C43" s="574" t="s">
        <v>659</v>
      </c>
      <c r="D43" s="574" t="s">
        <v>660</v>
      </c>
      <c r="E43" s="574" t="s">
        <v>661</v>
      </c>
      <c r="F43" s="583"/>
      <c r="G43" s="583"/>
      <c r="H43" s="579">
        <v>0</v>
      </c>
      <c r="I43" s="583">
        <v>7</v>
      </c>
      <c r="J43" s="583">
        <v>117.60000000000001</v>
      </c>
      <c r="K43" s="579">
        <v>1</v>
      </c>
      <c r="L43" s="583">
        <v>7</v>
      </c>
      <c r="M43" s="584">
        <v>117.60000000000001</v>
      </c>
    </row>
    <row r="44" spans="1:13" ht="14.45" customHeight="1" x14ac:dyDescent="0.2">
      <c r="A44" s="573" t="s">
        <v>577</v>
      </c>
      <c r="B44" s="574" t="s">
        <v>1067</v>
      </c>
      <c r="C44" s="574" t="s">
        <v>679</v>
      </c>
      <c r="D44" s="574" t="s">
        <v>680</v>
      </c>
      <c r="E44" s="574" t="s">
        <v>681</v>
      </c>
      <c r="F44" s="583"/>
      <c r="G44" s="583"/>
      <c r="H44" s="579">
        <v>0</v>
      </c>
      <c r="I44" s="583">
        <v>4</v>
      </c>
      <c r="J44" s="583">
        <v>617.44000000000005</v>
      </c>
      <c r="K44" s="579">
        <v>1</v>
      </c>
      <c r="L44" s="583">
        <v>4</v>
      </c>
      <c r="M44" s="584">
        <v>617.44000000000005</v>
      </c>
    </row>
    <row r="45" spans="1:13" ht="14.45" customHeight="1" x14ac:dyDescent="0.2">
      <c r="A45" s="573" t="s">
        <v>577</v>
      </c>
      <c r="B45" s="574" t="s">
        <v>1077</v>
      </c>
      <c r="C45" s="574" t="s">
        <v>612</v>
      </c>
      <c r="D45" s="574" t="s">
        <v>613</v>
      </c>
      <c r="E45" s="574" t="s">
        <v>614</v>
      </c>
      <c r="F45" s="583"/>
      <c r="G45" s="583"/>
      <c r="H45" s="579">
        <v>0</v>
      </c>
      <c r="I45" s="583">
        <v>1</v>
      </c>
      <c r="J45" s="583">
        <v>168.41</v>
      </c>
      <c r="K45" s="579">
        <v>1</v>
      </c>
      <c r="L45" s="583">
        <v>1</v>
      </c>
      <c r="M45" s="584">
        <v>168.41</v>
      </c>
    </row>
    <row r="46" spans="1:13" ht="14.45" customHeight="1" x14ac:dyDescent="0.2">
      <c r="A46" s="573" t="s">
        <v>577</v>
      </c>
      <c r="B46" s="574" t="s">
        <v>1078</v>
      </c>
      <c r="C46" s="574" t="s">
        <v>621</v>
      </c>
      <c r="D46" s="574" t="s">
        <v>619</v>
      </c>
      <c r="E46" s="574" t="s">
        <v>614</v>
      </c>
      <c r="F46" s="583"/>
      <c r="G46" s="583"/>
      <c r="H46" s="579"/>
      <c r="I46" s="583">
        <v>2</v>
      </c>
      <c r="J46" s="583">
        <v>0</v>
      </c>
      <c r="K46" s="579"/>
      <c r="L46" s="583">
        <v>2</v>
      </c>
      <c r="M46" s="584">
        <v>0</v>
      </c>
    </row>
    <row r="47" spans="1:13" ht="14.45" customHeight="1" x14ac:dyDescent="0.2">
      <c r="A47" s="573" t="s">
        <v>577</v>
      </c>
      <c r="B47" s="574" t="s">
        <v>1078</v>
      </c>
      <c r="C47" s="574" t="s">
        <v>618</v>
      </c>
      <c r="D47" s="574" t="s">
        <v>619</v>
      </c>
      <c r="E47" s="574" t="s">
        <v>620</v>
      </c>
      <c r="F47" s="583"/>
      <c r="G47" s="583"/>
      <c r="H47" s="579"/>
      <c r="I47" s="583">
        <v>2</v>
      </c>
      <c r="J47" s="583">
        <v>0</v>
      </c>
      <c r="K47" s="579"/>
      <c r="L47" s="583">
        <v>2</v>
      </c>
      <c r="M47" s="584">
        <v>0</v>
      </c>
    </row>
    <row r="48" spans="1:13" ht="14.45" customHeight="1" x14ac:dyDescent="0.2">
      <c r="A48" s="573" t="s">
        <v>577</v>
      </c>
      <c r="B48" s="574" t="s">
        <v>553</v>
      </c>
      <c r="C48" s="574" t="s">
        <v>554</v>
      </c>
      <c r="D48" s="574" t="s">
        <v>529</v>
      </c>
      <c r="E48" s="574" t="s">
        <v>530</v>
      </c>
      <c r="F48" s="583"/>
      <c r="G48" s="583"/>
      <c r="H48" s="579"/>
      <c r="I48" s="583">
        <v>17</v>
      </c>
      <c r="J48" s="583">
        <v>0</v>
      </c>
      <c r="K48" s="579"/>
      <c r="L48" s="583">
        <v>17</v>
      </c>
      <c r="M48" s="584">
        <v>0</v>
      </c>
    </row>
    <row r="49" spans="1:13" ht="14.45" customHeight="1" x14ac:dyDescent="0.2">
      <c r="A49" s="573" t="s">
        <v>577</v>
      </c>
      <c r="B49" s="574" t="s">
        <v>1079</v>
      </c>
      <c r="C49" s="574" t="s">
        <v>604</v>
      </c>
      <c r="D49" s="574" t="s">
        <v>605</v>
      </c>
      <c r="E49" s="574" t="s">
        <v>606</v>
      </c>
      <c r="F49" s="583"/>
      <c r="G49" s="583"/>
      <c r="H49" s="579">
        <v>0</v>
      </c>
      <c r="I49" s="583">
        <v>1</v>
      </c>
      <c r="J49" s="583">
        <v>11.71</v>
      </c>
      <c r="K49" s="579">
        <v>1</v>
      </c>
      <c r="L49" s="583">
        <v>1</v>
      </c>
      <c r="M49" s="584">
        <v>11.71</v>
      </c>
    </row>
    <row r="50" spans="1:13" ht="14.45" customHeight="1" x14ac:dyDescent="0.2">
      <c r="A50" s="573" t="s">
        <v>577</v>
      </c>
      <c r="B50" s="574" t="s">
        <v>1080</v>
      </c>
      <c r="C50" s="574" t="s">
        <v>623</v>
      </c>
      <c r="D50" s="574" t="s">
        <v>624</v>
      </c>
      <c r="E50" s="574" t="s">
        <v>625</v>
      </c>
      <c r="F50" s="583">
        <v>1</v>
      </c>
      <c r="G50" s="583">
        <v>58.77</v>
      </c>
      <c r="H50" s="579">
        <v>1</v>
      </c>
      <c r="I50" s="583"/>
      <c r="J50" s="583"/>
      <c r="K50" s="579">
        <v>0</v>
      </c>
      <c r="L50" s="583">
        <v>1</v>
      </c>
      <c r="M50" s="584">
        <v>58.77</v>
      </c>
    </row>
    <row r="51" spans="1:13" ht="14.45" customHeight="1" x14ac:dyDescent="0.2">
      <c r="A51" s="573" t="s">
        <v>578</v>
      </c>
      <c r="B51" s="574" t="s">
        <v>1071</v>
      </c>
      <c r="C51" s="574" t="s">
        <v>671</v>
      </c>
      <c r="D51" s="574" t="s">
        <v>672</v>
      </c>
      <c r="E51" s="574" t="s">
        <v>673</v>
      </c>
      <c r="F51" s="583"/>
      <c r="G51" s="583"/>
      <c r="H51" s="579">
        <v>0</v>
      </c>
      <c r="I51" s="583">
        <v>1</v>
      </c>
      <c r="J51" s="583">
        <v>13.68</v>
      </c>
      <c r="K51" s="579">
        <v>1</v>
      </c>
      <c r="L51" s="583">
        <v>1</v>
      </c>
      <c r="M51" s="584">
        <v>13.68</v>
      </c>
    </row>
    <row r="52" spans="1:13" ht="14.45" customHeight="1" x14ac:dyDescent="0.2">
      <c r="A52" s="573" t="s">
        <v>578</v>
      </c>
      <c r="B52" s="574" t="s">
        <v>1076</v>
      </c>
      <c r="C52" s="574" t="s">
        <v>710</v>
      </c>
      <c r="D52" s="574" t="s">
        <v>711</v>
      </c>
      <c r="E52" s="574" t="s">
        <v>712</v>
      </c>
      <c r="F52" s="583"/>
      <c r="G52" s="583"/>
      <c r="H52" s="579">
        <v>0</v>
      </c>
      <c r="I52" s="583">
        <v>2</v>
      </c>
      <c r="J52" s="583">
        <v>530.64</v>
      </c>
      <c r="K52" s="579">
        <v>1</v>
      </c>
      <c r="L52" s="583">
        <v>2</v>
      </c>
      <c r="M52" s="584">
        <v>530.64</v>
      </c>
    </row>
    <row r="53" spans="1:13" ht="14.45" customHeight="1" x14ac:dyDescent="0.2">
      <c r="A53" s="573" t="s">
        <v>578</v>
      </c>
      <c r="B53" s="574" t="s">
        <v>1066</v>
      </c>
      <c r="C53" s="574" t="s">
        <v>740</v>
      </c>
      <c r="D53" s="574" t="s">
        <v>668</v>
      </c>
      <c r="E53" s="574" t="s">
        <v>741</v>
      </c>
      <c r="F53" s="583"/>
      <c r="G53" s="583"/>
      <c r="H53" s="579">
        <v>0</v>
      </c>
      <c r="I53" s="583">
        <v>12</v>
      </c>
      <c r="J53" s="583">
        <v>4417.92</v>
      </c>
      <c r="K53" s="579">
        <v>1</v>
      </c>
      <c r="L53" s="583">
        <v>12</v>
      </c>
      <c r="M53" s="584">
        <v>4417.92</v>
      </c>
    </row>
    <row r="54" spans="1:13" ht="14.45" customHeight="1" x14ac:dyDescent="0.2">
      <c r="A54" s="573" t="s">
        <v>578</v>
      </c>
      <c r="B54" s="574" t="s">
        <v>1066</v>
      </c>
      <c r="C54" s="574" t="s">
        <v>742</v>
      </c>
      <c r="D54" s="574" t="s">
        <v>668</v>
      </c>
      <c r="E54" s="574" t="s">
        <v>743</v>
      </c>
      <c r="F54" s="583"/>
      <c r="G54" s="583"/>
      <c r="H54" s="579">
        <v>0</v>
      </c>
      <c r="I54" s="583">
        <v>3</v>
      </c>
      <c r="J54" s="583">
        <v>2208.9900000000002</v>
      </c>
      <c r="K54" s="579">
        <v>1</v>
      </c>
      <c r="L54" s="583">
        <v>3</v>
      </c>
      <c r="M54" s="584">
        <v>2208.9900000000002</v>
      </c>
    </row>
    <row r="55" spans="1:13" ht="14.45" customHeight="1" x14ac:dyDescent="0.2">
      <c r="A55" s="573" t="s">
        <v>578</v>
      </c>
      <c r="B55" s="574" t="s">
        <v>1066</v>
      </c>
      <c r="C55" s="574" t="s">
        <v>667</v>
      </c>
      <c r="D55" s="574" t="s">
        <v>668</v>
      </c>
      <c r="E55" s="574" t="s">
        <v>669</v>
      </c>
      <c r="F55" s="583"/>
      <c r="G55" s="583"/>
      <c r="H55" s="579">
        <v>0</v>
      </c>
      <c r="I55" s="583">
        <v>10</v>
      </c>
      <c r="J55" s="583">
        <v>4908.8999999999996</v>
      </c>
      <c r="K55" s="579">
        <v>1</v>
      </c>
      <c r="L55" s="583">
        <v>10</v>
      </c>
      <c r="M55" s="584">
        <v>4908.8999999999996</v>
      </c>
    </row>
    <row r="56" spans="1:13" ht="14.45" customHeight="1" x14ac:dyDescent="0.2">
      <c r="A56" s="573" t="s">
        <v>578</v>
      </c>
      <c r="B56" s="574" t="s">
        <v>1066</v>
      </c>
      <c r="C56" s="574" t="s">
        <v>744</v>
      </c>
      <c r="D56" s="574" t="s">
        <v>668</v>
      </c>
      <c r="E56" s="574" t="s">
        <v>745</v>
      </c>
      <c r="F56" s="583"/>
      <c r="G56" s="583"/>
      <c r="H56" s="579">
        <v>0</v>
      </c>
      <c r="I56" s="583">
        <v>2</v>
      </c>
      <c r="J56" s="583">
        <v>1847.48</v>
      </c>
      <c r="K56" s="579">
        <v>1</v>
      </c>
      <c r="L56" s="583">
        <v>2</v>
      </c>
      <c r="M56" s="584">
        <v>1847.48</v>
      </c>
    </row>
    <row r="57" spans="1:13" ht="14.45" customHeight="1" x14ac:dyDescent="0.2">
      <c r="A57" s="573" t="s">
        <v>578</v>
      </c>
      <c r="B57" s="574" t="s">
        <v>1081</v>
      </c>
      <c r="C57" s="574" t="s">
        <v>758</v>
      </c>
      <c r="D57" s="574" t="s">
        <v>759</v>
      </c>
      <c r="E57" s="574" t="s">
        <v>760</v>
      </c>
      <c r="F57" s="583"/>
      <c r="G57" s="583"/>
      <c r="H57" s="579">
        <v>0</v>
      </c>
      <c r="I57" s="583">
        <v>1</v>
      </c>
      <c r="J57" s="583">
        <v>103.4</v>
      </c>
      <c r="K57" s="579">
        <v>1</v>
      </c>
      <c r="L57" s="583">
        <v>1</v>
      </c>
      <c r="M57" s="584">
        <v>103.4</v>
      </c>
    </row>
    <row r="58" spans="1:13" ht="14.45" customHeight="1" x14ac:dyDescent="0.2">
      <c r="A58" s="573" t="s">
        <v>578</v>
      </c>
      <c r="B58" s="574" t="s">
        <v>1072</v>
      </c>
      <c r="C58" s="574" t="s">
        <v>659</v>
      </c>
      <c r="D58" s="574" t="s">
        <v>660</v>
      </c>
      <c r="E58" s="574" t="s">
        <v>661</v>
      </c>
      <c r="F58" s="583"/>
      <c r="G58" s="583"/>
      <c r="H58" s="579">
        <v>0</v>
      </c>
      <c r="I58" s="583">
        <v>2</v>
      </c>
      <c r="J58" s="583">
        <v>33.6</v>
      </c>
      <c r="K58" s="579">
        <v>1</v>
      </c>
      <c r="L58" s="583">
        <v>2</v>
      </c>
      <c r="M58" s="584">
        <v>33.6</v>
      </c>
    </row>
    <row r="59" spans="1:13" ht="14.45" customHeight="1" x14ac:dyDescent="0.2">
      <c r="A59" s="573" t="s">
        <v>578</v>
      </c>
      <c r="B59" s="574" t="s">
        <v>1067</v>
      </c>
      <c r="C59" s="574" t="s">
        <v>679</v>
      </c>
      <c r="D59" s="574" t="s">
        <v>680</v>
      </c>
      <c r="E59" s="574" t="s">
        <v>681</v>
      </c>
      <c r="F59" s="583"/>
      <c r="G59" s="583"/>
      <c r="H59" s="579">
        <v>0</v>
      </c>
      <c r="I59" s="583">
        <v>16</v>
      </c>
      <c r="J59" s="583">
        <v>2469.7600000000002</v>
      </c>
      <c r="K59" s="579">
        <v>1</v>
      </c>
      <c r="L59" s="583">
        <v>16</v>
      </c>
      <c r="M59" s="584">
        <v>2469.7600000000002</v>
      </c>
    </row>
    <row r="60" spans="1:13" ht="14.45" customHeight="1" x14ac:dyDescent="0.2">
      <c r="A60" s="573" t="s">
        <v>578</v>
      </c>
      <c r="B60" s="574" t="s">
        <v>1077</v>
      </c>
      <c r="C60" s="574" t="s">
        <v>612</v>
      </c>
      <c r="D60" s="574" t="s">
        <v>613</v>
      </c>
      <c r="E60" s="574" t="s">
        <v>614</v>
      </c>
      <c r="F60" s="583"/>
      <c r="G60" s="583"/>
      <c r="H60" s="579">
        <v>0</v>
      </c>
      <c r="I60" s="583">
        <v>2</v>
      </c>
      <c r="J60" s="583">
        <v>336.82</v>
      </c>
      <c r="K60" s="579">
        <v>1</v>
      </c>
      <c r="L60" s="583">
        <v>2</v>
      </c>
      <c r="M60" s="584">
        <v>336.82</v>
      </c>
    </row>
    <row r="61" spans="1:13" ht="14.45" customHeight="1" x14ac:dyDescent="0.2">
      <c r="A61" s="573" t="s">
        <v>578</v>
      </c>
      <c r="B61" s="574" t="s">
        <v>1069</v>
      </c>
      <c r="C61" s="574" t="s">
        <v>718</v>
      </c>
      <c r="D61" s="574" t="s">
        <v>719</v>
      </c>
      <c r="E61" s="574" t="s">
        <v>720</v>
      </c>
      <c r="F61" s="583"/>
      <c r="G61" s="583"/>
      <c r="H61" s="579">
        <v>0</v>
      </c>
      <c r="I61" s="583">
        <v>1</v>
      </c>
      <c r="J61" s="583">
        <v>773.45</v>
      </c>
      <c r="K61" s="579">
        <v>1</v>
      </c>
      <c r="L61" s="583">
        <v>1</v>
      </c>
      <c r="M61" s="584">
        <v>773.45</v>
      </c>
    </row>
    <row r="62" spans="1:13" ht="14.45" customHeight="1" x14ac:dyDescent="0.2">
      <c r="A62" s="573" t="s">
        <v>578</v>
      </c>
      <c r="B62" s="574" t="s">
        <v>553</v>
      </c>
      <c r="C62" s="574" t="s">
        <v>554</v>
      </c>
      <c r="D62" s="574" t="s">
        <v>529</v>
      </c>
      <c r="E62" s="574" t="s">
        <v>530</v>
      </c>
      <c r="F62" s="583"/>
      <c r="G62" s="583"/>
      <c r="H62" s="579"/>
      <c r="I62" s="583">
        <v>27</v>
      </c>
      <c r="J62" s="583">
        <v>0</v>
      </c>
      <c r="K62" s="579"/>
      <c r="L62" s="583">
        <v>27</v>
      </c>
      <c r="M62" s="584">
        <v>0</v>
      </c>
    </row>
    <row r="63" spans="1:13" ht="14.45" customHeight="1" x14ac:dyDescent="0.2">
      <c r="A63" s="573" t="s">
        <v>578</v>
      </c>
      <c r="B63" s="574" t="s">
        <v>1070</v>
      </c>
      <c r="C63" s="574" t="s">
        <v>774</v>
      </c>
      <c r="D63" s="574" t="s">
        <v>775</v>
      </c>
      <c r="E63" s="574" t="s">
        <v>776</v>
      </c>
      <c r="F63" s="583"/>
      <c r="G63" s="583"/>
      <c r="H63" s="579"/>
      <c r="I63" s="583">
        <v>2</v>
      </c>
      <c r="J63" s="583">
        <v>0</v>
      </c>
      <c r="K63" s="579"/>
      <c r="L63" s="583">
        <v>2</v>
      </c>
      <c r="M63" s="584">
        <v>0</v>
      </c>
    </row>
    <row r="64" spans="1:13" ht="14.45" customHeight="1" x14ac:dyDescent="0.2">
      <c r="A64" s="573" t="s">
        <v>579</v>
      </c>
      <c r="B64" s="574" t="s">
        <v>1072</v>
      </c>
      <c r="C64" s="574" t="s">
        <v>659</v>
      </c>
      <c r="D64" s="574" t="s">
        <v>660</v>
      </c>
      <c r="E64" s="574" t="s">
        <v>661</v>
      </c>
      <c r="F64" s="583"/>
      <c r="G64" s="583"/>
      <c r="H64" s="579">
        <v>0</v>
      </c>
      <c r="I64" s="583">
        <v>4</v>
      </c>
      <c r="J64" s="583">
        <v>67.2</v>
      </c>
      <c r="K64" s="579">
        <v>1</v>
      </c>
      <c r="L64" s="583">
        <v>4</v>
      </c>
      <c r="M64" s="584">
        <v>67.2</v>
      </c>
    </row>
    <row r="65" spans="1:13" ht="14.45" customHeight="1" x14ac:dyDescent="0.2">
      <c r="A65" s="573" t="s">
        <v>579</v>
      </c>
      <c r="B65" s="574" t="s">
        <v>1067</v>
      </c>
      <c r="C65" s="574" t="s">
        <v>679</v>
      </c>
      <c r="D65" s="574" t="s">
        <v>680</v>
      </c>
      <c r="E65" s="574" t="s">
        <v>681</v>
      </c>
      <c r="F65" s="583"/>
      <c r="G65" s="583"/>
      <c r="H65" s="579">
        <v>0</v>
      </c>
      <c r="I65" s="583">
        <v>2</v>
      </c>
      <c r="J65" s="583">
        <v>308.72000000000003</v>
      </c>
      <c r="K65" s="579">
        <v>1</v>
      </c>
      <c r="L65" s="583">
        <v>2</v>
      </c>
      <c r="M65" s="584">
        <v>308.72000000000003</v>
      </c>
    </row>
    <row r="66" spans="1:13" ht="14.45" customHeight="1" x14ac:dyDescent="0.2">
      <c r="A66" s="573" t="s">
        <v>579</v>
      </c>
      <c r="B66" s="574" t="s">
        <v>1074</v>
      </c>
      <c r="C66" s="574" t="s">
        <v>796</v>
      </c>
      <c r="D66" s="574" t="s">
        <v>797</v>
      </c>
      <c r="E66" s="574" t="s">
        <v>798</v>
      </c>
      <c r="F66" s="583">
        <v>2</v>
      </c>
      <c r="G66" s="583">
        <v>494.34</v>
      </c>
      <c r="H66" s="579">
        <v>1</v>
      </c>
      <c r="I66" s="583"/>
      <c r="J66" s="583"/>
      <c r="K66" s="579">
        <v>0</v>
      </c>
      <c r="L66" s="583">
        <v>2</v>
      </c>
      <c r="M66" s="584">
        <v>494.34</v>
      </c>
    </row>
    <row r="67" spans="1:13" ht="14.45" customHeight="1" thickBot="1" x14ac:dyDescent="0.25">
      <c r="A67" s="565" t="s">
        <v>579</v>
      </c>
      <c r="B67" s="566" t="s">
        <v>1070</v>
      </c>
      <c r="C67" s="566" t="s">
        <v>816</v>
      </c>
      <c r="D67" s="566" t="s">
        <v>817</v>
      </c>
      <c r="E67" s="566" t="s">
        <v>776</v>
      </c>
      <c r="F67" s="585">
        <v>1</v>
      </c>
      <c r="G67" s="585">
        <v>0</v>
      </c>
      <c r="H67" s="571"/>
      <c r="I67" s="585"/>
      <c r="J67" s="585"/>
      <c r="K67" s="571"/>
      <c r="L67" s="585">
        <v>1</v>
      </c>
      <c r="M67" s="586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E41722DB-C91B-4618-840F-52E3D806DF44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473</v>
      </c>
      <c r="B5" s="466" t="s">
        <v>474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1</v>
      </c>
    </row>
    <row r="6" spans="1:10" ht="14.45" customHeight="1" x14ac:dyDescent="0.2">
      <c r="A6" s="465" t="s">
        <v>473</v>
      </c>
      <c r="B6" s="466" t="s">
        <v>1083</v>
      </c>
      <c r="C6" s="467">
        <v>5.6272900000000003</v>
      </c>
      <c r="D6" s="467">
        <v>15.349600000000001</v>
      </c>
      <c r="E6" s="467"/>
      <c r="F6" s="467">
        <v>11.027239999999997</v>
      </c>
      <c r="G6" s="467">
        <v>0</v>
      </c>
      <c r="H6" s="467">
        <v>11.027239999999997</v>
      </c>
      <c r="I6" s="468" t="s">
        <v>271</v>
      </c>
      <c r="J6" s="469" t="s">
        <v>1</v>
      </c>
    </row>
    <row r="7" spans="1:10" ht="14.45" customHeight="1" x14ac:dyDescent="0.2">
      <c r="A7" s="465" t="s">
        <v>473</v>
      </c>
      <c r="B7" s="466" t="s">
        <v>1084</v>
      </c>
      <c r="C7" s="467">
        <v>51.609050000000003</v>
      </c>
      <c r="D7" s="467">
        <v>0</v>
      </c>
      <c r="E7" s="467"/>
      <c r="F7" s="467">
        <v>0</v>
      </c>
      <c r="G7" s="467">
        <v>0</v>
      </c>
      <c r="H7" s="467">
        <v>0</v>
      </c>
      <c r="I7" s="468" t="s">
        <v>271</v>
      </c>
      <c r="J7" s="469" t="s">
        <v>1</v>
      </c>
    </row>
    <row r="8" spans="1:10" ht="14.45" customHeight="1" x14ac:dyDescent="0.2">
      <c r="A8" s="465" t="s">
        <v>473</v>
      </c>
      <c r="B8" s="466" t="s">
        <v>1085</v>
      </c>
      <c r="C8" s="467">
        <v>420.565</v>
      </c>
      <c r="D8" s="467">
        <v>266.916</v>
      </c>
      <c r="E8" s="467"/>
      <c r="F8" s="467">
        <v>186.94</v>
      </c>
      <c r="G8" s="467">
        <v>0</v>
      </c>
      <c r="H8" s="467">
        <v>186.94</v>
      </c>
      <c r="I8" s="468" t="s">
        <v>271</v>
      </c>
      <c r="J8" s="469" t="s">
        <v>1</v>
      </c>
    </row>
    <row r="9" spans="1:10" ht="14.45" customHeight="1" x14ac:dyDescent="0.2">
      <c r="A9" s="465" t="s">
        <v>473</v>
      </c>
      <c r="B9" s="466" t="s">
        <v>1086</v>
      </c>
      <c r="C9" s="467">
        <v>0</v>
      </c>
      <c r="D9" s="467">
        <v>0</v>
      </c>
      <c r="E9" s="467"/>
      <c r="F9" s="467">
        <v>3.4</v>
      </c>
      <c r="G9" s="467">
        <v>0</v>
      </c>
      <c r="H9" s="467">
        <v>3.4</v>
      </c>
      <c r="I9" s="468" t="s">
        <v>271</v>
      </c>
      <c r="J9" s="469" t="s">
        <v>1</v>
      </c>
    </row>
    <row r="10" spans="1:10" ht="14.45" customHeight="1" x14ac:dyDescent="0.2">
      <c r="A10" s="465" t="s">
        <v>473</v>
      </c>
      <c r="B10" s="466" t="s">
        <v>1087</v>
      </c>
      <c r="C10" s="467">
        <v>0</v>
      </c>
      <c r="D10" s="467">
        <v>1.6903699999999999</v>
      </c>
      <c r="E10" s="467"/>
      <c r="F10" s="467">
        <v>0</v>
      </c>
      <c r="G10" s="467">
        <v>0</v>
      </c>
      <c r="H10" s="467">
        <v>0</v>
      </c>
      <c r="I10" s="468" t="s">
        <v>271</v>
      </c>
      <c r="J10" s="469" t="s">
        <v>1</v>
      </c>
    </row>
    <row r="11" spans="1:10" ht="14.45" customHeight="1" x14ac:dyDescent="0.2">
      <c r="A11" s="465" t="s">
        <v>473</v>
      </c>
      <c r="B11" s="466" t="s">
        <v>1088</v>
      </c>
      <c r="C11" s="467">
        <v>121.15746</v>
      </c>
      <c r="D11" s="467">
        <v>144.29307</v>
      </c>
      <c r="E11" s="467"/>
      <c r="F11" s="467">
        <v>40.409860000000002</v>
      </c>
      <c r="G11" s="467">
        <v>0</v>
      </c>
      <c r="H11" s="467">
        <v>40.409860000000002</v>
      </c>
      <c r="I11" s="468" t="s">
        <v>271</v>
      </c>
      <c r="J11" s="469" t="s">
        <v>1</v>
      </c>
    </row>
    <row r="12" spans="1:10" ht="14.45" customHeight="1" x14ac:dyDescent="0.2">
      <c r="A12" s="465" t="s">
        <v>473</v>
      </c>
      <c r="B12" s="466" t="s">
        <v>1089</v>
      </c>
      <c r="C12" s="467">
        <v>41.157949999999992</v>
      </c>
      <c r="D12" s="467">
        <v>82.149540000000002</v>
      </c>
      <c r="E12" s="467"/>
      <c r="F12" s="467">
        <v>48.501140000000007</v>
      </c>
      <c r="G12" s="467">
        <v>0</v>
      </c>
      <c r="H12" s="467">
        <v>48.501140000000007</v>
      </c>
      <c r="I12" s="468" t="s">
        <v>271</v>
      </c>
      <c r="J12" s="469" t="s">
        <v>1</v>
      </c>
    </row>
    <row r="13" spans="1:10" ht="14.45" customHeight="1" x14ac:dyDescent="0.2">
      <c r="A13" s="465" t="s">
        <v>473</v>
      </c>
      <c r="B13" s="466" t="s">
        <v>1090</v>
      </c>
      <c r="C13" s="467">
        <v>76.846549999999993</v>
      </c>
      <c r="D13" s="467">
        <v>94.25569999999999</v>
      </c>
      <c r="E13" s="467"/>
      <c r="F13" s="467">
        <v>96.281790000000001</v>
      </c>
      <c r="G13" s="467">
        <v>0</v>
      </c>
      <c r="H13" s="467">
        <v>96.281790000000001</v>
      </c>
      <c r="I13" s="468" t="s">
        <v>271</v>
      </c>
      <c r="J13" s="469" t="s">
        <v>477</v>
      </c>
    </row>
    <row r="14" spans="1:10" ht="14.45" customHeight="1" x14ac:dyDescent="0.2">
      <c r="A14" s="465" t="s">
        <v>473</v>
      </c>
      <c r="B14" s="466" t="s">
        <v>1091</v>
      </c>
      <c r="C14" s="467">
        <v>0.70955000000000001</v>
      </c>
      <c r="D14" s="467">
        <v>1.5129999999999999</v>
      </c>
      <c r="E14" s="467"/>
      <c r="F14" s="467">
        <v>0.18</v>
      </c>
      <c r="G14" s="467">
        <v>0</v>
      </c>
      <c r="H14" s="467">
        <v>0.18</v>
      </c>
      <c r="I14" s="468" t="s">
        <v>271</v>
      </c>
      <c r="J14" s="469" t="s">
        <v>479</v>
      </c>
    </row>
    <row r="15" spans="1:10" ht="14.45" customHeight="1" x14ac:dyDescent="0.2">
      <c r="A15" s="465" t="s">
        <v>473</v>
      </c>
      <c r="B15" s="466" t="s">
        <v>1092</v>
      </c>
      <c r="C15" s="467">
        <v>14.48555</v>
      </c>
      <c r="D15" s="467">
        <v>8.8249999999999993</v>
      </c>
      <c r="E15" s="467"/>
      <c r="F15" s="467">
        <v>10.93849</v>
      </c>
      <c r="G15" s="467">
        <v>0</v>
      </c>
      <c r="H15" s="467">
        <v>10.93849</v>
      </c>
      <c r="I15" s="468" t="s">
        <v>271</v>
      </c>
      <c r="J15" s="469" t="s">
        <v>68</v>
      </c>
    </row>
    <row r="16" spans="1:10" ht="14.45" customHeight="1" x14ac:dyDescent="0.2">
      <c r="A16" s="465" t="s">
        <v>473</v>
      </c>
      <c r="B16" s="466" t="s">
        <v>1093</v>
      </c>
      <c r="C16" s="467">
        <v>0</v>
      </c>
      <c r="D16" s="467">
        <v>17.73329</v>
      </c>
      <c r="E16" s="467"/>
      <c r="F16" s="467">
        <v>3.3472199999999996</v>
      </c>
      <c r="G16" s="467">
        <v>0</v>
      </c>
      <c r="H16" s="467">
        <v>3.3472199999999996</v>
      </c>
      <c r="I16" s="468" t="s">
        <v>271</v>
      </c>
      <c r="J16" s="469" t="s">
        <v>1</v>
      </c>
    </row>
    <row r="17" spans="1:10" ht="14.45" customHeight="1" x14ac:dyDescent="0.2">
      <c r="A17" s="465" t="s">
        <v>473</v>
      </c>
      <c r="B17" s="466" t="s">
        <v>480</v>
      </c>
      <c r="C17" s="467">
        <v>732.15840000000003</v>
      </c>
      <c r="D17" s="467">
        <v>632.72557000000006</v>
      </c>
      <c r="E17" s="467"/>
      <c r="F17" s="467">
        <v>401.02574000000004</v>
      </c>
      <c r="G17" s="467">
        <v>0</v>
      </c>
      <c r="H17" s="467">
        <v>401.02574000000004</v>
      </c>
      <c r="I17" s="468" t="s">
        <v>271</v>
      </c>
      <c r="J17" s="469" t="s">
        <v>1</v>
      </c>
    </row>
    <row r="19" spans="1:10" ht="14.45" customHeight="1" x14ac:dyDescent="0.2">
      <c r="A19" s="465" t="s">
        <v>473</v>
      </c>
      <c r="B19" s="466" t="s">
        <v>474</v>
      </c>
      <c r="C19" s="467" t="s">
        <v>271</v>
      </c>
      <c r="D19" s="467" t="s">
        <v>271</v>
      </c>
      <c r="E19" s="467"/>
      <c r="F19" s="467" t="s">
        <v>271</v>
      </c>
      <c r="G19" s="467" t="s">
        <v>271</v>
      </c>
      <c r="H19" s="467" t="s">
        <v>271</v>
      </c>
      <c r="I19" s="468" t="s">
        <v>271</v>
      </c>
      <c r="J19" s="469" t="s">
        <v>0</v>
      </c>
    </row>
    <row r="20" spans="1:10" ht="14.45" customHeight="1" x14ac:dyDescent="0.2">
      <c r="A20" s="465" t="s">
        <v>1094</v>
      </c>
      <c r="B20" s="466" t="s">
        <v>1095</v>
      </c>
      <c r="C20" s="467" t="s">
        <v>271</v>
      </c>
      <c r="D20" s="467" t="s">
        <v>271</v>
      </c>
      <c r="E20" s="467"/>
      <c r="F20" s="467" t="s">
        <v>271</v>
      </c>
      <c r="G20" s="467" t="s">
        <v>271</v>
      </c>
      <c r="H20" s="467" t="s">
        <v>271</v>
      </c>
      <c r="I20" s="468" t="s">
        <v>271</v>
      </c>
      <c r="J20" s="469" t="s">
        <v>1</v>
      </c>
    </row>
    <row r="21" spans="1:10" ht="14.45" customHeight="1" x14ac:dyDescent="0.2">
      <c r="A21" s="465" t="s">
        <v>1094</v>
      </c>
      <c r="B21" s="466" t="s">
        <v>1086</v>
      </c>
      <c r="C21" s="467">
        <v>0</v>
      </c>
      <c r="D21" s="467">
        <v>0</v>
      </c>
      <c r="E21" s="467"/>
      <c r="F21" s="467">
        <v>3.4</v>
      </c>
      <c r="G21" s="467">
        <v>0</v>
      </c>
      <c r="H21" s="467">
        <v>3.4</v>
      </c>
      <c r="I21" s="468" t="s">
        <v>271</v>
      </c>
      <c r="J21" s="469" t="s">
        <v>1</v>
      </c>
    </row>
    <row r="22" spans="1:10" ht="14.45" customHeight="1" x14ac:dyDescent="0.2">
      <c r="A22" s="465" t="s">
        <v>1094</v>
      </c>
      <c r="B22" s="466" t="s">
        <v>1096</v>
      </c>
      <c r="C22" s="467">
        <v>0</v>
      </c>
      <c r="D22" s="467">
        <v>0</v>
      </c>
      <c r="E22" s="467"/>
      <c r="F22" s="467">
        <v>3.4</v>
      </c>
      <c r="G22" s="467">
        <v>0</v>
      </c>
      <c r="H22" s="467">
        <v>3.4</v>
      </c>
      <c r="I22" s="468" t="s">
        <v>271</v>
      </c>
      <c r="J22" s="469" t="s">
        <v>1</v>
      </c>
    </row>
    <row r="23" spans="1:10" ht="14.45" customHeight="1" x14ac:dyDescent="0.2">
      <c r="A23" s="465" t="s">
        <v>271</v>
      </c>
      <c r="B23" s="466" t="s">
        <v>271</v>
      </c>
      <c r="C23" s="467" t="s">
        <v>271</v>
      </c>
      <c r="D23" s="467" t="s">
        <v>271</v>
      </c>
      <c r="E23" s="467"/>
      <c r="F23" s="467" t="s">
        <v>271</v>
      </c>
      <c r="G23" s="467" t="s">
        <v>271</v>
      </c>
      <c r="H23" s="467" t="s">
        <v>271</v>
      </c>
      <c r="I23" s="468" t="s">
        <v>271</v>
      </c>
      <c r="J23" s="469" t="s">
        <v>1</v>
      </c>
    </row>
    <row r="24" spans="1:10" ht="14.45" customHeight="1" x14ac:dyDescent="0.2">
      <c r="A24" s="465" t="s">
        <v>482</v>
      </c>
      <c r="B24" s="466" t="s">
        <v>483</v>
      </c>
      <c r="C24" s="467" t="s">
        <v>271</v>
      </c>
      <c r="D24" s="467" t="s">
        <v>271</v>
      </c>
      <c r="E24" s="467"/>
      <c r="F24" s="467" t="s">
        <v>271</v>
      </c>
      <c r="G24" s="467" t="s">
        <v>271</v>
      </c>
      <c r="H24" s="467" t="s">
        <v>271</v>
      </c>
      <c r="I24" s="468" t="s">
        <v>271</v>
      </c>
      <c r="J24" s="469" t="s">
        <v>1</v>
      </c>
    </row>
    <row r="25" spans="1:10" ht="14.45" customHeight="1" x14ac:dyDescent="0.2">
      <c r="A25" s="465" t="s">
        <v>482</v>
      </c>
      <c r="B25" s="466" t="s">
        <v>1085</v>
      </c>
      <c r="C25" s="467">
        <v>0</v>
      </c>
      <c r="D25" s="467">
        <v>0</v>
      </c>
      <c r="E25" s="467"/>
      <c r="F25" s="467">
        <v>15.738</v>
      </c>
      <c r="G25" s="467">
        <v>0</v>
      </c>
      <c r="H25" s="467">
        <v>15.738</v>
      </c>
      <c r="I25" s="468" t="s">
        <v>271</v>
      </c>
      <c r="J25" s="469" t="s">
        <v>481</v>
      </c>
    </row>
    <row r="26" spans="1:10" ht="14.45" customHeight="1" x14ac:dyDescent="0.2">
      <c r="A26" s="465" t="s">
        <v>482</v>
      </c>
      <c r="B26" s="466" t="s">
        <v>1088</v>
      </c>
      <c r="C26" s="467">
        <v>54.922119999999993</v>
      </c>
      <c r="D26" s="467">
        <v>74.252359999999996</v>
      </c>
      <c r="E26" s="467"/>
      <c r="F26" s="467">
        <v>16.23237</v>
      </c>
      <c r="G26" s="467">
        <v>0</v>
      </c>
      <c r="H26" s="467">
        <v>16.23237</v>
      </c>
      <c r="I26" s="468" t="s">
        <v>271</v>
      </c>
      <c r="J26" s="469" t="s">
        <v>484</v>
      </c>
    </row>
    <row r="27" spans="1:10" ht="14.45" customHeight="1" x14ac:dyDescent="0.2">
      <c r="A27" s="465" t="s">
        <v>482</v>
      </c>
      <c r="B27" s="466" t="s">
        <v>1089</v>
      </c>
      <c r="C27" s="467">
        <v>7.7361199999999997</v>
      </c>
      <c r="D27" s="467">
        <v>12.518150000000002</v>
      </c>
      <c r="E27" s="467"/>
      <c r="F27" s="467">
        <v>11.99414</v>
      </c>
      <c r="G27" s="467">
        <v>0</v>
      </c>
      <c r="H27" s="467">
        <v>11.99414</v>
      </c>
      <c r="I27" s="468" t="s">
        <v>271</v>
      </c>
      <c r="J27" s="469" t="s">
        <v>0</v>
      </c>
    </row>
    <row r="28" spans="1:10" ht="14.45" customHeight="1" x14ac:dyDescent="0.2">
      <c r="A28" s="465" t="s">
        <v>482</v>
      </c>
      <c r="B28" s="466" t="s">
        <v>1091</v>
      </c>
      <c r="C28" s="467">
        <v>0.216</v>
      </c>
      <c r="D28" s="467">
        <v>0.61399999999999999</v>
      </c>
      <c r="E28" s="467"/>
      <c r="F28" s="467">
        <v>0.12</v>
      </c>
      <c r="G28" s="467">
        <v>0</v>
      </c>
      <c r="H28" s="467">
        <v>0.12</v>
      </c>
      <c r="I28" s="468" t="s">
        <v>271</v>
      </c>
      <c r="J28" s="469" t="s">
        <v>1</v>
      </c>
    </row>
    <row r="29" spans="1:10" ht="14.45" customHeight="1" x14ac:dyDescent="0.2">
      <c r="A29" s="465" t="s">
        <v>482</v>
      </c>
      <c r="B29" s="466" t="s">
        <v>1092</v>
      </c>
      <c r="C29" s="467">
        <v>6.0755499999999989</v>
      </c>
      <c r="D29" s="467">
        <v>3.222</v>
      </c>
      <c r="E29" s="467"/>
      <c r="F29" s="467">
        <v>3.39</v>
      </c>
      <c r="G29" s="467">
        <v>0</v>
      </c>
      <c r="H29" s="467">
        <v>3.39</v>
      </c>
      <c r="I29" s="468" t="s">
        <v>271</v>
      </c>
      <c r="J29" s="469" t="s">
        <v>1</v>
      </c>
    </row>
    <row r="30" spans="1:10" ht="14.45" customHeight="1" x14ac:dyDescent="0.2">
      <c r="A30" s="465" t="s">
        <v>482</v>
      </c>
      <c r="B30" s="466" t="s">
        <v>485</v>
      </c>
      <c r="C30" s="467">
        <v>68.949789999999993</v>
      </c>
      <c r="D30" s="467">
        <v>90.60651</v>
      </c>
      <c r="E30" s="467"/>
      <c r="F30" s="467">
        <v>47.474509999999995</v>
      </c>
      <c r="G30" s="467">
        <v>0</v>
      </c>
      <c r="H30" s="467">
        <v>47.474509999999995</v>
      </c>
      <c r="I30" s="468" t="s">
        <v>271</v>
      </c>
      <c r="J30" s="469" t="s">
        <v>1</v>
      </c>
    </row>
    <row r="31" spans="1:10" ht="14.45" customHeight="1" x14ac:dyDescent="0.2">
      <c r="A31" s="465" t="s">
        <v>271</v>
      </c>
      <c r="B31" s="466" t="s">
        <v>271</v>
      </c>
      <c r="C31" s="467" t="s">
        <v>271</v>
      </c>
      <c r="D31" s="467" t="s">
        <v>271</v>
      </c>
      <c r="E31" s="467"/>
      <c r="F31" s="467" t="s">
        <v>271</v>
      </c>
      <c r="G31" s="467" t="s">
        <v>271</v>
      </c>
      <c r="H31" s="467" t="s">
        <v>271</v>
      </c>
      <c r="I31" s="468" t="s">
        <v>271</v>
      </c>
      <c r="J31" s="469" t="s">
        <v>1</v>
      </c>
    </row>
    <row r="32" spans="1:10" ht="14.45" customHeight="1" x14ac:dyDescent="0.2">
      <c r="A32" s="465" t="s">
        <v>486</v>
      </c>
      <c r="B32" s="466" t="s">
        <v>487</v>
      </c>
      <c r="C32" s="467" t="s">
        <v>271</v>
      </c>
      <c r="D32" s="467" t="s">
        <v>271</v>
      </c>
      <c r="E32" s="467"/>
      <c r="F32" s="467" t="s">
        <v>271</v>
      </c>
      <c r="G32" s="467" t="s">
        <v>271</v>
      </c>
      <c r="H32" s="467" t="s">
        <v>271</v>
      </c>
      <c r="I32" s="468" t="s">
        <v>271</v>
      </c>
      <c r="J32" s="469" t="s">
        <v>1</v>
      </c>
    </row>
    <row r="33" spans="1:10" ht="14.45" customHeight="1" x14ac:dyDescent="0.2">
      <c r="A33" s="465" t="s">
        <v>486</v>
      </c>
      <c r="B33" s="466" t="s">
        <v>1084</v>
      </c>
      <c r="C33" s="467">
        <v>51.609050000000003</v>
      </c>
      <c r="D33" s="467">
        <v>0</v>
      </c>
      <c r="E33" s="467"/>
      <c r="F33" s="467">
        <v>0</v>
      </c>
      <c r="G33" s="467">
        <v>0</v>
      </c>
      <c r="H33" s="467">
        <v>0</v>
      </c>
      <c r="I33" s="468" t="s">
        <v>271</v>
      </c>
      <c r="J33" s="469" t="s">
        <v>1</v>
      </c>
    </row>
    <row r="34" spans="1:10" ht="14.45" customHeight="1" x14ac:dyDescent="0.2">
      <c r="A34" s="465" t="s">
        <v>486</v>
      </c>
      <c r="B34" s="466" t="s">
        <v>1085</v>
      </c>
      <c r="C34" s="467">
        <v>420.565</v>
      </c>
      <c r="D34" s="467">
        <v>266.916</v>
      </c>
      <c r="E34" s="467"/>
      <c r="F34" s="467">
        <v>171.202</v>
      </c>
      <c r="G34" s="467">
        <v>0</v>
      </c>
      <c r="H34" s="467">
        <v>171.202</v>
      </c>
      <c r="I34" s="468" t="s">
        <v>271</v>
      </c>
      <c r="J34" s="469" t="s">
        <v>1</v>
      </c>
    </row>
    <row r="35" spans="1:10" ht="14.45" customHeight="1" x14ac:dyDescent="0.2">
      <c r="A35" s="465" t="s">
        <v>486</v>
      </c>
      <c r="B35" s="466" t="s">
        <v>1087</v>
      </c>
      <c r="C35" s="467">
        <v>0</v>
      </c>
      <c r="D35" s="467">
        <v>1.6903699999999999</v>
      </c>
      <c r="E35" s="467"/>
      <c r="F35" s="467">
        <v>0</v>
      </c>
      <c r="G35" s="467">
        <v>0</v>
      </c>
      <c r="H35" s="467">
        <v>0</v>
      </c>
      <c r="I35" s="468" t="s">
        <v>271</v>
      </c>
      <c r="J35" s="469" t="s">
        <v>1</v>
      </c>
    </row>
    <row r="36" spans="1:10" ht="14.45" customHeight="1" x14ac:dyDescent="0.2">
      <c r="A36" s="465" t="s">
        <v>486</v>
      </c>
      <c r="B36" s="466" t="s">
        <v>1088</v>
      </c>
      <c r="C36" s="467">
        <v>45.955930000000002</v>
      </c>
      <c r="D36" s="467">
        <v>27.577599999999997</v>
      </c>
      <c r="E36" s="467"/>
      <c r="F36" s="467">
        <v>16.779910000000001</v>
      </c>
      <c r="G36" s="467">
        <v>0</v>
      </c>
      <c r="H36" s="467">
        <v>16.779910000000001</v>
      </c>
      <c r="I36" s="468" t="s">
        <v>271</v>
      </c>
      <c r="J36" s="469" t="s">
        <v>1</v>
      </c>
    </row>
    <row r="37" spans="1:10" ht="14.45" customHeight="1" x14ac:dyDescent="0.2">
      <c r="A37" s="465" t="s">
        <v>486</v>
      </c>
      <c r="B37" s="466" t="s">
        <v>1089</v>
      </c>
      <c r="C37" s="467">
        <v>15.991929999999996</v>
      </c>
      <c r="D37" s="467">
        <v>17.418869999999998</v>
      </c>
      <c r="E37" s="467"/>
      <c r="F37" s="467">
        <v>26.876300000000001</v>
      </c>
      <c r="G37" s="467">
        <v>0</v>
      </c>
      <c r="H37" s="467">
        <v>26.876300000000001</v>
      </c>
      <c r="I37" s="468" t="s">
        <v>271</v>
      </c>
      <c r="J37" s="469" t="s">
        <v>481</v>
      </c>
    </row>
    <row r="38" spans="1:10" ht="14.45" customHeight="1" x14ac:dyDescent="0.2">
      <c r="A38" s="465" t="s">
        <v>486</v>
      </c>
      <c r="B38" s="466" t="s">
        <v>1090</v>
      </c>
      <c r="C38" s="467">
        <v>33.384129999999999</v>
      </c>
      <c r="D38" s="467">
        <v>37.752519999999997</v>
      </c>
      <c r="E38" s="467"/>
      <c r="F38" s="467">
        <v>23.938959999999998</v>
      </c>
      <c r="G38" s="467">
        <v>0</v>
      </c>
      <c r="H38" s="467">
        <v>23.938959999999998</v>
      </c>
      <c r="I38" s="468" t="s">
        <v>271</v>
      </c>
      <c r="J38" s="469" t="s">
        <v>484</v>
      </c>
    </row>
    <row r="39" spans="1:10" ht="14.45" customHeight="1" x14ac:dyDescent="0.2">
      <c r="A39" s="465" t="s">
        <v>486</v>
      </c>
      <c r="B39" s="466" t="s">
        <v>1091</v>
      </c>
      <c r="C39" s="467">
        <v>0.49354999999999999</v>
      </c>
      <c r="D39" s="467">
        <v>0.89900000000000002</v>
      </c>
      <c r="E39" s="467"/>
      <c r="F39" s="467">
        <v>0.06</v>
      </c>
      <c r="G39" s="467">
        <v>0</v>
      </c>
      <c r="H39" s="467">
        <v>0.06</v>
      </c>
      <c r="I39" s="468" t="s">
        <v>271</v>
      </c>
      <c r="J39" s="469" t="s">
        <v>0</v>
      </c>
    </row>
    <row r="40" spans="1:10" ht="14.45" customHeight="1" x14ac:dyDescent="0.2">
      <c r="A40" s="465" t="s">
        <v>486</v>
      </c>
      <c r="B40" s="466" t="s">
        <v>1092</v>
      </c>
      <c r="C40" s="467">
        <v>8.41</v>
      </c>
      <c r="D40" s="467">
        <v>5.6029999999999998</v>
      </c>
      <c r="E40" s="467"/>
      <c r="F40" s="467">
        <v>7.5484900000000001</v>
      </c>
      <c r="G40" s="467">
        <v>0</v>
      </c>
      <c r="H40" s="467">
        <v>7.5484900000000001</v>
      </c>
      <c r="I40" s="468" t="s">
        <v>271</v>
      </c>
      <c r="J40" s="469" t="s">
        <v>1</v>
      </c>
    </row>
    <row r="41" spans="1:10" ht="14.45" customHeight="1" x14ac:dyDescent="0.2">
      <c r="A41" s="465" t="s">
        <v>486</v>
      </c>
      <c r="B41" s="466" t="s">
        <v>1093</v>
      </c>
      <c r="C41" s="467">
        <v>0</v>
      </c>
      <c r="D41" s="467">
        <v>0.55786999999999998</v>
      </c>
      <c r="E41" s="467"/>
      <c r="F41" s="467">
        <v>3.3472199999999996</v>
      </c>
      <c r="G41" s="467">
        <v>0</v>
      </c>
      <c r="H41" s="467">
        <v>3.3472199999999996</v>
      </c>
      <c r="I41" s="468" t="s">
        <v>271</v>
      </c>
      <c r="J41" s="469" t="s">
        <v>1</v>
      </c>
    </row>
    <row r="42" spans="1:10" ht="14.45" customHeight="1" x14ac:dyDescent="0.2">
      <c r="A42" s="465" t="s">
        <v>486</v>
      </c>
      <c r="B42" s="466" t="s">
        <v>488</v>
      </c>
      <c r="C42" s="467">
        <v>576.40959000000009</v>
      </c>
      <c r="D42" s="467">
        <v>358.41523000000001</v>
      </c>
      <c r="E42" s="467"/>
      <c r="F42" s="467">
        <v>249.75287999999998</v>
      </c>
      <c r="G42" s="467">
        <v>0</v>
      </c>
      <c r="H42" s="467">
        <v>249.75287999999998</v>
      </c>
      <c r="I42" s="468" t="s">
        <v>271</v>
      </c>
      <c r="J42" s="469" t="s">
        <v>1</v>
      </c>
    </row>
    <row r="43" spans="1:10" ht="14.45" customHeight="1" x14ac:dyDescent="0.2">
      <c r="A43" s="465" t="s">
        <v>271</v>
      </c>
      <c r="B43" s="466" t="s">
        <v>271</v>
      </c>
      <c r="C43" s="467" t="s">
        <v>271</v>
      </c>
      <c r="D43" s="467" t="s">
        <v>271</v>
      </c>
      <c r="E43" s="467"/>
      <c r="F43" s="467" t="s">
        <v>271</v>
      </c>
      <c r="G43" s="467" t="s">
        <v>271</v>
      </c>
      <c r="H43" s="467" t="s">
        <v>271</v>
      </c>
      <c r="I43" s="468" t="s">
        <v>271</v>
      </c>
      <c r="J43" s="469" t="s">
        <v>1</v>
      </c>
    </row>
    <row r="44" spans="1:10" ht="14.45" customHeight="1" x14ac:dyDescent="0.2">
      <c r="A44" s="465" t="s">
        <v>489</v>
      </c>
      <c r="B44" s="466" t="s">
        <v>490</v>
      </c>
      <c r="C44" s="467" t="s">
        <v>271</v>
      </c>
      <c r="D44" s="467" t="s">
        <v>271</v>
      </c>
      <c r="E44" s="467"/>
      <c r="F44" s="467" t="s">
        <v>271</v>
      </c>
      <c r="G44" s="467" t="s">
        <v>271</v>
      </c>
      <c r="H44" s="467" t="s">
        <v>271</v>
      </c>
      <c r="I44" s="468" t="s">
        <v>271</v>
      </c>
      <c r="J44" s="469" t="s">
        <v>1</v>
      </c>
    </row>
    <row r="45" spans="1:10" ht="14.45" customHeight="1" x14ac:dyDescent="0.2">
      <c r="A45" s="465" t="s">
        <v>489</v>
      </c>
      <c r="B45" s="466" t="s">
        <v>1083</v>
      </c>
      <c r="C45" s="467">
        <v>5.6272900000000003</v>
      </c>
      <c r="D45" s="467">
        <v>15.349600000000001</v>
      </c>
      <c r="E45" s="467"/>
      <c r="F45" s="467">
        <v>11.027239999999997</v>
      </c>
      <c r="G45" s="467">
        <v>0</v>
      </c>
      <c r="H45" s="467">
        <v>11.027239999999997</v>
      </c>
      <c r="I45" s="468" t="s">
        <v>271</v>
      </c>
      <c r="J45" s="469" t="s">
        <v>1</v>
      </c>
    </row>
    <row r="46" spans="1:10" ht="14.45" customHeight="1" x14ac:dyDescent="0.2">
      <c r="A46" s="465" t="s">
        <v>489</v>
      </c>
      <c r="B46" s="466" t="s">
        <v>1085</v>
      </c>
      <c r="C46" s="467">
        <v>0</v>
      </c>
      <c r="D46" s="467">
        <v>0</v>
      </c>
      <c r="E46" s="467"/>
      <c r="F46" s="467">
        <v>0</v>
      </c>
      <c r="G46" s="467">
        <v>0</v>
      </c>
      <c r="H46" s="467">
        <v>0</v>
      </c>
      <c r="I46" s="468" t="s">
        <v>271</v>
      </c>
      <c r="J46" s="469" t="s">
        <v>1</v>
      </c>
    </row>
    <row r="47" spans="1:10" ht="14.45" customHeight="1" x14ac:dyDescent="0.2">
      <c r="A47" s="465" t="s">
        <v>489</v>
      </c>
      <c r="B47" s="466" t="s">
        <v>1088</v>
      </c>
      <c r="C47" s="467">
        <v>20.279409999999999</v>
      </c>
      <c r="D47" s="467">
        <v>42.46311</v>
      </c>
      <c r="E47" s="467"/>
      <c r="F47" s="467">
        <v>7.3975799999999996</v>
      </c>
      <c r="G47" s="467">
        <v>0</v>
      </c>
      <c r="H47" s="467">
        <v>7.3975799999999996</v>
      </c>
      <c r="I47" s="468" t="s">
        <v>271</v>
      </c>
      <c r="J47" s="469" t="s">
        <v>1</v>
      </c>
    </row>
    <row r="48" spans="1:10" ht="14.45" customHeight="1" x14ac:dyDescent="0.2">
      <c r="A48" s="465" t="s">
        <v>489</v>
      </c>
      <c r="B48" s="466" t="s">
        <v>1089</v>
      </c>
      <c r="C48" s="467">
        <v>17.429899999999996</v>
      </c>
      <c r="D48" s="467">
        <v>52.212519999999998</v>
      </c>
      <c r="E48" s="467"/>
      <c r="F48" s="467">
        <v>9.6307000000000009</v>
      </c>
      <c r="G48" s="467">
        <v>0</v>
      </c>
      <c r="H48" s="467">
        <v>9.6307000000000009</v>
      </c>
      <c r="I48" s="468" t="s">
        <v>271</v>
      </c>
      <c r="J48" s="469" t="s">
        <v>1</v>
      </c>
    </row>
    <row r="49" spans="1:10" ht="14.45" customHeight="1" x14ac:dyDescent="0.2">
      <c r="A49" s="465" t="s">
        <v>489</v>
      </c>
      <c r="B49" s="466" t="s">
        <v>1090</v>
      </c>
      <c r="C49" s="467">
        <v>43.462419999999995</v>
      </c>
      <c r="D49" s="467">
        <v>56.50318</v>
      </c>
      <c r="E49" s="467"/>
      <c r="F49" s="467">
        <v>72.342830000000006</v>
      </c>
      <c r="G49" s="467">
        <v>0</v>
      </c>
      <c r="H49" s="467">
        <v>72.342830000000006</v>
      </c>
      <c r="I49" s="468" t="s">
        <v>271</v>
      </c>
      <c r="J49" s="469" t="s">
        <v>1</v>
      </c>
    </row>
    <row r="50" spans="1:10" ht="14.45" customHeight="1" x14ac:dyDescent="0.2">
      <c r="A50" s="465" t="s">
        <v>489</v>
      </c>
      <c r="B50" s="466" t="s">
        <v>1093</v>
      </c>
      <c r="C50" s="467">
        <v>0</v>
      </c>
      <c r="D50" s="467">
        <v>17.175419999999999</v>
      </c>
      <c r="E50" s="467"/>
      <c r="F50" s="467">
        <v>0</v>
      </c>
      <c r="G50" s="467">
        <v>0</v>
      </c>
      <c r="H50" s="467">
        <v>0</v>
      </c>
      <c r="I50" s="468" t="s">
        <v>271</v>
      </c>
      <c r="J50" s="469" t="s">
        <v>481</v>
      </c>
    </row>
    <row r="51" spans="1:10" ht="14.45" customHeight="1" x14ac:dyDescent="0.2">
      <c r="A51" s="465" t="s">
        <v>489</v>
      </c>
      <c r="B51" s="466" t="s">
        <v>491</v>
      </c>
      <c r="C51" s="467">
        <v>86.799019999999985</v>
      </c>
      <c r="D51" s="467">
        <v>183.70383000000001</v>
      </c>
      <c r="E51" s="467"/>
      <c r="F51" s="467">
        <v>100.39835000000001</v>
      </c>
      <c r="G51" s="467">
        <v>0</v>
      </c>
      <c r="H51" s="467">
        <v>100.39835000000001</v>
      </c>
      <c r="I51" s="468" t="s">
        <v>271</v>
      </c>
      <c r="J51" s="469" t="s">
        <v>484</v>
      </c>
    </row>
    <row r="52" spans="1:10" ht="14.45" customHeight="1" x14ac:dyDescent="0.2">
      <c r="A52" s="465" t="s">
        <v>271</v>
      </c>
      <c r="B52" s="466" t="s">
        <v>271</v>
      </c>
      <c r="C52" s="467" t="s">
        <v>271</v>
      </c>
      <c r="D52" s="467" t="s">
        <v>271</v>
      </c>
      <c r="E52" s="467"/>
      <c r="F52" s="467" t="s">
        <v>271</v>
      </c>
      <c r="G52" s="467" t="s">
        <v>271</v>
      </c>
      <c r="H52" s="467" t="s">
        <v>271</v>
      </c>
      <c r="I52" s="468" t="s">
        <v>271</v>
      </c>
      <c r="J52" s="469" t="s">
        <v>477</v>
      </c>
    </row>
    <row r="53" spans="1:10" ht="14.45" customHeight="1" x14ac:dyDescent="0.2">
      <c r="A53" s="465" t="s">
        <v>473</v>
      </c>
      <c r="B53" s="466" t="s">
        <v>480</v>
      </c>
      <c r="C53" s="467">
        <v>732.15839999999992</v>
      </c>
      <c r="D53" s="467">
        <v>632.72557000000006</v>
      </c>
      <c r="E53" s="467"/>
      <c r="F53" s="467">
        <v>401.02573999999998</v>
      </c>
      <c r="G53" s="467">
        <v>0</v>
      </c>
      <c r="H53" s="467">
        <v>401.02573999999998</v>
      </c>
      <c r="I53" s="468" t="s">
        <v>271</v>
      </c>
      <c r="J53" s="469" t="s">
        <v>479</v>
      </c>
    </row>
  </sheetData>
  <mergeCells count="3">
    <mergeCell ref="A1:I1"/>
    <mergeCell ref="F3:I3"/>
    <mergeCell ref="C4:D4"/>
  </mergeCells>
  <conditionalFormatting sqref="F18 F54:F65537">
    <cfRule type="cellIs" dxfId="20" priority="18" stopIfTrue="1" operator="greaterThan">
      <formula>1</formula>
    </cfRule>
  </conditionalFormatting>
  <conditionalFormatting sqref="H5:H17">
    <cfRule type="expression" dxfId="19" priority="14">
      <formula>$H5&gt;0</formula>
    </cfRule>
  </conditionalFormatting>
  <conditionalFormatting sqref="I5:I17">
    <cfRule type="expression" dxfId="18" priority="15">
      <formula>$I5&gt;1</formula>
    </cfRule>
  </conditionalFormatting>
  <conditionalFormatting sqref="B5:B17">
    <cfRule type="expression" dxfId="17" priority="11">
      <formula>OR($J5="NS",$J5="SumaNS",$J5="Účet")</formula>
    </cfRule>
  </conditionalFormatting>
  <conditionalFormatting sqref="F5:I17 B5:D17">
    <cfRule type="expression" dxfId="16" priority="17">
      <formula>AND($J5&lt;&gt;"",$J5&lt;&gt;"mezeraKL")</formula>
    </cfRule>
  </conditionalFormatting>
  <conditionalFormatting sqref="B5:D17 F5:I17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14" priority="13">
      <formula>OR($J5="SumaNS",$J5="NS")</formula>
    </cfRule>
  </conditionalFormatting>
  <conditionalFormatting sqref="A5:A17">
    <cfRule type="expression" dxfId="13" priority="9">
      <formula>AND($J5&lt;&gt;"mezeraKL",$J5&lt;&gt;"")</formula>
    </cfRule>
  </conditionalFormatting>
  <conditionalFormatting sqref="A5:A17">
    <cfRule type="expression" dxfId="12" priority="10">
      <formula>AND($J5&lt;&gt;"",$J5&lt;&gt;"mezeraKL")</formula>
    </cfRule>
  </conditionalFormatting>
  <conditionalFormatting sqref="H19:H53">
    <cfRule type="expression" dxfId="11" priority="6">
      <formula>$H19&gt;0</formula>
    </cfRule>
  </conditionalFormatting>
  <conditionalFormatting sqref="A19:A53">
    <cfRule type="expression" dxfId="10" priority="5">
      <formula>AND($J19&lt;&gt;"mezeraKL",$J19&lt;&gt;"")</formula>
    </cfRule>
  </conditionalFormatting>
  <conditionalFormatting sqref="I19:I53">
    <cfRule type="expression" dxfId="9" priority="7">
      <formula>$I19&gt;1</formula>
    </cfRule>
  </conditionalFormatting>
  <conditionalFormatting sqref="B19:B53">
    <cfRule type="expression" dxfId="8" priority="4">
      <formula>OR($J19="NS",$J19="SumaNS",$J19="Účet")</formula>
    </cfRule>
  </conditionalFormatting>
  <conditionalFormatting sqref="A19:D53 F19:I53">
    <cfRule type="expression" dxfId="7" priority="8">
      <formula>AND($J19&lt;&gt;"",$J19&lt;&gt;"mezeraKL")</formula>
    </cfRule>
  </conditionalFormatting>
  <conditionalFormatting sqref="B19:D53 F19:I53">
    <cfRule type="expression" dxfId="6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53 F19:I53">
    <cfRule type="expression" dxfId="5" priority="2">
      <formula>OR($J19="SumaNS",$J19="NS")</formula>
    </cfRule>
  </conditionalFormatting>
  <hyperlinks>
    <hyperlink ref="A2" location="Obsah!A1" display="Zpět na Obsah  KL 01  1.-4.měsíc" xr:uid="{2AEE61E1-4085-4407-B0AF-C68C99A0064E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0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1307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270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34.086335641558605</v>
      </c>
      <c r="J3" s="98">
        <f>SUBTOTAL(9,J5:J1048576)</f>
        <v>11765</v>
      </c>
      <c r="K3" s="99">
        <f>SUBTOTAL(9,K5:K1048576)</f>
        <v>401025.73882293701</v>
      </c>
    </row>
    <row r="4" spans="1:11" s="207" customFormat="1" ht="14.45" customHeight="1" thickBot="1" x14ac:dyDescent="0.25">
      <c r="A4" s="593" t="s">
        <v>4</v>
      </c>
      <c r="B4" s="471" t="s">
        <v>5</v>
      </c>
      <c r="C4" s="471" t="s">
        <v>0</v>
      </c>
      <c r="D4" s="471" t="s">
        <v>6</v>
      </c>
      <c r="E4" s="471" t="s">
        <v>7</v>
      </c>
      <c r="F4" s="471" t="s">
        <v>1</v>
      </c>
      <c r="G4" s="471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58" t="s">
        <v>473</v>
      </c>
      <c r="B5" s="559" t="s">
        <v>474</v>
      </c>
      <c r="C5" s="562" t="s">
        <v>1094</v>
      </c>
      <c r="D5" s="594" t="s">
        <v>1095</v>
      </c>
      <c r="E5" s="562" t="s">
        <v>1097</v>
      </c>
      <c r="F5" s="594" t="s">
        <v>1098</v>
      </c>
      <c r="G5" s="562" t="s">
        <v>1099</v>
      </c>
      <c r="H5" s="562" t="s">
        <v>1100</v>
      </c>
      <c r="I5" s="116">
        <v>1700</v>
      </c>
      <c r="J5" s="116">
        <v>2</v>
      </c>
      <c r="K5" s="582">
        <v>3400</v>
      </c>
    </row>
    <row r="6" spans="1:11" ht="14.45" customHeight="1" x14ac:dyDescent="0.2">
      <c r="A6" s="573" t="s">
        <v>473</v>
      </c>
      <c r="B6" s="574" t="s">
        <v>474</v>
      </c>
      <c r="C6" s="577" t="s">
        <v>482</v>
      </c>
      <c r="D6" s="595" t="s">
        <v>483</v>
      </c>
      <c r="E6" s="577" t="s">
        <v>1101</v>
      </c>
      <c r="F6" s="595" t="s">
        <v>1102</v>
      </c>
      <c r="G6" s="577" t="s">
        <v>1103</v>
      </c>
      <c r="H6" s="577" t="s">
        <v>1104</v>
      </c>
      <c r="I6" s="583">
        <v>7869</v>
      </c>
      <c r="J6" s="583">
        <v>2</v>
      </c>
      <c r="K6" s="584">
        <v>15738</v>
      </c>
    </row>
    <row r="7" spans="1:11" ht="14.45" customHeight="1" x14ac:dyDescent="0.2">
      <c r="A7" s="573" t="s">
        <v>473</v>
      </c>
      <c r="B7" s="574" t="s">
        <v>474</v>
      </c>
      <c r="C7" s="577" t="s">
        <v>482</v>
      </c>
      <c r="D7" s="595" t="s">
        <v>483</v>
      </c>
      <c r="E7" s="577" t="s">
        <v>1105</v>
      </c>
      <c r="F7" s="595" t="s">
        <v>1106</v>
      </c>
      <c r="G7" s="577" t="s">
        <v>1107</v>
      </c>
      <c r="H7" s="577" t="s">
        <v>1108</v>
      </c>
      <c r="I7" s="583">
        <v>22.430000305175781</v>
      </c>
      <c r="J7" s="583">
        <v>194</v>
      </c>
      <c r="K7" s="584">
        <v>4350.449951171875</v>
      </c>
    </row>
    <row r="8" spans="1:11" ht="14.45" customHeight="1" x14ac:dyDescent="0.2">
      <c r="A8" s="573" t="s">
        <v>473</v>
      </c>
      <c r="B8" s="574" t="s">
        <v>474</v>
      </c>
      <c r="C8" s="577" t="s">
        <v>482</v>
      </c>
      <c r="D8" s="595" t="s">
        <v>483</v>
      </c>
      <c r="E8" s="577" t="s">
        <v>1105</v>
      </c>
      <c r="F8" s="595" t="s">
        <v>1106</v>
      </c>
      <c r="G8" s="577" t="s">
        <v>1109</v>
      </c>
      <c r="H8" s="577" t="s">
        <v>1110</v>
      </c>
      <c r="I8" s="583">
        <v>18.770000457763672</v>
      </c>
      <c r="J8" s="583">
        <v>20</v>
      </c>
      <c r="K8" s="584">
        <v>375.3599853515625</v>
      </c>
    </row>
    <row r="9" spans="1:11" ht="14.45" customHeight="1" x14ac:dyDescent="0.2">
      <c r="A9" s="573" t="s">
        <v>473</v>
      </c>
      <c r="B9" s="574" t="s">
        <v>474</v>
      </c>
      <c r="C9" s="577" t="s">
        <v>482</v>
      </c>
      <c r="D9" s="595" t="s">
        <v>483</v>
      </c>
      <c r="E9" s="577" t="s">
        <v>1105</v>
      </c>
      <c r="F9" s="595" t="s">
        <v>1106</v>
      </c>
      <c r="G9" s="577" t="s">
        <v>1111</v>
      </c>
      <c r="H9" s="577" t="s">
        <v>1112</v>
      </c>
      <c r="I9" s="583">
        <v>2.880000114440918</v>
      </c>
      <c r="J9" s="583">
        <v>100</v>
      </c>
      <c r="K9" s="584">
        <v>288</v>
      </c>
    </row>
    <row r="10" spans="1:11" ht="14.45" customHeight="1" x14ac:dyDescent="0.2">
      <c r="A10" s="573" t="s">
        <v>473</v>
      </c>
      <c r="B10" s="574" t="s">
        <v>474</v>
      </c>
      <c r="C10" s="577" t="s">
        <v>482</v>
      </c>
      <c r="D10" s="595" t="s">
        <v>483</v>
      </c>
      <c r="E10" s="577" t="s">
        <v>1105</v>
      </c>
      <c r="F10" s="595" t="s">
        <v>1106</v>
      </c>
      <c r="G10" s="577" t="s">
        <v>1113</v>
      </c>
      <c r="H10" s="577" t="s">
        <v>1114</v>
      </c>
      <c r="I10" s="583">
        <v>4.7899999618530273</v>
      </c>
      <c r="J10" s="583">
        <v>900</v>
      </c>
      <c r="K10" s="584">
        <v>4311.4800415039063</v>
      </c>
    </row>
    <row r="11" spans="1:11" ht="14.45" customHeight="1" x14ac:dyDescent="0.2">
      <c r="A11" s="573" t="s">
        <v>473</v>
      </c>
      <c r="B11" s="574" t="s">
        <v>474</v>
      </c>
      <c r="C11" s="577" t="s">
        <v>482</v>
      </c>
      <c r="D11" s="595" t="s">
        <v>483</v>
      </c>
      <c r="E11" s="577" t="s">
        <v>1105</v>
      </c>
      <c r="F11" s="595" t="s">
        <v>1106</v>
      </c>
      <c r="G11" s="577" t="s">
        <v>1115</v>
      </c>
      <c r="H11" s="577" t="s">
        <v>1116</v>
      </c>
      <c r="I11" s="583">
        <v>18.75</v>
      </c>
      <c r="J11" s="583">
        <v>60</v>
      </c>
      <c r="K11" s="584">
        <v>1125.1800537109375</v>
      </c>
    </row>
    <row r="12" spans="1:11" ht="14.45" customHeight="1" x14ac:dyDescent="0.2">
      <c r="A12" s="573" t="s">
        <v>473</v>
      </c>
      <c r="B12" s="574" t="s">
        <v>474</v>
      </c>
      <c r="C12" s="577" t="s">
        <v>482</v>
      </c>
      <c r="D12" s="595" t="s">
        <v>483</v>
      </c>
      <c r="E12" s="577" t="s">
        <v>1105</v>
      </c>
      <c r="F12" s="595" t="s">
        <v>1106</v>
      </c>
      <c r="G12" s="577" t="s">
        <v>1117</v>
      </c>
      <c r="H12" s="577" t="s">
        <v>1118</v>
      </c>
      <c r="I12" s="583">
        <v>483</v>
      </c>
      <c r="J12" s="583">
        <v>1</v>
      </c>
      <c r="K12" s="584">
        <v>483</v>
      </c>
    </row>
    <row r="13" spans="1:11" ht="14.45" customHeight="1" x14ac:dyDescent="0.2">
      <c r="A13" s="573" t="s">
        <v>473</v>
      </c>
      <c r="B13" s="574" t="s">
        <v>474</v>
      </c>
      <c r="C13" s="577" t="s">
        <v>482</v>
      </c>
      <c r="D13" s="595" t="s">
        <v>483</v>
      </c>
      <c r="E13" s="577" t="s">
        <v>1105</v>
      </c>
      <c r="F13" s="595" t="s">
        <v>1106</v>
      </c>
      <c r="G13" s="577" t="s">
        <v>1119</v>
      </c>
      <c r="H13" s="577" t="s">
        <v>1120</v>
      </c>
      <c r="I13" s="583">
        <v>214.57000732421875</v>
      </c>
      <c r="J13" s="583">
        <v>4</v>
      </c>
      <c r="K13" s="584">
        <v>858.280029296875</v>
      </c>
    </row>
    <row r="14" spans="1:11" ht="14.45" customHeight="1" x14ac:dyDescent="0.2">
      <c r="A14" s="573" t="s">
        <v>473</v>
      </c>
      <c r="B14" s="574" t="s">
        <v>474</v>
      </c>
      <c r="C14" s="577" t="s">
        <v>482</v>
      </c>
      <c r="D14" s="595" t="s">
        <v>483</v>
      </c>
      <c r="E14" s="577" t="s">
        <v>1105</v>
      </c>
      <c r="F14" s="595" t="s">
        <v>1106</v>
      </c>
      <c r="G14" s="577" t="s">
        <v>1121</v>
      </c>
      <c r="H14" s="577" t="s">
        <v>1122</v>
      </c>
      <c r="I14" s="583">
        <v>61.209999084472656</v>
      </c>
      <c r="J14" s="583">
        <v>4</v>
      </c>
      <c r="K14" s="584">
        <v>244.83999633789063</v>
      </c>
    </row>
    <row r="15" spans="1:11" ht="14.45" customHeight="1" x14ac:dyDescent="0.2">
      <c r="A15" s="573" t="s">
        <v>473</v>
      </c>
      <c r="B15" s="574" t="s">
        <v>474</v>
      </c>
      <c r="C15" s="577" t="s">
        <v>482</v>
      </c>
      <c r="D15" s="595" t="s">
        <v>483</v>
      </c>
      <c r="E15" s="577" t="s">
        <v>1105</v>
      </c>
      <c r="F15" s="595" t="s">
        <v>1106</v>
      </c>
      <c r="G15" s="577" t="s">
        <v>1123</v>
      </c>
      <c r="H15" s="577" t="s">
        <v>1124</v>
      </c>
      <c r="I15" s="583">
        <v>26.170000076293945</v>
      </c>
      <c r="J15" s="583">
        <v>8</v>
      </c>
      <c r="K15" s="584">
        <v>209.36000061035156</v>
      </c>
    </row>
    <row r="16" spans="1:11" ht="14.45" customHeight="1" x14ac:dyDescent="0.2">
      <c r="A16" s="573" t="s">
        <v>473</v>
      </c>
      <c r="B16" s="574" t="s">
        <v>474</v>
      </c>
      <c r="C16" s="577" t="s">
        <v>482</v>
      </c>
      <c r="D16" s="595" t="s">
        <v>483</v>
      </c>
      <c r="E16" s="577" t="s">
        <v>1105</v>
      </c>
      <c r="F16" s="595" t="s">
        <v>1106</v>
      </c>
      <c r="G16" s="577" t="s">
        <v>1125</v>
      </c>
      <c r="H16" s="577" t="s">
        <v>1126</v>
      </c>
      <c r="I16" s="583">
        <v>12.159999847412109</v>
      </c>
      <c r="J16" s="583">
        <v>60</v>
      </c>
      <c r="K16" s="584">
        <v>729.8499755859375</v>
      </c>
    </row>
    <row r="17" spans="1:11" ht="14.45" customHeight="1" x14ac:dyDescent="0.2">
      <c r="A17" s="573" t="s">
        <v>473</v>
      </c>
      <c r="B17" s="574" t="s">
        <v>474</v>
      </c>
      <c r="C17" s="577" t="s">
        <v>482</v>
      </c>
      <c r="D17" s="595" t="s">
        <v>483</v>
      </c>
      <c r="E17" s="577" t="s">
        <v>1105</v>
      </c>
      <c r="F17" s="595" t="s">
        <v>1106</v>
      </c>
      <c r="G17" s="577" t="s">
        <v>1127</v>
      </c>
      <c r="H17" s="577" t="s">
        <v>1128</v>
      </c>
      <c r="I17" s="583">
        <v>15.760000228881836</v>
      </c>
      <c r="J17" s="583">
        <v>60</v>
      </c>
      <c r="K17" s="584">
        <v>945.5999755859375</v>
      </c>
    </row>
    <row r="18" spans="1:11" ht="14.45" customHeight="1" x14ac:dyDescent="0.2">
      <c r="A18" s="573" t="s">
        <v>473</v>
      </c>
      <c r="B18" s="574" t="s">
        <v>474</v>
      </c>
      <c r="C18" s="577" t="s">
        <v>482</v>
      </c>
      <c r="D18" s="595" t="s">
        <v>483</v>
      </c>
      <c r="E18" s="577" t="s">
        <v>1105</v>
      </c>
      <c r="F18" s="595" t="s">
        <v>1106</v>
      </c>
      <c r="G18" s="577" t="s">
        <v>1129</v>
      </c>
      <c r="H18" s="577" t="s">
        <v>1130</v>
      </c>
      <c r="I18" s="583">
        <v>22.299999237060547</v>
      </c>
      <c r="J18" s="583">
        <v>10</v>
      </c>
      <c r="K18" s="584">
        <v>222.99000549316406</v>
      </c>
    </row>
    <row r="19" spans="1:11" ht="14.45" customHeight="1" x14ac:dyDescent="0.2">
      <c r="A19" s="573" t="s">
        <v>473</v>
      </c>
      <c r="B19" s="574" t="s">
        <v>474</v>
      </c>
      <c r="C19" s="577" t="s">
        <v>482</v>
      </c>
      <c r="D19" s="595" t="s">
        <v>483</v>
      </c>
      <c r="E19" s="577" t="s">
        <v>1105</v>
      </c>
      <c r="F19" s="595" t="s">
        <v>1106</v>
      </c>
      <c r="G19" s="577" t="s">
        <v>1131</v>
      </c>
      <c r="H19" s="577" t="s">
        <v>1132</v>
      </c>
      <c r="I19" s="583">
        <v>13.800000190734863</v>
      </c>
      <c r="J19" s="583">
        <v>10</v>
      </c>
      <c r="K19" s="584">
        <v>138</v>
      </c>
    </row>
    <row r="20" spans="1:11" ht="14.45" customHeight="1" x14ac:dyDescent="0.2">
      <c r="A20" s="573" t="s">
        <v>473</v>
      </c>
      <c r="B20" s="574" t="s">
        <v>474</v>
      </c>
      <c r="C20" s="577" t="s">
        <v>482</v>
      </c>
      <c r="D20" s="595" t="s">
        <v>483</v>
      </c>
      <c r="E20" s="577" t="s">
        <v>1105</v>
      </c>
      <c r="F20" s="595" t="s">
        <v>1106</v>
      </c>
      <c r="G20" s="577" t="s">
        <v>1133</v>
      </c>
      <c r="H20" s="577" t="s">
        <v>1134</v>
      </c>
      <c r="I20" s="583">
        <v>17.139999389648438</v>
      </c>
      <c r="J20" s="583">
        <v>60</v>
      </c>
      <c r="K20" s="584">
        <v>1028.4000244140625</v>
      </c>
    </row>
    <row r="21" spans="1:11" ht="14.45" customHeight="1" x14ac:dyDescent="0.2">
      <c r="A21" s="573" t="s">
        <v>473</v>
      </c>
      <c r="B21" s="574" t="s">
        <v>474</v>
      </c>
      <c r="C21" s="577" t="s">
        <v>482</v>
      </c>
      <c r="D21" s="595" t="s">
        <v>483</v>
      </c>
      <c r="E21" s="577" t="s">
        <v>1105</v>
      </c>
      <c r="F21" s="595" t="s">
        <v>1106</v>
      </c>
      <c r="G21" s="577" t="s">
        <v>1135</v>
      </c>
      <c r="H21" s="577" t="s">
        <v>1136</v>
      </c>
      <c r="I21" s="583">
        <v>72.220001220703125</v>
      </c>
      <c r="J21" s="583">
        <v>4</v>
      </c>
      <c r="K21" s="584">
        <v>288.8800048828125</v>
      </c>
    </row>
    <row r="22" spans="1:11" ht="14.45" customHeight="1" x14ac:dyDescent="0.2">
      <c r="A22" s="573" t="s">
        <v>473</v>
      </c>
      <c r="B22" s="574" t="s">
        <v>474</v>
      </c>
      <c r="C22" s="577" t="s">
        <v>482</v>
      </c>
      <c r="D22" s="595" t="s">
        <v>483</v>
      </c>
      <c r="E22" s="577" t="s">
        <v>1105</v>
      </c>
      <c r="F22" s="595" t="s">
        <v>1106</v>
      </c>
      <c r="G22" s="577" t="s">
        <v>1137</v>
      </c>
      <c r="H22" s="577" t="s">
        <v>1138</v>
      </c>
      <c r="I22" s="583">
        <v>105.44999694824219</v>
      </c>
      <c r="J22" s="583">
        <v>6</v>
      </c>
      <c r="K22" s="584">
        <v>632.70001220703125</v>
      </c>
    </row>
    <row r="23" spans="1:11" ht="14.45" customHeight="1" x14ac:dyDescent="0.2">
      <c r="A23" s="573" t="s">
        <v>473</v>
      </c>
      <c r="B23" s="574" t="s">
        <v>474</v>
      </c>
      <c r="C23" s="577" t="s">
        <v>482</v>
      </c>
      <c r="D23" s="595" t="s">
        <v>483</v>
      </c>
      <c r="E23" s="577" t="s">
        <v>1139</v>
      </c>
      <c r="F23" s="595" t="s">
        <v>1140</v>
      </c>
      <c r="G23" s="577" t="s">
        <v>1141</v>
      </c>
      <c r="H23" s="577" t="s">
        <v>1142</v>
      </c>
      <c r="I23" s="583">
        <v>3.4800000190734863</v>
      </c>
      <c r="J23" s="583">
        <v>100</v>
      </c>
      <c r="K23" s="584">
        <v>348</v>
      </c>
    </row>
    <row r="24" spans="1:11" ht="14.45" customHeight="1" x14ac:dyDescent="0.2">
      <c r="A24" s="573" t="s">
        <v>473</v>
      </c>
      <c r="B24" s="574" t="s">
        <v>474</v>
      </c>
      <c r="C24" s="577" t="s">
        <v>482</v>
      </c>
      <c r="D24" s="595" t="s">
        <v>483</v>
      </c>
      <c r="E24" s="577" t="s">
        <v>1139</v>
      </c>
      <c r="F24" s="595" t="s">
        <v>1140</v>
      </c>
      <c r="G24" s="577" t="s">
        <v>1143</v>
      </c>
      <c r="H24" s="577" t="s">
        <v>1144</v>
      </c>
      <c r="I24" s="583">
        <v>5.320000171661377</v>
      </c>
      <c r="J24" s="583">
        <v>200</v>
      </c>
      <c r="K24" s="584">
        <v>1064</v>
      </c>
    </row>
    <row r="25" spans="1:11" ht="14.45" customHeight="1" x14ac:dyDescent="0.2">
      <c r="A25" s="573" t="s">
        <v>473</v>
      </c>
      <c r="B25" s="574" t="s">
        <v>474</v>
      </c>
      <c r="C25" s="577" t="s">
        <v>482</v>
      </c>
      <c r="D25" s="595" t="s">
        <v>483</v>
      </c>
      <c r="E25" s="577" t="s">
        <v>1139</v>
      </c>
      <c r="F25" s="595" t="s">
        <v>1140</v>
      </c>
      <c r="G25" s="577" t="s">
        <v>1145</v>
      </c>
      <c r="H25" s="577" t="s">
        <v>1146</v>
      </c>
      <c r="I25" s="583">
        <v>472.57000732421875</v>
      </c>
      <c r="J25" s="583">
        <v>2</v>
      </c>
      <c r="K25" s="584">
        <v>945.1400146484375</v>
      </c>
    </row>
    <row r="26" spans="1:11" ht="14.45" customHeight="1" x14ac:dyDescent="0.2">
      <c r="A26" s="573" t="s">
        <v>473</v>
      </c>
      <c r="B26" s="574" t="s">
        <v>474</v>
      </c>
      <c r="C26" s="577" t="s">
        <v>482</v>
      </c>
      <c r="D26" s="595" t="s">
        <v>483</v>
      </c>
      <c r="E26" s="577" t="s">
        <v>1139</v>
      </c>
      <c r="F26" s="595" t="s">
        <v>1140</v>
      </c>
      <c r="G26" s="577" t="s">
        <v>1147</v>
      </c>
      <c r="H26" s="577" t="s">
        <v>1148</v>
      </c>
      <c r="I26" s="583">
        <v>30.25</v>
      </c>
      <c r="J26" s="583">
        <v>40</v>
      </c>
      <c r="K26" s="584">
        <v>1210</v>
      </c>
    </row>
    <row r="27" spans="1:11" ht="14.45" customHeight="1" x14ac:dyDescent="0.2">
      <c r="A27" s="573" t="s">
        <v>473</v>
      </c>
      <c r="B27" s="574" t="s">
        <v>474</v>
      </c>
      <c r="C27" s="577" t="s">
        <v>482</v>
      </c>
      <c r="D27" s="595" t="s">
        <v>483</v>
      </c>
      <c r="E27" s="577" t="s">
        <v>1139</v>
      </c>
      <c r="F27" s="595" t="s">
        <v>1140</v>
      </c>
      <c r="G27" s="577" t="s">
        <v>1149</v>
      </c>
      <c r="H27" s="577" t="s">
        <v>1150</v>
      </c>
      <c r="I27" s="583">
        <v>1.1299999952316284</v>
      </c>
      <c r="J27" s="583">
        <v>160</v>
      </c>
      <c r="K27" s="584">
        <v>180.80000305175781</v>
      </c>
    </row>
    <row r="28" spans="1:11" ht="14.45" customHeight="1" x14ac:dyDescent="0.2">
      <c r="A28" s="573" t="s">
        <v>473</v>
      </c>
      <c r="B28" s="574" t="s">
        <v>474</v>
      </c>
      <c r="C28" s="577" t="s">
        <v>482</v>
      </c>
      <c r="D28" s="595" t="s">
        <v>483</v>
      </c>
      <c r="E28" s="577" t="s">
        <v>1139</v>
      </c>
      <c r="F28" s="595" t="s">
        <v>1140</v>
      </c>
      <c r="G28" s="577" t="s">
        <v>1151</v>
      </c>
      <c r="H28" s="577" t="s">
        <v>1152</v>
      </c>
      <c r="I28" s="583">
        <v>5.559999942779541</v>
      </c>
      <c r="J28" s="583">
        <v>50</v>
      </c>
      <c r="K28" s="584">
        <v>278</v>
      </c>
    </row>
    <row r="29" spans="1:11" ht="14.45" customHeight="1" x14ac:dyDescent="0.2">
      <c r="A29" s="573" t="s">
        <v>473</v>
      </c>
      <c r="B29" s="574" t="s">
        <v>474</v>
      </c>
      <c r="C29" s="577" t="s">
        <v>482</v>
      </c>
      <c r="D29" s="595" t="s">
        <v>483</v>
      </c>
      <c r="E29" s="577" t="s">
        <v>1139</v>
      </c>
      <c r="F29" s="595" t="s">
        <v>1140</v>
      </c>
      <c r="G29" s="577" t="s">
        <v>1153</v>
      </c>
      <c r="H29" s="577" t="s">
        <v>1154</v>
      </c>
      <c r="I29" s="583">
        <v>1.9800000190734863</v>
      </c>
      <c r="J29" s="583">
        <v>50</v>
      </c>
      <c r="K29" s="584">
        <v>99</v>
      </c>
    </row>
    <row r="30" spans="1:11" ht="14.45" customHeight="1" x14ac:dyDescent="0.2">
      <c r="A30" s="573" t="s">
        <v>473</v>
      </c>
      <c r="B30" s="574" t="s">
        <v>474</v>
      </c>
      <c r="C30" s="577" t="s">
        <v>482</v>
      </c>
      <c r="D30" s="595" t="s">
        <v>483</v>
      </c>
      <c r="E30" s="577" t="s">
        <v>1139</v>
      </c>
      <c r="F30" s="595" t="s">
        <v>1140</v>
      </c>
      <c r="G30" s="577" t="s">
        <v>1155</v>
      </c>
      <c r="H30" s="577" t="s">
        <v>1156</v>
      </c>
      <c r="I30" s="583">
        <v>2.3900001049041748</v>
      </c>
      <c r="J30" s="583">
        <v>30</v>
      </c>
      <c r="K30" s="584">
        <v>71.699996948242188</v>
      </c>
    </row>
    <row r="31" spans="1:11" ht="14.45" customHeight="1" x14ac:dyDescent="0.2">
      <c r="A31" s="573" t="s">
        <v>473</v>
      </c>
      <c r="B31" s="574" t="s">
        <v>474</v>
      </c>
      <c r="C31" s="577" t="s">
        <v>482</v>
      </c>
      <c r="D31" s="595" t="s">
        <v>483</v>
      </c>
      <c r="E31" s="577" t="s">
        <v>1139</v>
      </c>
      <c r="F31" s="595" t="s">
        <v>1140</v>
      </c>
      <c r="G31" s="577" t="s">
        <v>1157</v>
      </c>
      <c r="H31" s="577" t="s">
        <v>1158</v>
      </c>
      <c r="I31" s="583">
        <v>23.709999084472656</v>
      </c>
      <c r="J31" s="583">
        <v>50</v>
      </c>
      <c r="K31" s="584">
        <v>1185.5</v>
      </c>
    </row>
    <row r="32" spans="1:11" ht="14.45" customHeight="1" x14ac:dyDescent="0.2">
      <c r="A32" s="573" t="s">
        <v>473</v>
      </c>
      <c r="B32" s="574" t="s">
        <v>474</v>
      </c>
      <c r="C32" s="577" t="s">
        <v>482</v>
      </c>
      <c r="D32" s="595" t="s">
        <v>483</v>
      </c>
      <c r="E32" s="577" t="s">
        <v>1139</v>
      </c>
      <c r="F32" s="595" t="s">
        <v>1140</v>
      </c>
      <c r="G32" s="577" t="s">
        <v>1159</v>
      </c>
      <c r="H32" s="577" t="s">
        <v>1160</v>
      </c>
      <c r="I32" s="583">
        <v>44.080001831054688</v>
      </c>
      <c r="J32" s="583">
        <v>150</v>
      </c>
      <c r="K32" s="584">
        <v>6612</v>
      </c>
    </row>
    <row r="33" spans="1:11" ht="14.45" customHeight="1" x14ac:dyDescent="0.2">
      <c r="A33" s="573" t="s">
        <v>473</v>
      </c>
      <c r="B33" s="574" t="s">
        <v>474</v>
      </c>
      <c r="C33" s="577" t="s">
        <v>482</v>
      </c>
      <c r="D33" s="595" t="s">
        <v>483</v>
      </c>
      <c r="E33" s="577" t="s">
        <v>1161</v>
      </c>
      <c r="F33" s="595" t="s">
        <v>1162</v>
      </c>
      <c r="G33" s="577" t="s">
        <v>1163</v>
      </c>
      <c r="H33" s="577" t="s">
        <v>1164</v>
      </c>
      <c r="I33" s="583">
        <v>0.30000001192092896</v>
      </c>
      <c r="J33" s="583">
        <v>400</v>
      </c>
      <c r="K33" s="584">
        <v>120</v>
      </c>
    </row>
    <row r="34" spans="1:11" ht="14.45" customHeight="1" x14ac:dyDescent="0.2">
      <c r="A34" s="573" t="s">
        <v>473</v>
      </c>
      <c r="B34" s="574" t="s">
        <v>474</v>
      </c>
      <c r="C34" s="577" t="s">
        <v>482</v>
      </c>
      <c r="D34" s="595" t="s">
        <v>483</v>
      </c>
      <c r="E34" s="577" t="s">
        <v>1165</v>
      </c>
      <c r="F34" s="595" t="s">
        <v>1166</v>
      </c>
      <c r="G34" s="577" t="s">
        <v>1167</v>
      </c>
      <c r="H34" s="577" t="s">
        <v>1168</v>
      </c>
      <c r="I34" s="583">
        <v>3.3900001049041748</v>
      </c>
      <c r="J34" s="583">
        <v>1000</v>
      </c>
      <c r="K34" s="584">
        <v>3390</v>
      </c>
    </row>
    <row r="35" spans="1:11" ht="14.45" customHeight="1" x14ac:dyDescent="0.2">
      <c r="A35" s="573" t="s">
        <v>473</v>
      </c>
      <c r="B35" s="574" t="s">
        <v>474</v>
      </c>
      <c r="C35" s="577" t="s">
        <v>486</v>
      </c>
      <c r="D35" s="595" t="s">
        <v>487</v>
      </c>
      <c r="E35" s="577" t="s">
        <v>1101</v>
      </c>
      <c r="F35" s="595" t="s">
        <v>1102</v>
      </c>
      <c r="G35" s="577" t="s">
        <v>1103</v>
      </c>
      <c r="H35" s="577" t="s">
        <v>1104</v>
      </c>
      <c r="I35" s="583">
        <v>7869</v>
      </c>
      <c r="J35" s="583">
        <v>4</v>
      </c>
      <c r="K35" s="584">
        <v>31476</v>
      </c>
    </row>
    <row r="36" spans="1:11" ht="14.45" customHeight="1" x14ac:dyDescent="0.2">
      <c r="A36" s="573" t="s">
        <v>473</v>
      </c>
      <c r="B36" s="574" t="s">
        <v>474</v>
      </c>
      <c r="C36" s="577" t="s">
        <v>486</v>
      </c>
      <c r="D36" s="595" t="s">
        <v>487</v>
      </c>
      <c r="E36" s="577" t="s">
        <v>1101</v>
      </c>
      <c r="F36" s="595" t="s">
        <v>1102</v>
      </c>
      <c r="G36" s="577" t="s">
        <v>1169</v>
      </c>
      <c r="H36" s="577" t="s">
        <v>1170</v>
      </c>
      <c r="I36" s="583">
        <v>7869</v>
      </c>
      <c r="J36" s="583">
        <v>2</v>
      </c>
      <c r="K36" s="584">
        <v>15738</v>
      </c>
    </row>
    <row r="37" spans="1:11" ht="14.45" customHeight="1" x14ac:dyDescent="0.2">
      <c r="A37" s="573" t="s">
        <v>473</v>
      </c>
      <c r="B37" s="574" t="s">
        <v>474</v>
      </c>
      <c r="C37" s="577" t="s">
        <v>486</v>
      </c>
      <c r="D37" s="595" t="s">
        <v>487</v>
      </c>
      <c r="E37" s="577" t="s">
        <v>1101</v>
      </c>
      <c r="F37" s="595" t="s">
        <v>1102</v>
      </c>
      <c r="G37" s="577" t="s">
        <v>1171</v>
      </c>
      <c r="H37" s="577" t="s">
        <v>1172</v>
      </c>
      <c r="I37" s="583">
        <v>7869</v>
      </c>
      <c r="J37" s="583">
        <v>2</v>
      </c>
      <c r="K37" s="584">
        <v>15738</v>
      </c>
    </row>
    <row r="38" spans="1:11" ht="14.45" customHeight="1" x14ac:dyDescent="0.2">
      <c r="A38" s="573" t="s">
        <v>473</v>
      </c>
      <c r="B38" s="574" t="s">
        <v>474</v>
      </c>
      <c r="C38" s="577" t="s">
        <v>486</v>
      </c>
      <c r="D38" s="595" t="s">
        <v>487</v>
      </c>
      <c r="E38" s="577" t="s">
        <v>1101</v>
      </c>
      <c r="F38" s="595" t="s">
        <v>1102</v>
      </c>
      <c r="G38" s="577" t="s">
        <v>1173</v>
      </c>
      <c r="H38" s="577" t="s">
        <v>1174</v>
      </c>
      <c r="I38" s="583">
        <v>9880</v>
      </c>
      <c r="J38" s="583">
        <v>2</v>
      </c>
      <c r="K38" s="584">
        <v>19760</v>
      </c>
    </row>
    <row r="39" spans="1:11" ht="14.45" customHeight="1" x14ac:dyDescent="0.2">
      <c r="A39" s="573" t="s">
        <v>473</v>
      </c>
      <c r="B39" s="574" t="s">
        <v>474</v>
      </c>
      <c r="C39" s="577" t="s">
        <v>486</v>
      </c>
      <c r="D39" s="595" t="s">
        <v>487</v>
      </c>
      <c r="E39" s="577" t="s">
        <v>1101</v>
      </c>
      <c r="F39" s="595" t="s">
        <v>1102</v>
      </c>
      <c r="G39" s="577" t="s">
        <v>1175</v>
      </c>
      <c r="H39" s="577" t="s">
        <v>1176</v>
      </c>
      <c r="I39" s="583">
        <v>9880</v>
      </c>
      <c r="J39" s="583">
        <v>2</v>
      </c>
      <c r="K39" s="584">
        <v>19760</v>
      </c>
    </row>
    <row r="40" spans="1:11" ht="14.45" customHeight="1" x14ac:dyDescent="0.2">
      <c r="A40" s="573" t="s">
        <v>473</v>
      </c>
      <c r="B40" s="574" t="s">
        <v>474</v>
      </c>
      <c r="C40" s="577" t="s">
        <v>486</v>
      </c>
      <c r="D40" s="595" t="s">
        <v>487</v>
      </c>
      <c r="E40" s="577" t="s">
        <v>1101</v>
      </c>
      <c r="F40" s="595" t="s">
        <v>1102</v>
      </c>
      <c r="G40" s="577" t="s">
        <v>1177</v>
      </c>
      <c r="H40" s="577" t="s">
        <v>1178</v>
      </c>
      <c r="I40" s="583">
        <v>9880</v>
      </c>
      <c r="J40" s="583">
        <v>2</v>
      </c>
      <c r="K40" s="584">
        <v>19760</v>
      </c>
    </row>
    <row r="41" spans="1:11" ht="14.45" customHeight="1" x14ac:dyDescent="0.2">
      <c r="A41" s="573" t="s">
        <v>473</v>
      </c>
      <c r="B41" s="574" t="s">
        <v>474</v>
      </c>
      <c r="C41" s="577" t="s">
        <v>486</v>
      </c>
      <c r="D41" s="595" t="s">
        <v>487</v>
      </c>
      <c r="E41" s="577" t="s">
        <v>1101</v>
      </c>
      <c r="F41" s="595" t="s">
        <v>1102</v>
      </c>
      <c r="G41" s="577" t="s">
        <v>1179</v>
      </c>
      <c r="H41" s="577" t="s">
        <v>1180</v>
      </c>
      <c r="I41" s="583">
        <v>9880</v>
      </c>
      <c r="J41" s="583">
        <v>3</v>
      </c>
      <c r="K41" s="584">
        <v>29640</v>
      </c>
    </row>
    <row r="42" spans="1:11" ht="14.45" customHeight="1" x14ac:dyDescent="0.2">
      <c r="A42" s="573" t="s">
        <v>473</v>
      </c>
      <c r="B42" s="574" t="s">
        <v>474</v>
      </c>
      <c r="C42" s="577" t="s">
        <v>486</v>
      </c>
      <c r="D42" s="595" t="s">
        <v>487</v>
      </c>
      <c r="E42" s="577" t="s">
        <v>1101</v>
      </c>
      <c r="F42" s="595" t="s">
        <v>1102</v>
      </c>
      <c r="G42" s="577" t="s">
        <v>1181</v>
      </c>
      <c r="H42" s="577" t="s">
        <v>1182</v>
      </c>
      <c r="I42" s="583">
        <v>9880</v>
      </c>
      <c r="J42" s="583">
        <v>1</v>
      </c>
      <c r="K42" s="584">
        <v>9880</v>
      </c>
    </row>
    <row r="43" spans="1:11" ht="14.45" customHeight="1" x14ac:dyDescent="0.2">
      <c r="A43" s="573" t="s">
        <v>473</v>
      </c>
      <c r="B43" s="574" t="s">
        <v>474</v>
      </c>
      <c r="C43" s="577" t="s">
        <v>486</v>
      </c>
      <c r="D43" s="595" t="s">
        <v>487</v>
      </c>
      <c r="E43" s="577" t="s">
        <v>1101</v>
      </c>
      <c r="F43" s="595" t="s">
        <v>1102</v>
      </c>
      <c r="G43" s="577" t="s">
        <v>1183</v>
      </c>
      <c r="H43" s="577" t="s">
        <v>1184</v>
      </c>
      <c r="I43" s="583">
        <v>9450</v>
      </c>
      <c r="J43" s="583">
        <v>1</v>
      </c>
      <c r="K43" s="584">
        <v>9450</v>
      </c>
    </row>
    <row r="44" spans="1:11" ht="14.45" customHeight="1" x14ac:dyDescent="0.2">
      <c r="A44" s="573" t="s">
        <v>473</v>
      </c>
      <c r="B44" s="574" t="s">
        <v>474</v>
      </c>
      <c r="C44" s="577" t="s">
        <v>486</v>
      </c>
      <c r="D44" s="595" t="s">
        <v>487</v>
      </c>
      <c r="E44" s="577" t="s">
        <v>1105</v>
      </c>
      <c r="F44" s="595" t="s">
        <v>1106</v>
      </c>
      <c r="G44" s="577" t="s">
        <v>1185</v>
      </c>
      <c r="H44" s="577" t="s">
        <v>1186</v>
      </c>
      <c r="I44" s="583">
        <v>0.5</v>
      </c>
      <c r="J44" s="583">
        <v>5000</v>
      </c>
      <c r="K44" s="584">
        <v>2500</v>
      </c>
    </row>
    <row r="45" spans="1:11" ht="14.45" customHeight="1" x14ac:dyDescent="0.2">
      <c r="A45" s="573" t="s">
        <v>473</v>
      </c>
      <c r="B45" s="574" t="s">
        <v>474</v>
      </c>
      <c r="C45" s="577" t="s">
        <v>486</v>
      </c>
      <c r="D45" s="595" t="s">
        <v>487</v>
      </c>
      <c r="E45" s="577" t="s">
        <v>1105</v>
      </c>
      <c r="F45" s="595" t="s">
        <v>1106</v>
      </c>
      <c r="G45" s="577" t="s">
        <v>1187</v>
      </c>
      <c r="H45" s="577" t="s">
        <v>1188</v>
      </c>
      <c r="I45" s="583">
        <v>449.3800048828125</v>
      </c>
      <c r="J45" s="583">
        <v>20</v>
      </c>
      <c r="K45" s="584">
        <v>8987.580078125</v>
      </c>
    </row>
    <row r="46" spans="1:11" ht="14.45" customHeight="1" x14ac:dyDescent="0.2">
      <c r="A46" s="573" t="s">
        <v>473</v>
      </c>
      <c r="B46" s="574" t="s">
        <v>474</v>
      </c>
      <c r="C46" s="577" t="s">
        <v>486</v>
      </c>
      <c r="D46" s="595" t="s">
        <v>487</v>
      </c>
      <c r="E46" s="577" t="s">
        <v>1105</v>
      </c>
      <c r="F46" s="595" t="s">
        <v>1106</v>
      </c>
      <c r="G46" s="577" t="s">
        <v>1189</v>
      </c>
      <c r="H46" s="577" t="s">
        <v>1190</v>
      </c>
      <c r="I46" s="583">
        <v>101.19999694824219</v>
      </c>
      <c r="J46" s="583">
        <v>5</v>
      </c>
      <c r="K46" s="584">
        <v>506</v>
      </c>
    </row>
    <row r="47" spans="1:11" ht="14.45" customHeight="1" x14ac:dyDescent="0.2">
      <c r="A47" s="573" t="s">
        <v>473</v>
      </c>
      <c r="B47" s="574" t="s">
        <v>474</v>
      </c>
      <c r="C47" s="577" t="s">
        <v>486</v>
      </c>
      <c r="D47" s="595" t="s">
        <v>487</v>
      </c>
      <c r="E47" s="577" t="s">
        <v>1105</v>
      </c>
      <c r="F47" s="595" t="s">
        <v>1106</v>
      </c>
      <c r="G47" s="577" t="s">
        <v>1111</v>
      </c>
      <c r="H47" s="577" t="s">
        <v>1112</v>
      </c>
      <c r="I47" s="583">
        <v>2.869999885559082</v>
      </c>
      <c r="J47" s="583">
        <v>100</v>
      </c>
      <c r="K47" s="584">
        <v>287</v>
      </c>
    </row>
    <row r="48" spans="1:11" ht="14.45" customHeight="1" x14ac:dyDescent="0.2">
      <c r="A48" s="573" t="s">
        <v>473</v>
      </c>
      <c r="B48" s="574" t="s">
        <v>474</v>
      </c>
      <c r="C48" s="577" t="s">
        <v>486</v>
      </c>
      <c r="D48" s="595" t="s">
        <v>487</v>
      </c>
      <c r="E48" s="577" t="s">
        <v>1105</v>
      </c>
      <c r="F48" s="595" t="s">
        <v>1106</v>
      </c>
      <c r="G48" s="577" t="s">
        <v>1113</v>
      </c>
      <c r="H48" s="577" t="s">
        <v>1114</v>
      </c>
      <c r="I48" s="583">
        <v>4.7899999618530273</v>
      </c>
      <c r="J48" s="583">
        <v>216</v>
      </c>
      <c r="K48" s="584">
        <v>1034.6400146484375</v>
      </c>
    </row>
    <row r="49" spans="1:11" ht="14.45" customHeight="1" x14ac:dyDescent="0.2">
      <c r="A49" s="573" t="s">
        <v>473</v>
      </c>
      <c r="B49" s="574" t="s">
        <v>474</v>
      </c>
      <c r="C49" s="577" t="s">
        <v>486</v>
      </c>
      <c r="D49" s="595" t="s">
        <v>487</v>
      </c>
      <c r="E49" s="577" t="s">
        <v>1105</v>
      </c>
      <c r="F49" s="595" t="s">
        <v>1106</v>
      </c>
      <c r="G49" s="577" t="s">
        <v>1191</v>
      </c>
      <c r="H49" s="577" t="s">
        <v>1192</v>
      </c>
      <c r="I49" s="583">
        <v>9.8000001907348633</v>
      </c>
      <c r="J49" s="583">
        <v>100</v>
      </c>
      <c r="K49" s="584">
        <v>979.79998779296875</v>
      </c>
    </row>
    <row r="50" spans="1:11" ht="14.45" customHeight="1" x14ac:dyDescent="0.2">
      <c r="A50" s="573" t="s">
        <v>473</v>
      </c>
      <c r="B50" s="574" t="s">
        <v>474</v>
      </c>
      <c r="C50" s="577" t="s">
        <v>486</v>
      </c>
      <c r="D50" s="595" t="s">
        <v>487</v>
      </c>
      <c r="E50" s="577" t="s">
        <v>1105</v>
      </c>
      <c r="F50" s="595" t="s">
        <v>1106</v>
      </c>
      <c r="G50" s="577" t="s">
        <v>1123</v>
      </c>
      <c r="H50" s="577" t="s">
        <v>1124</v>
      </c>
      <c r="I50" s="583">
        <v>26.170000076293945</v>
      </c>
      <c r="J50" s="583">
        <v>3</v>
      </c>
      <c r="K50" s="584">
        <v>78.510002136230469</v>
      </c>
    </row>
    <row r="51" spans="1:11" ht="14.45" customHeight="1" x14ac:dyDescent="0.2">
      <c r="A51" s="573" t="s">
        <v>473</v>
      </c>
      <c r="B51" s="574" t="s">
        <v>474</v>
      </c>
      <c r="C51" s="577" t="s">
        <v>486</v>
      </c>
      <c r="D51" s="595" t="s">
        <v>487</v>
      </c>
      <c r="E51" s="577" t="s">
        <v>1105</v>
      </c>
      <c r="F51" s="595" t="s">
        <v>1106</v>
      </c>
      <c r="G51" s="577" t="s">
        <v>1193</v>
      </c>
      <c r="H51" s="577" t="s">
        <v>1194</v>
      </c>
      <c r="I51" s="583">
        <v>29.100000381469727</v>
      </c>
      <c r="J51" s="583">
        <v>24</v>
      </c>
      <c r="K51" s="584">
        <v>698.280029296875</v>
      </c>
    </row>
    <row r="52" spans="1:11" ht="14.45" customHeight="1" x14ac:dyDescent="0.2">
      <c r="A52" s="573" t="s">
        <v>473</v>
      </c>
      <c r="B52" s="574" t="s">
        <v>474</v>
      </c>
      <c r="C52" s="577" t="s">
        <v>486</v>
      </c>
      <c r="D52" s="595" t="s">
        <v>487</v>
      </c>
      <c r="E52" s="577" t="s">
        <v>1105</v>
      </c>
      <c r="F52" s="595" t="s">
        <v>1106</v>
      </c>
      <c r="G52" s="577" t="s">
        <v>1195</v>
      </c>
      <c r="H52" s="577" t="s">
        <v>1196</v>
      </c>
      <c r="I52" s="583">
        <v>56.939998626708984</v>
      </c>
      <c r="J52" s="583">
        <v>30</v>
      </c>
      <c r="K52" s="584">
        <v>1708.0999755859375</v>
      </c>
    </row>
    <row r="53" spans="1:11" ht="14.45" customHeight="1" x14ac:dyDescent="0.2">
      <c r="A53" s="573" t="s">
        <v>473</v>
      </c>
      <c r="B53" s="574" t="s">
        <v>474</v>
      </c>
      <c r="C53" s="577" t="s">
        <v>486</v>
      </c>
      <c r="D53" s="595" t="s">
        <v>487</v>
      </c>
      <c r="E53" s="577" t="s">
        <v>1139</v>
      </c>
      <c r="F53" s="595" t="s">
        <v>1140</v>
      </c>
      <c r="G53" s="577" t="s">
        <v>1197</v>
      </c>
      <c r="H53" s="577" t="s">
        <v>1198</v>
      </c>
      <c r="I53" s="583">
        <v>220.22000122070313</v>
      </c>
      <c r="J53" s="583">
        <v>5</v>
      </c>
      <c r="K53" s="584">
        <v>1101.0999755859375</v>
      </c>
    </row>
    <row r="54" spans="1:11" ht="14.45" customHeight="1" x14ac:dyDescent="0.2">
      <c r="A54" s="573" t="s">
        <v>473</v>
      </c>
      <c r="B54" s="574" t="s">
        <v>474</v>
      </c>
      <c r="C54" s="577" t="s">
        <v>486</v>
      </c>
      <c r="D54" s="595" t="s">
        <v>487</v>
      </c>
      <c r="E54" s="577" t="s">
        <v>1139</v>
      </c>
      <c r="F54" s="595" t="s">
        <v>1140</v>
      </c>
      <c r="G54" s="577" t="s">
        <v>1199</v>
      </c>
      <c r="H54" s="577" t="s">
        <v>1200</v>
      </c>
      <c r="I54" s="583">
        <v>2.9000000953674316</v>
      </c>
      <c r="J54" s="583">
        <v>100</v>
      </c>
      <c r="K54" s="584">
        <v>290</v>
      </c>
    </row>
    <row r="55" spans="1:11" ht="14.45" customHeight="1" x14ac:dyDescent="0.2">
      <c r="A55" s="573" t="s">
        <v>473</v>
      </c>
      <c r="B55" s="574" t="s">
        <v>474</v>
      </c>
      <c r="C55" s="577" t="s">
        <v>486</v>
      </c>
      <c r="D55" s="595" t="s">
        <v>487</v>
      </c>
      <c r="E55" s="577" t="s">
        <v>1139</v>
      </c>
      <c r="F55" s="595" t="s">
        <v>1140</v>
      </c>
      <c r="G55" s="577" t="s">
        <v>1201</v>
      </c>
      <c r="H55" s="577" t="s">
        <v>1202</v>
      </c>
      <c r="I55" s="583">
        <v>2.8399999141693115</v>
      </c>
      <c r="J55" s="583">
        <v>100</v>
      </c>
      <c r="K55" s="584">
        <v>284.35000610351563</v>
      </c>
    </row>
    <row r="56" spans="1:11" ht="14.45" customHeight="1" x14ac:dyDescent="0.2">
      <c r="A56" s="573" t="s">
        <v>473</v>
      </c>
      <c r="B56" s="574" t="s">
        <v>474</v>
      </c>
      <c r="C56" s="577" t="s">
        <v>486</v>
      </c>
      <c r="D56" s="595" t="s">
        <v>487</v>
      </c>
      <c r="E56" s="577" t="s">
        <v>1139</v>
      </c>
      <c r="F56" s="595" t="s">
        <v>1140</v>
      </c>
      <c r="G56" s="577" t="s">
        <v>1203</v>
      </c>
      <c r="H56" s="577" t="s">
        <v>1204</v>
      </c>
      <c r="I56" s="583">
        <v>2.8399999141693115</v>
      </c>
      <c r="J56" s="583">
        <v>200</v>
      </c>
      <c r="K56" s="584">
        <v>568.70001220703125</v>
      </c>
    </row>
    <row r="57" spans="1:11" ht="14.45" customHeight="1" x14ac:dyDescent="0.2">
      <c r="A57" s="573" t="s">
        <v>473</v>
      </c>
      <c r="B57" s="574" t="s">
        <v>474</v>
      </c>
      <c r="C57" s="577" t="s">
        <v>486</v>
      </c>
      <c r="D57" s="595" t="s">
        <v>487</v>
      </c>
      <c r="E57" s="577" t="s">
        <v>1139</v>
      </c>
      <c r="F57" s="595" t="s">
        <v>1140</v>
      </c>
      <c r="G57" s="577" t="s">
        <v>1205</v>
      </c>
      <c r="H57" s="577" t="s">
        <v>1206</v>
      </c>
      <c r="I57" s="583">
        <v>30.309999465942383</v>
      </c>
      <c r="J57" s="583">
        <v>50</v>
      </c>
      <c r="K57" s="584">
        <v>1515.530029296875</v>
      </c>
    </row>
    <row r="58" spans="1:11" ht="14.45" customHeight="1" x14ac:dyDescent="0.2">
      <c r="A58" s="573" t="s">
        <v>473</v>
      </c>
      <c r="B58" s="574" t="s">
        <v>474</v>
      </c>
      <c r="C58" s="577" t="s">
        <v>486</v>
      </c>
      <c r="D58" s="595" t="s">
        <v>487</v>
      </c>
      <c r="E58" s="577" t="s">
        <v>1139</v>
      </c>
      <c r="F58" s="595" t="s">
        <v>1140</v>
      </c>
      <c r="G58" s="577" t="s">
        <v>1207</v>
      </c>
      <c r="H58" s="577" t="s">
        <v>1208</v>
      </c>
      <c r="I58" s="583">
        <v>1996.5</v>
      </c>
      <c r="J58" s="583">
        <v>4</v>
      </c>
      <c r="K58" s="584">
        <v>7986</v>
      </c>
    </row>
    <row r="59" spans="1:11" ht="14.45" customHeight="1" x14ac:dyDescent="0.2">
      <c r="A59" s="573" t="s">
        <v>473</v>
      </c>
      <c r="B59" s="574" t="s">
        <v>474</v>
      </c>
      <c r="C59" s="577" t="s">
        <v>486</v>
      </c>
      <c r="D59" s="595" t="s">
        <v>487</v>
      </c>
      <c r="E59" s="577" t="s">
        <v>1139</v>
      </c>
      <c r="F59" s="595" t="s">
        <v>1140</v>
      </c>
      <c r="G59" s="577" t="s">
        <v>1209</v>
      </c>
      <c r="H59" s="577" t="s">
        <v>1210</v>
      </c>
      <c r="I59" s="583">
        <v>13.149999618530273</v>
      </c>
      <c r="J59" s="583">
        <v>35</v>
      </c>
      <c r="K59" s="584">
        <v>460.239990234375</v>
      </c>
    </row>
    <row r="60" spans="1:11" ht="14.45" customHeight="1" x14ac:dyDescent="0.2">
      <c r="A60" s="573" t="s">
        <v>473</v>
      </c>
      <c r="B60" s="574" t="s">
        <v>474</v>
      </c>
      <c r="C60" s="577" t="s">
        <v>486</v>
      </c>
      <c r="D60" s="595" t="s">
        <v>487</v>
      </c>
      <c r="E60" s="577" t="s">
        <v>1139</v>
      </c>
      <c r="F60" s="595" t="s">
        <v>1140</v>
      </c>
      <c r="G60" s="577" t="s">
        <v>1211</v>
      </c>
      <c r="H60" s="577" t="s">
        <v>1212</v>
      </c>
      <c r="I60" s="583">
        <v>23.069999694824219</v>
      </c>
      <c r="J60" s="583">
        <v>35</v>
      </c>
      <c r="K60" s="584">
        <v>807.530029296875</v>
      </c>
    </row>
    <row r="61" spans="1:11" ht="14.45" customHeight="1" x14ac:dyDescent="0.2">
      <c r="A61" s="573" t="s">
        <v>473</v>
      </c>
      <c r="B61" s="574" t="s">
        <v>474</v>
      </c>
      <c r="C61" s="577" t="s">
        <v>486</v>
      </c>
      <c r="D61" s="595" t="s">
        <v>487</v>
      </c>
      <c r="E61" s="577" t="s">
        <v>1139</v>
      </c>
      <c r="F61" s="595" t="s">
        <v>1140</v>
      </c>
      <c r="G61" s="577" t="s">
        <v>1213</v>
      </c>
      <c r="H61" s="577" t="s">
        <v>1214</v>
      </c>
      <c r="I61" s="583">
        <v>6.1999998092651367</v>
      </c>
      <c r="J61" s="583">
        <v>100</v>
      </c>
      <c r="K61" s="584">
        <v>620</v>
      </c>
    </row>
    <row r="62" spans="1:11" ht="14.45" customHeight="1" x14ac:dyDescent="0.2">
      <c r="A62" s="573" t="s">
        <v>473</v>
      </c>
      <c r="B62" s="574" t="s">
        <v>474</v>
      </c>
      <c r="C62" s="577" t="s">
        <v>486</v>
      </c>
      <c r="D62" s="595" t="s">
        <v>487</v>
      </c>
      <c r="E62" s="577" t="s">
        <v>1139</v>
      </c>
      <c r="F62" s="595" t="s">
        <v>1140</v>
      </c>
      <c r="G62" s="577" t="s">
        <v>1215</v>
      </c>
      <c r="H62" s="577" t="s">
        <v>1216</v>
      </c>
      <c r="I62" s="583">
        <v>7.7199997901916504</v>
      </c>
      <c r="J62" s="583">
        <v>100</v>
      </c>
      <c r="K62" s="584">
        <v>772.46002197265625</v>
      </c>
    </row>
    <row r="63" spans="1:11" ht="14.45" customHeight="1" x14ac:dyDescent="0.2">
      <c r="A63" s="573" t="s">
        <v>473</v>
      </c>
      <c r="B63" s="574" t="s">
        <v>474</v>
      </c>
      <c r="C63" s="577" t="s">
        <v>486</v>
      </c>
      <c r="D63" s="595" t="s">
        <v>487</v>
      </c>
      <c r="E63" s="577" t="s">
        <v>1139</v>
      </c>
      <c r="F63" s="595" t="s">
        <v>1140</v>
      </c>
      <c r="G63" s="577" t="s">
        <v>1217</v>
      </c>
      <c r="H63" s="577" t="s">
        <v>1218</v>
      </c>
      <c r="I63" s="583">
        <v>13.310000419616699</v>
      </c>
      <c r="J63" s="583">
        <v>10</v>
      </c>
      <c r="K63" s="584">
        <v>133.10000610351563</v>
      </c>
    </row>
    <row r="64" spans="1:11" ht="14.45" customHeight="1" x14ac:dyDescent="0.2">
      <c r="A64" s="573" t="s">
        <v>473</v>
      </c>
      <c r="B64" s="574" t="s">
        <v>474</v>
      </c>
      <c r="C64" s="577" t="s">
        <v>486</v>
      </c>
      <c r="D64" s="595" t="s">
        <v>487</v>
      </c>
      <c r="E64" s="577" t="s">
        <v>1139</v>
      </c>
      <c r="F64" s="595" t="s">
        <v>1140</v>
      </c>
      <c r="G64" s="577" t="s">
        <v>1219</v>
      </c>
      <c r="H64" s="577" t="s">
        <v>1220</v>
      </c>
      <c r="I64" s="583">
        <v>2722.5</v>
      </c>
      <c r="J64" s="583">
        <v>4</v>
      </c>
      <c r="K64" s="584">
        <v>10890</v>
      </c>
    </row>
    <row r="65" spans="1:11" ht="14.45" customHeight="1" x14ac:dyDescent="0.2">
      <c r="A65" s="573" t="s">
        <v>473</v>
      </c>
      <c r="B65" s="574" t="s">
        <v>474</v>
      </c>
      <c r="C65" s="577" t="s">
        <v>486</v>
      </c>
      <c r="D65" s="595" t="s">
        <v>487</v>
      </c>
      <c r="E65" s="577" t="s">
        <v>1139</v>
      </c>
      <c r="F65" s="595" t="s">
        <v>1140</v>
      </c>
      <c r="G65" s="577" t="s">
        <v>1221</v>
      </c>
      <c r="H65" s="577" t="s">
        <v>1222</v>
      </c>
      <c r="I65" s="583">
        <v>522.719970703125</v>
      </c>
      <c r="J65" s="583">
        <v>2</v>
      </c>
      <c r="K65" s="584">
        <v>1045.43994140625</v>
      </c>
    </row>
    <row r="66" spans="1:11" ht="14.45" customHeight="1" x14ac:dyDescent="0.2">
      <c r="A66" s="573" t="s">
        <v>473</v>
      </c>
      <c r="B66" s="574" t="s">
        <v>474</v>
      </c>
      <c r="C66" s="577" t="s">
        <v>486</v>
      </c>
      <c r="D66" s="595" t="s">
        <v>487</v>
      </c>
      <c r="E66" s="577" t="s">
        <v>1139</v>
      </c>
      <c r="F66" s="595" t="s">
        <v>1140</v>
      </c>
      <c r="G66" s="577" t="s">
        <v>1223</v>
      </c>
      <c r="H66" s="577" t="s">
        <v>1224</v>
      </c>
      <c r="I66" s="583">
        <v>0.57999998331069946</v>
      </c>
      <c r="J66" s="583">
        <v>100</v>
      </c>
      <c r="K66" s="584">
        <v>58</v>
      </c>
    </row>
    <row r="67" spans="1:11" ht="14.45" customHeight="1" x14ac:dyDescent="0.2">
      <c r="A67" s="573" t="s">
        <v>473</v>
      </c>
      <c r="B67" s="574" t="s">
        <v>474</v>
      </c>
      <c r="C67" s="577" t="s">
        <v>486</v>
      </c>
      <c r="D67" s="595" t="s">
        <v>487</v>
      </c>
      <c r="E67" s="577" t="s">
        <v>1139</v>
      </c>
      <c r="F67" s="595" t="s">
        <v>1140</v>
      </c>
      <c r="G67" s="577" t="s">
        <v>1225</v>
      </c>
      <c r="H67" s="577" t="s">
        <v>1226</v>
      </c>
      <c r="I67" s="583">
        <v>3.440000057220459</v>
      </c>
      <c r="J67" s="583">
        <v>100</v>
      </c>
      <c r="K67" s="584">
        <v>343.85000610351563</v>
      </c>
    </row>
    <row r="68" spans="1:11" ht="14.45" customHeight="1" x14ac:dyDescent="0.2">
      <c r="A68" s="573" t="s">
        <v>473</v>
      </c>
      <c r="B68" s="574" t="s">
        <v>474</v>
      </c>
      <c r="C68" s="577" t="s">
        <v>486</v>
      </c>
      <c r="D68" s="595" t="s">
        <v>487</v>
      </c>
      <c r="E68" s="577" t="s">
        <v>1227</v>
      </c>
      <c r="F68" s="595" t="s">
        <v>1228</v>
      </c>
      <c r="G68" s="577" t="s">
        <v>1229</v>
      </c>
      <c r="H68" s="577" t="s">
        <v>1230</v>
      </c>
      <c r="I68" s="583">
        <v>37.720001220703125</v>
      </c>
      <c r="J68" s="583">
        <v>36</v>
      </c>
      <c r="K68" s="584">
        <v>1357.9200439453125</v>
      </c>
    </row>
    <row r="69" spans="1:11" ht="14.45" customHeight="1" x14ac:dyDescent="0.2">
      <c r="A69" s="573" t="s">
        <v>473</v>
      </c>
      <c r="B69" s="574" t="s">
        <v>474</v>
      </c>
      <c r="C69" s="577" t="s">
        <v>486</v>
      </c>
      <c r="D69" s="595" t="s">
        <v>487</v>
      </c>
      <c r="E69" s="577" t="s">
        <v>1227</v>
      </c>
      <c r="F69" s="595" t="s">
        <v>1228</v>
      </c>
      <c r="G69" s="577" t="s">
        <v>1231</v>
      </c>
      <c r="H69" s="577" t="s">
        <v>1232</v>
      </c>
      <c r="I69" s="583">
        <v>90.910003662109375</v>
      </c>
      <c r="J69" s="583">
        <v>24</v>
      </c>
      <c r="K69" s="584">
        <v>2181.780029296875</v>
      </c>
    </row>
    <row r="70" spans="1:11" ht="14.45" customHeight="1" x14ac:dyDescent="0.2">
      <c r="A70" s="573" t="s">
        <v>473</v>
      </c>
      <c r="B70" s="574" t="s">
        <v>474</v>
      </c>
      <c r="C70" s="577" t="s">
        <v>486</v>
      </c>
      <c r="D70" s="595" t="s">
        <v>487</v>
      </c>
      <c r="E70" s="577" t="s">
        <v>1227</v>
      </c>
      <c r="F70" s="595" t="s">
        <v>1228</v>
      </c>
      <c r="G70" s="577" t="s">
        <v>1233</v>
      </c>
      <c r="H70" s="577" t="s">
        <v>1234</v>
      </c>
      <c r="I70" s="583">
        <v>50.479999542236328</v>
      </c>
      <c r="J70" s="583">
        <v>36</v>
      </c>
      <c r="K70" s="584">
        <v>1817.1199951171875</v>
      </c>
    </row>
    <row r="71" spans="1:11" ht="14.45" customHeight="1" x14ac:dyDescent="0.2">
      <c r="A71" s="573" t="s">
        <v>473</v>
      </c>
      <c r="B71" s="574" t="s">
        <v>474</v>
      </c>
      <c r="C71" s="577" t="s">
        <v>486</v>
      </c>
      <c r="D71" s="595" t="s">
        <v>487</v>
      </c>
      <c r="E71" s="577" t="s">
        <v>1227</v>
      </c>
      <c r="F71" s="595" t="s">
        <v>1228</v>
      </c>
      <c r="G71" s="577" t="s">
        <v>1235</v>
      </c>
      <c r="H71" s="577" t="s">
        <v>1236</v>
      </c>
      <c r="I71" s="583">
        <v>47.75</v>
      </c>
      <c r="J71" s="583">
        <v>36</v>
      </c>
      <c r="K71" s="584">
        <v>1719</v>
      </c>
    </row>
    <row r="72" spans="1:11" ht="14.45" customHeight="1" x14ac:dyDescent="0.2">
      <c r="A72" s="573" t="s">
        <v>473</v>
      </c>
      <c r="B72" s="574" t="s">
        <v>474</v>
      </c>
      <c r="C72" s="577" t="s">
        <v>486</v>
      </c>
      <c r="D72" s="595" t="s">
        <v>487</v>
      </c>
      <c r="E72" s="577" t="s">
        <v>1227</v>
      </c>
      <c r="F72" s="595" t="s">
        <v>1228</v>
      </c>
      <c r="G72" s="577" t="s">
        <v>1237</v>
      </c>
      <c r="H72" s="577" t="s">
        <v>1238</v>
      </c>
      <c r="I72" s="583">
        <v>40.009998321533203</v>
      </c>
      <c r="J72" s="583">
        <v>72</v>
      </c>
      <c r="K72" s="584">
        <v>2880.52001953125</v>
      </c>
    </row>
    <row r="73" spans="1:11" ht="14.45" customHeight="1" x14ac:dyDescent="0.2">
      <c r="A73" s="573" t="s">
        <v>473</v>
      </c>
      <c r="B73" s="574" t="s">
        <v>474</v>
      </c>
      <c r="C73" s="577" t="s">
        <v>486</v>
      </c>
      <c r="D73" s="595" t="s">
        <v>487</v>
      </c>
      <c r="E73" s="577" t="s">
        <v>1227</v>
      </c>
      <c r="F73" s="595" t="s">
        <v>1228</v>
      </c>
      <c r="G73" s="577" t="s">
        <v>1239</v>
      </c>
      <c r="H73" s="577" t="s">
        <v>1240</v>
      </c>
      <c r="I73" s="583">
        <v>132.6300048828125</v>
      </c>
      <c r="J73" s="583">
        <v>36</v>
      </c>
      <c r="K73" s="584">
        <v>4774.56982421875</v>
      </c>
    </row>
    <row r="74" spans="1:11" ht="14.45" customHeight="1" x14ac:dyDescent="0.2">
      <c r="A74" s="573" t="s">
        <v>473</v>
      </c>
      <c r="B74" s="574" t="s">
        <v>474</v>
      </c>
      <c r="C74" s="577" t="s">
        <v>486</v>
      </c>
      <c r="D74" s="595" t="s">
        <v>487</v>
      </c>
      <c r="E74" s="577" t="s">
        <v>1227</v>
      </c>
      <c r="F74" s="595" t="s">
        <v>1228</v>
      </c>
      <c r="G74" s="577" t="s">
        <v>1241</v>
      </c>
      <c r="H74" s="577" t="s">
        <v>1242</v>
      </c>
      <c r="I74" s="583">
        <v>94.819999694824219</v>
      </c>
      <c r="J74" s="583">
        <v>36</v>
      </c>
      <c r="K74" s="584">
        <v>3413.429931640625</v>
      </c>
    </row>
    <row r="75" spans="1:11" ht="14.45" customHeight="1" x14ac:dyDescent="0.2">
      <c r="A75" s="573" t="s">
        <v>473</v>
      </c>
      <c r="B75" s="574" t="s">
        <v>474</v>
      </c>
      <c r="C75" s="577" t="s">
        <v>486</v>
      </c>
      <c r="D75" s="595" t="s">
        <v>487</v>
      </c>
      <c r="E75" s="577" t="s">
        <v>1227</v>
      </c>
      <c r="F75" s="595" t="s">
        <v>1228</v>
      </c>
      <c r="G75" s="577" t="s">
        <v>1243</v>
      </c>
      <c r="H75" s="577" t="s">
        <v>1244</v>
      </c>
      <c r="I75" s="583">
        <v>80.160003662109375</v>
      </c>
      <c r="J75" s="583">
        <v>24</v>
      </c>
      <c r="K75" s="584">
        <v>1923.719970703125</v>
      </c>
    </row>
    <row r="76" spans="1:11" ht="14.45" customHeight="1" x14ac:dyDescent="0.2">
      <c r="A76" s="573" t="s">
        <v>473</v>
      </c>
      <c r="B76" s="574" t="s">
        <v>474</v>
      </c>
      <c r="C76" s="577" t="s">
        <v>486</v>
      </c>
      <c r="D76" s="595" t="s">
        <v>487</v>
      </c>
      <c r="E76" s="577" t="s">
        <v>1227</v>
      </c>
      <c r="F76" s="595" t="s">
        <v>1228</v>
      </c>
      <c r="G76" s="577" t="s">
        <v>1245</v>
      </c>
      <c r="H76" s="577" t="s">
        <v>1246</v>
      </c>
      <c r="I76" s="583">
        <v>78.199996948242188</v>
      </c>
      <c r="J76" s="583">
        <v>24</v>
      </c>
      <c r="K76" s="584">
        <v>1876.800048828125</v>
      </c>
    </row>
    <row r="77" spans="1:11" ht="14.45" customHeight="1" x14ac:dyDescent="0.2">
      <c r="A77" s="573" t="s">
        <v>473</v>
      </c>
      <c r="B77" s="574" t="s">
        <v>474</v>
      </c>
      <c r="C77" s="577" t="s">
        <v>486</v>
      </c>
      <c r="D77" s="595" t="s">
        <v>487</v>
      </c>
      <c r="E77" s="577" t="s">
        <v>1227</v>
      </c>
      <c r="F77" s="595" t="s">
        <v>1228</v>
      </c>
      <c r="G77" s="577" t="s">
        <v>1247</v>
      </c>
      <c r="H77" s="577" t="s">
        <v>1248</v>
      </c>
      <c r="I77" s="583">
        <v>83.089996337890625</v>
      </c>
      <c r="J77" s="583">
        <v>24</v>
      </c>
      <c r="K77" s="584">
        <v>1994.0999755859375</v>
      </c>
    </row>
    <row r="78" spans="1:11" ht="14.45" customHeight="1" x14ac:dyDescent="0.2">
      <c r="A78" s="573" t="s">
        <v>473</v>
      </c>
      <c r="B78" s="574" t="s">
        <v>474</v>
      </c>
      <c r="C78" s="577" t="s">
        <v>486</v>
      </c>
      <c r="D78" s="595" t="s">
        <v>487</v>
      </c>
      <c r="E78" s="577" t="s">
        <v>1161</v>
      </c>
      <c r="F78" s="595" t="s">
        <v>1162</v>
      </c>
      <c r="G78" s="577" t="s">
        <v>1163</v>
      </c>
      <c r="H78" s="577" t="s">
        <v>1164</v>
      </c>
      <c r="I78" s="583">
        <v>0.30000001192092896</v>
      </c>
      <c r="J78" s="583">
        <v>200</v>
      </c>
      <c r="K78" s="584">
        <v>60</v>
      </c>
    </row>
    <row r="79" spans="1:11" ht="14.45" customHeight="1" x14ac:dyDescent="0.2">
      <c r="A79" s="573" t="s">
        <v>473</v>
      </c>
      <c r="B79" s="574" t="s">
        <v>474</v>
      </c>
      <c r="C79" s="577" t="s">
        <v>486</v>
      </c>
      <c r="D79" s="595" t="s">
        <v>487</v>
      </c>
      <c r="E79" s="577" t="s">
        <v>1165</v>
      </c>
      <c r="F79" s="595" t="s">
        <v>1166</v>
      </c>
      <c r="G79" s="577" t="s">
        <v>1249</v>
      </c>
      <c r="H79" s="577" t="s">
        <v>1250</v>
      </c>
      <c r="I79" s="583">
        <v>17.129999160766602</v>
      </c>
      <c r="J79" s="583">
        <v>100</v>
      </c>
      <c r="K79" s="584">
        <v>1713</v>
      </c>
    </row>
    <row r="80" spans="1:11" ht="14.45" customHeight="1" x14ac:dyDescent="0.2">
      <c r="A80" s="573" t="s">
        <v>473</v>
      </c>
      <c r="B80" s="574" t="s">
        <v>474</v>
      </c>
      <c r="C80" s="577" t="s">
        <v>486</v>
      </c>
      <c r="D80" s="595" t="s">
        <v>487</v>
      </c>
      <c r="E80" s="577" t="s">
        <v>1165</v>
      </c>
      <c r="F80" s="595" t="s">
        <v>1166</v>
      </c>
      <c r="G80" s="577" t="s">
        <v>1251</v>
      </c>
      <c r="H80" s="577" t="s">
        <v>1252</v>
      </c>
      <c r="I80" s="583">
        <v>16.940000534057617</v>
      </c>
      <c r="J80" s="583">
        <v>100</v>
      </c>
      <c r="K80" s="584">
        <v>1694</v>
      </c>
    </row>
    <row r="81" spans="1:11" ht="14.45" customHeight="1" x14ac:dyDescent="0.2">
      <c r="A81" s="573" t="s">
        <v>473</v>
      </c>
      <c r="B81" s="574" t="s">
        <v>474</v>
      </c>
      <c r="C81" s="577" t="s">
        <v>486</v>
      </c>
      <c r="D81" s="595" t="s">
        <v>487</v>
      </c>
      <c r="E81" s="577" t="s">
        <v>1165</v>
      </c>
      <c r="F81" s="595" t="s">
        <v>1166</v>
      </c>
      <c r="G81" s="577" t="s">
        <v>1253</v>
      </c>
      <c r="H81" s="577" t="s">
        <v>1254</v>
      </c>
      <c r="I81" s="583">
        <v>7.0199999809265137</v>
      </c>
      <c r="J81" s="583">
        <v>100</v>
      </c>
      <c r="K81" s="584">
        <v>702</v>
      </c>
    </row>
    <row r="82" spans="1:11" ht="14.45" customHeight="1" x14ac:dyDescent="0.2">
      <c r="A82" s="573" t="s">
        <v>473</v>
      </c>
      <c r="B82" s="574" t="s">
        <v>474</v>
      </c>
      <c r="C82" s="577" t="s">
        <v>486</v>
      </c>
      <c r="D82" s="595" t="s">
        <v>487</v>
      </c>
      <c r="E82" s="577" t="s">
        <v>1165</v>
      </c>
      <c r="F82" s="595" t="s">
        <v>1166</v>
      </c>
      <c r="G82" s="577" t="s">
        <v>1255</v>
      </c>
      <c r="H82" s="577" t="s">
        <v>1256</v>
      </c>
      <c r="I82" s="583">
        <v>13.675000190734863</v>
      </c>
      <c r="J82" s="583">
        <v>140</v>
      </c>
      <c r="K82" s="584">
        <v>1914.989990234375</v>
      </c>
    </row>
    <row r="83" spans="1:11" ht="14.45" customHeight="1" x14ac:dyDescent="0.2">
      <c r="A83" s="573" t="s">
        <v>473</v>
      </c>
      <c r="B83" s="574" t="s">
        <v>474</v>
      </c>
      <c r="C83" s="577" t="s">
        <v>486</v>
      </c>
      <c r="D83" s="595" t="s">
        <v>487</v>
      </c>
      <c r="E83" s="577" t="s">
        <v>1165</v>
      </c>
      <c r="F83" s="595" t="s">
        <v>1166</v>
      </c>
      <c r="G83" s="577" t="s">
        <v>1257</v>
      </c>
      <c r="H83" s="577" t="s">
        <v>1258</v>
      </c>
      <c r="I83" s="583">
        <v>11.739999771118164</v>
      </c>
      <c r="J83" s="583">
        <v>100</v>
      </c>
      <c r="K83" s="584">
        <v>1174</v>
      </c>
    </row>
    <row r="84" spans="1:11" ht="14.45" customHeight="1" x14ac:dyDescent="0.2">
      <c r="A84" s="573" t="s">
        <v>473</v>
      </c>
      <c r="B84" s="574" t="s">
        <v>474</v>
      </c>
      <c r="C84" s="577" t="s">
        <v>486</v>
      </c>
      <c r="D84" s="595" t="s">
        <v>487</v>
      </c>
      <c r="E84" s="577" t="s">
        <v>1165</v>
      </c>
      <c r="F84" s="595" t="s">
        <v>1166</v>
      </c>
      <c r="G84" s="577" t="s">
        <v>1259</v>
      </c>
      <c r="H84" s="577" t="s">
        <v>1260</v>
      </c>
      <c r="I84" s="583">
        <v>7.0100002288818359</v>
      </c>
      <c r="J84" s="583">
        <v>50</v>
      </c>
      <c r="K84" s="584">
        <v>350.5</v>
      </c>
    </row>
    <row r="85" spans="1:11" ht="14.45" customHeight="1" x14ac:dyDescent="0.2">
      <c r="A85" s="573" t="s">
        <v>473</v>
      </c>
      <c r="B85" s="574" t="s">
        <v>474</v>
      </c>
      <c r="C85" s="577" t="s">
        <v>486</v>
      </c>
      <c r="D85" s="595" t="s">
        <v>487</v>
      </c>
      <c r="E85" s="577" t="s">
        <v>1261</v>
      </c>
      <c r="F85" s="595" t="s">
        <v>1262</v>
      </c>
      <c r="G85" s="577" t="s">
        <v>1263</v>
      </c>
      <c r="H85" s="577" t="s">
        <v>1264</v>
      </c>
      <c r="I85" s="583">
        <v>111.56999969482422</v>
      </c>
      <c r="J85" s="583">
        <v>30</v>
      </c>
      <c r="K85" s="584">
        <v>3347.219970703125</v>
      </c>
    </row>
    <row r="86" spans="1:11" ht="14.45" customHeight="1" x14ac:dyDescent="0.2">
      <c r="A86" s="573" t="s">
        <v>473</v>
      </c>
      <c r="B86" s="574" t="s">
        <v>474</v>
      </c>
      <c r="C86" s="577" t="s">
        <v>489</v>
      </c>
      <c r="D86" s="595" t="s">
        <v>490</v>
      </c>
      <c r="E86" s="577" t="s">
        <v>1265</v>
      </c>
      <c r="F86" s="595" t="s">
        <v>1266</v>
      </c>
      <c r="G86" s="577" t="s">
        <v>1267</v>
      </c>
      <c r="H86" s="577" t="s">
        <v>1268</v>
      </c>
      <c r="I86" s="583">
        <v>4318.85986328125</v>
      </c>
      <c r="J86" s="583">
        <v>1</v>
      </c>
      <c r="K86" s="584">
        <v>4318.85986328125</v>
      </c>
    </row>
    <row r="87" spans="1:11" ht="14.45" customHeight="1" x14ac:dyDescent="0.2">
      <c r="A87" s="573" t="s">
        <v>473</v>
      </c>
      <c r="B87" s="574" t="s">
        <v>474</v>
      </c>
      <c r="C87" s="577" t="s">
        <v>489</v>
      </c>
      <c r="D87" s="595" t="s">
        <v>490</v>
      </c>
      <c r="E87" s="577" t="s">
        <v>1265</v>
      </c>
      <c r="F87" s="595" t="s">
        <v>1266</v>
      </c>
      <c r="G87" s="577" t="s">
        <v>1269</v>
      </c>
      <c r="H87" s="577" t="s">
        <v>1270</v>
      </c>
      <c r="I87" s="583">
        <v>1071.800048828125</v>
      </c>
      <c r="J87" s="583">
        <v>2</v>
      </c>
      <c r="K87" s="584">
        <v>2143.60009765625</v>
      </c>
    </row>
    <row r="88" spans="1:11" ht="14.45" customHeight="1" x14ac:dyDescent="0.2">
      <c r="A88" s="573" t="s">
        <v>473</v>
      </c>
      <c r="B88" s="574" t="s">
        <v>474</v>
      </c>
      <c r="C88" s="577" t="s">
        <v>489</v>
      </c>
      <c r="D88" s="595" t="s">
        <v>490</v>
      </c>
      <c r="E88" s="577" t="s">
        <v>1265</v>
      </c>
      <c r="F88" s="595" t="s">
        <v>1266</v>
      </c>
      <c r="G88" s="577" t="s">
        <v>1271</v>
      </c>
      <c r="H88" s="577" t="s">
        <v>1272</v>
      </c>
      <c r="I88" s="583">
        <v>1071.800048828125</v>
      </c>
      <c r="J88" s="583">
        <v>2</v>
      </c>
      <c r="K88" s="584">
        <v>2143.60009765625</v>
      </c>
    </row>
    <row r="89" spans="1:11" ht="14.45" customHeight="1" x14ac:dyDescent="0.2">
      <c r="A89" s="573" t="s">
        <v>473</v>
      </c>
      <c r="B89" s="574" t="s">
        <v>474</v>
      </c>
      <c r="C89" s="577" t="s">
        <v>489</v>
      </c>
      <c r="D89" s="595" t="s">
        <v>490</v>
      </c>
      <c r="E89" s="577" t="s">
        <v>1265</v>
      </c>
      <c r="F89" s="595" t="s">
        <v>1266</v>
      </c>
      <c r="G89" s="577" t="s">
        <v>1273</v>
      </c>
      <c r="H89" s="577" t="s">
        <v>1274</v>
      </c>
      <c r="I89" s="583">
        <v>403.54000854492188</v>
      </c>
      <c r="J89" s="583">
        <v>2</v>
      </c>
      <c r="K89" s="584">
        <v>807.08001708984375</v>
      </c>
    </row>
    <row r="90" spans="1:11" ht="14.45" customHeight="1" x14ac:dyDescent="0.2">
      <c r="A90" s="573" t="s">
        <v>473</v>
      </c>
      <c r="B90" s="574" t="s">
        <v>474</v>
      </c>
      <c r="C90" s="577" t="s">
        <v>489</v>
      </c>
      <c r="D90" s="595" t="s">
        <v>490</v>
      </c>
      <c r="E90" s="577" t="s">
        <v>1265</v>
      </c>
      <c r="F90" s="595" t="s">
        <v>1266</v>
      </c>
      <c r="G90" s="577" t="s">
        <v>1275</v>
      </c>
      <c r="H90" s="577" t="s">
        <v>1276</v>
      </c>
      <c r="I90" s="583">
        <v>403.52999877929688</v>
      </c>
      <c r="J90" s="583">
        <v>2</v>
      </c>
      <c r="K90" s="584">
        <v>807.04998779296875</v>
      </c>
    </row>
    <row r="91" spans="1:11" ht="14.45" customHeight="1" x14ac:dyDescent="0.2">
      <c r="A91" s="573" t="s">
        <v>473</v>
      </c>
      <c r="B91" s="574" t="s">
        <v>474</v>
      </c>
      <c r="C91" s="577" t="s">
        <v>489</v>
      </c>
      <c r="D91" s="595" t="s">
        <v>490</v>
      </c>
      <c r="E91" s="577" t="s">
        <v>1265</v>
      </c>
      <c r="F91" s="595" t="s">
        <v>1266</v>
      </c>
      <c r="G91" s="577" t="s">
        <v>1277</v>
      </c>
      <c r="H91" s="577" t="s">
        <v>1278</v>
      </c>
      <c r="I91" s="583">
        <v>403.52999877929688</v>
      </c>
      <c r="J91" s="583">
        <v>2</v>
      </c>
      <c r="K91" s="584">
        <v>807.04998779296875</v>
      </c>
    </row>
    <row r="92" spans="1:11" ht="14.45" customHeight="1" x14ac:dyDescent="0.2">
      <c r="A92" s="573" t="s">
        <v>473</v>
      </c>
      <c r="B92" s="574" t="s">
        <v>474</v>
      </c>
      <c r="C92" s="577" t="s">
        <v>489</v>
      </c>
      <c r="D92" s="595" t="s">
        <v>490</v>
      </c>
      <c r="E92" s="577" t="s">
        <v>1105</v>
      </c>
      <c r="F92" s="595" t="s">
        <v>1106</v>
      </c>
      <c r="G92" s="577" t="s">
        <v>1279</v>
      </c>
      <c r="H92" s="577" t="s">
        <v>1280</v>
      </c>
      <c r="I92" s="583">
        <v>228.85000610351563</v>
      </c>
      <c r="J92" s="583">
        <v>5</v>
      </c>
      <c r="K92" s="584">
        <v>1144.25</v>
      </c>
    </row>
    <row r="93" spans="1:11" ht="14.45" customHeight="1" x14ac:dyDescent="0.2">
      <c r="A93" s="573" t="s">
        <v>473</v>
      </c>
      <c r="B93" s="574" t="s">
        <v>474</v>
      </c>
      <c r="C93" s="577" t="s">
        <v>489</v>
      </c>
      <c r="D93" s="595" t="s">
        <v>490</v>
      </c>
      <c r="E93" s="577" t="s">
        <v>1105</v>
      </c>
      <c r="F93" s="595" t="s">
        <v>1106</v>
      </c>
      <c r="G93" s="577" t="s">
        <v>1281</v>
      </c>
      <c r="H93" s="577" t="s">
        <v>1282</v>
      </c>
      <c r="I93" s="583">
        <v>120.18000030517578</v>
      </c>
      <c r="J93" s="583">
        <v>30</v>
      </c>
      <c r="K93" s="584">
        <v>3605.25</v>
      </c>
    </row>
    <row r="94" spans="1:11" ht="14.45" customHeight="1" x14ac:dyDescent="0.2">
      <c r="A94" s="573" t="s">
        <v>473</v>
      </c>
      <c r="B94" s="574" t="s">
        <v>474</v>
      </c>
      <c r="C94" s="577" t="s">
        <v>489</v>
      </c>
      <c r="D94" s="595" t="s">
        <v>490</v>
      </c>
      <c r="E94" s="577" t="s">
        <v>1105</v>
      </c>
      <c r="F94" s="595" t="s">
        <v>1106</v>
      </c>
      <c r="G94" s="577" t="s">
        <v>1283</v>
      </c>
      <c r="H94" s="577" t="s">
        <v>1284</v>
      </c>
      <c r="I94" s="583">
        <v>2.5899999141693115</v>
      </c>
      <c r="J94" s="583">
        <v>40</v>
      </c>
      <c r="K94" s="584">
        <v>103.59999847412109</v>
      </c>
    </row>
    <row r="95" spans="1:11" ht="14.45" customHeight="1" x14ac:dyDescent="0.2">
      <c r="A95" s="573" t="s">
        <v>473</v>
      </c>
      <c r="B95" s="574" t="s">
        <v>474</v>
      </c>
      <c r="C95" s="577" t="s">
        <v>489</v>
      </c>
      <c r="D95" s="595" t="s">
        <v>490</v>
      </c>
      <c r="E95" s="577" t="s">
        <v>1105</v>
      </c>
      <c r="F95" s="595" t="s">
        <v>1106</v>
      </c>
      <c r="G95" s="577" t="s">
        <v>1285</v>
      </c>
      <c r="H95" s="577" t="s">
        <v>1286</v>
      </c>
      <c r="I95" s="583">
        <v>4.0799999237060547</v>
      </c>
      <c r="J95" s="583">
        <v>40</v>
      </c>
      <c r="K95" s="584">
        <v>163.19999694824219</v>
      </c>
    </row>
    <row r="96" spans="1:11" ht="14.45" customHeight="1" x14ac:dyDescent="0.2">
      <c r="A96" s="573" t="s">
        <v>473</v>
      </c>
      <c r="B96" s="574" t="s">
        <v>474</v>
      </c>
      <c r="C96" s="577" t="s">
        <v>489</v>
      </c>
      <c r="D96" s="595" t="s">
        <v>490</v>
      </c>
      <c r="E96" s="577" t="s">
        <v>1105</v>
      </c>
      <c r="F96" s="595" t="s">
        <v>1106</v>
      </c>
      <c r="G96" s="577" t="s">
        <v>1287</v>
      </c>
      <c r="H96" s="577" t="s">
        <v>1288</v>
      </c>
      <c r="I96" s="583">
        <v>591.69000244140625</v>
      </c>
      <c r="J96" s="583">
        <v>3</v>
      </c>
      <c r="K96" s="584">
        <v>1775.0699462890625</v>
      </c>
    </row>
    <row r="97" spans="1:11" ht="14.45" customHeight="1" x14ac:dyDescent="0.2">
      <c r="A97" s="573" t="s">
        <v>473</v>
      </c>
      <c r="B97" s="574" t="s">
        <v>474</v>
      </c>
      <c r="C97" s="577" t="s">
        <v>489</v>
      </c>
      <c r="D97" s="595" t="s">
        <v>490</v>
      </c>
      <c r="E97" s="577" t="s">
        <v>1105</v>
      </c>
      <c r="F97" s="595" t="s">
        <v>1106</v>
      </c>
      <c r="G97" s="577" t="s">
        <v>1289</v>
      </c>
      <c r="H97" s="577" t="s">
        <v>1290</v>
      </c>
      <c r="I97" s="583">
        <v>202.07000732421875</v>
      </c>
      <c r="J97" s="583">
        <v>3</v>
      </c>
      <c r="K97" s="584">
        <v>606.21002197265625</v>
      </c>
    </row>
    <row r="98" spans="1:11" ht="14.45" customHeight="1" x14ac:dyDescent="0.2">
      <c r="A98" s="573" t="s">
        <v>473</v>
      </c>
      <c r="B98" s="574" t="s">
        <v>474</v>
      </c>
      <c r="C98" s="577" t="s">
        <v>489</v>
      </c>
      <c r="D98" s="595" t="s">
        <v>490</v>
      </c>
      <c r="E98" s="577" t="s">
        <v>1139</v>
      </c>
      <c r="F98" s="595" t="s">
        <v>1140</v>
      </c>
      <c r="G98" s="577" t="s">
        <v>1291</v>
      </c>
      <c r="H98" s="577" t="s">
        <v>1292</v>
      </c>
      <c r="I98" s="583">
        <v>159.53999328613281</v>
      </c>
      <c r="J98" s="583">
        <v>60</v>
      </c>
      <c r="K98" s="584">
        <v>9572.599609375</v>
      </c>
    </row>
    <row r="99" spans="1:11" ht="14.45" customHeight="1" x14ac:dyDescent="0.2">
      <c r="A99" s="573" t="s">
        <v>473</v>
      </c>
      <c r="B99" s="574" t="s">
        <v>474</v>
      </c>
      <c r="C99" s="577" t="s">
        <v>489</v>
      </c>
      <c r="D99" s="595" t="s">
        <v>490</v>
      </c>
      <c r="E99" s="577" t="s">
        <v>1139</v>
      </c>
      <c r="F99" s="595" t="s">
        <v>1140</v>
      </c>
      <c r="G99" s="577" t="s">
        <v>1293</v>
      </c>
      <c r="H99" s="577" t="s">
        <v>1294</v>
      </c>
      <c r="I99" s="583">
        <v>29.049999237060547</v>
      </c>
      <c r="J99" s="583">
        <v>2</v>
      </c>
      <c r="K99" s="584">
        <v>58.099998474121094</v>
      </c>
    </row>
    <row r="100" spans="1:11" ht="14.45" customHeight="1" x14ac:dyDescent="0.2">
      <c r="A100" s="573" t="s">
        <v>473</v>
      </c>
      <c r="B100" s="574" t="s">
        <v>474</v>
      </c>
      <c r="C100" s="577" t="s">
        <v>489</v>
      </c>
      <c r="D100" s="595" t="s">
        <v>490</v>
      </c>
      <c r="E100" s="577" t="s">
        <v>1227</v>
      </c>
      <c r="F100" s="595" t="s">
        <v>1228</v>
      </c>
      <c r="G100" s="577" t="s">
        <v>1295</v>
      </c>
      <c r="H100" s="577" t="s">
        <v>1296</v>
      </c>
      <c r="I100" s="583">
        <v>445.739990234375</v>
      </c>
      <c r="J100" s="583">
        <v>12</v>
      </c>
      <c r="K100" s="584">
        <v>5348.8798828125</v>
      </c>
    </row>
    <row r="101" spans="1:11" ht="14.45" customHeight="1" x14ac:dyDescent="0.2">
      <c r="A101" s="573" t="s">
        <v>473</v>
      </c>
      <c r="B101" s="574" t="s">
        <v>474</v>
      </c>
      <c r="C101" s="577" t="s">
        <v>489</v>
      </c>
      <c r="D101" s="595" t="s">
        <v>490</v>
      </c>
      <c r="E101" s="577" t="s">
        <v>1227</v>
      </c>
      <c r="F101" s="595" t="s">
        <v>1228</v>
      </c>
      <c r="G101" s="577" t="s">
        <v>1297</v>
      </c>
      <c r="H101" s="577" t="s">
        <v>1298</v>
      </c>
      <c r="I101" s="583">
        <v>513.19000244140625</v>
      </c>
      <c r="J101" s="583">
        <v>24</v>
      </c>
      <c r="K101" s="584">
        <v>12316.5</v>
      </c>
    </row>
    <row r="102" spans="1:11" ht="14.45" customHeight="1" x14ac:dyDescent="0.2">
      <c r="A102" s="573" t="s">
        <v>473</v>
      </c>
      <c r="B102" s="574" t="s">
        <v>474</v>
      </c>
      <c r="C102" s="577" t="s">
        <v>489</v>
      </c>
      <c r="D102" s="595" t="s">
        <v>490</v>
      </c>
      <c r="E102" s="577" t="s">
        <v>1227</v>
      </c>
      <c r="F102" s="595" t="s">
        <v>1228</v>
      </c>
      <c r="G102" s="577" t="s">
        <v>1299</v>
      </c>
      <c r="H102" s="577" t="s">
        <v>1300</v>
      </c>
      <c r="I102" s="583">
        <v>893.5999755859375</v>
      </c>
      <c r="J102" s="583">
        <v>24</v>
      </c>
      <c r="K102" s="584">
        <v>21446.359375</v>
      </c>
    </row>
    <row r="103" spans="1:11" ht="14.45" customHeight="1" x14ac:dyDescent="0.2">
      <c r="A103" s="573" t="s">
        <v>473</v>
      </c>
      <c r="B103" s="574" t="s">
        <v>474</v>
      </c>
      <c r="C103" s="577" t="s">
        <v>489</v>
      </c>
      <c r="D103" s="595" t="s">
        <v>490</v>
      </c>
      <c r="E103" s="577" t="s">
        <v>1227</v>
      </c>
      <c r="F103" s="595" t="s">
        <v>1228</v>
      </c>
      <c r="G103" s="577" t="s">
        <v>1301</v>
      </c>
      <c r="H103" s="577" t="s">
        <v>1302</v>
      </c>
      <c r="I103" s="583">
        <v>437.92001342773438</v>
      </c>
      <c r="J103" s="583">
        <v>24</v>
      </c>
      <c r="K103" s="584">
        <v>10510.080078125</v>
      </c>
    </row>
    <row r="104" spans="1:11" ht="14.45" customHeight="1" x14ac:dyDescent="0.2">
      <c r="A104" s="573" t="s">
        <v>473</v>
      </c>
      <c r="B104" s="574" t="s">
        <v>474</v>
      </c>
      <c r="C104" s="577" t="s">
        <v>489</v>
      </c>
      <c r="D104" s="595" t="s">
        <v>490</v>
      </c>
      <c r="E104" s="577" t="s">
        <v>1227</v>
      </c>
      <c r="F104" s="595" t="s">
        <v>1228</v>
      </c>
      <c r="G104" s="577" t="s">
        <v>1303</v>
      </c>
      <c r="H104" s="577" t="s">
        <v>1304</v>
      </c>
      <c r="I104" s="583">
        <v>407.6199951171875</v>
      </c>
      <c r="J104" s="583">
        <v>12</v>
      </c>
      <c r="K104" s="584">
        <v>4891.41015625</v>
      </c>
    </row>
    <row r="105" spans="1:11" ht="14.45" customHeight="1" x14ac:dyDescent="0.2">
      <c r="A105" s="573" t="s">
        <v>473</v>
      </c>
      <c r="B105" s="574" t="s">
        <v>474</v>
      </c>
      <c r="C105" s="577" t="s">
        <v>489</v>
      </c>
      <c r="D105" s="595" t="s">
        <v>490</v>
      </c>
      <c r="E105" s="577" t="s">
        <v>1227</v>
      </c>
      <c r="F105" s="595" t="s">
        <v>1228</v>
      </c>
      <c r="G105" s="577" t="s">
        <v>1305</v>
      </c>
      <c r="H105" s="577" t="s">
        <v>1306</v>
      </c>
      <c r="I105" s="583">
        <v>844.55999755859375</v>
      </c>
      <c r="J105" s="583">
        <v>12</v>
      </c>
      <c r="K105" s="584">
        <v>10134.7197265625</v>
      </c>
    </row>
    <row r="106" spans="1:11" ht="14.45" customHeight="1" thickBot="1" x14ac:dyDescent="0.25">
      <c r="A106" s="565" t="s">
        <v>473</v>
      </c>
      <c r="B106" s="566" t="s">
        <v>474</v>
      </c>
      <c r="C106" s="569" t="s">
        <v>489</v>
      </c>
      <c r="D106" s="596" t="s">
        <v>490</v>
      </c>
      <c r="E106" s="569" t="s">
        <v>1227</v>
      </c>
      <c r="F106" s="596" t="s">
        <v>1228</v>
      </c>
      <c r="G106" s="569" t="s">
        <v>1243</v>
      </c>
      <c r="H106" s="569" t="s">
        <v>1244</v>
      </c>
      <c r="I106" s="585">
        <v>80.160003662109375</v>
      </c>
      <c r="J106" s="585">
        <v>96</v>
      </c>
      <c r="K106" s="586">
        <v>7694.8800048828125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3D1EBC94-FFBA-43C5-9B53-19DA16BFD631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270</v>
      </c>
      <c r="B2" s="232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2021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240</v>
      </c>
      <c r="J4" s="405" t="s">
        <v>183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193</v>
      </c>
      <c r="R4" s="418" t="s">
        <v>74</v>
      </c>
      <c r="S4" s="420" t="s">
        <v>192</v>
      </c>
    </row>
    <row r="5" spans="1:19" s="310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3" t="s">
        <v>184</v>
      </c>
      <c r="L5" s="312" t="s">
        <v>185</v>
      </c>
      <c r="M5" s="312" t="s">
        <v>235</v>
      </c>
      <c r="N5" s="311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09">
        <f ca="1">SUM(Tabulka[01 uv_sk])/2</f>
        <v>15.25</v>
      </c>
      <c r="D6" s="307"/>
      <c r="E6" s="307"/>
      <c r="F6" s="306"/>
      <c r="G6" s="308">
        <f ca="1">SUM(Tabulka[05 h_vram])/2</f>
        <v>7155.9</v>
      </c>
      <c r="H6" s="307">
        <f ca="1">SUM(Tabulka[06 h_naduv])/2</f>
        <v>211</v>
      </c>
      <c r="I6" s="307">
        <f ca="1">SUM(Tabulka[07 h_nadzk])/2</f>
        <v>144</v>
      </c>
      <c r="J6" s="306">
        <f ca="1">SUM(Tabulka[08 h_oon])/2</f>
        <v>0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15772</v>
      </c>
      <c r="N6" s="307">
        <f ca="1">SUM(Tabulka[12 m_oc])/2</f>
        <v>15772</v>
      </c>
      <c r="O6" s="306">
        <f ca="1">SUM(Tabulka[13 m_sk])/2</f>
        <v>3155333</v>
      </c>
      <c r="P6" s="305">
        <f ca="1">SUM(Tabulka[14_vzsk])/2</f>
        <v>15000</v>
      </c>
      <c r="Q6" s="305">
        <f ca="1">SUM(Tabulka[15_vzpl])/2</f>
        <v>8548.0205278592366</v>
      </c>
      <c r="R6" s="304">
        <f ca="1">IF(Q6=0,0,P6/Q6)</f>
        <v>1.754792229512415</v>
      </c>
      <c r="S6" s="303">
        <f ca="1">Q6-P6</f>
        <v>-6451.9794721407634</v>
      </c>
    </row>
    <row r="7" spans="1:19" hidden="1" x14ac:dyDescent="0.25">
      <c r="A7" s="302" t="s">
        <v>234</v>
      </c>
      <c r="B7" s="301" t="s">
        <v>233</v>
      </c>
      <c r="C7" s="300" t="s">
        <v>232</v>
      </c>
      <c r="D7" s="299" t="s">
        <v>231</v>
      </c>
      <c r="E7" s="298" t="s">
        <v>230</v>
      </c>
      <c r="F7" s="297" t="s">
        <v>229</v>
      </c>
      <c r="G7" s="296" t="s">
        <v>228</v>
      </c>
      <c r="H7" s="294" t="s">
        <v>227</v>
      </c>
      <c r="I7" s="294" t="s">
        <v>226</v>
      </c>
      <c r="J7" s="293" t="s">
        <v>225</v>
      </c>
      <c r="K7" s="295" t="s">
        <v>224</v>
      </c>
      <c r="L7" s="294" t="s">
        <v>223</v>
      </c>
      <c r="M7" s="294" t="s">
        <v>222</v>
      </c>
      <c r="N7" s="293" t="s">
        <v>221</v>
      </c>
      <c r="O7" s="292" t="s">
        <v>220</v>
      </c>
      <c r="P7" s="291" t="s">
        <v>219</v>
      </c>
      <c r="Q7" s="290" t="s">
        <v>218</v>
      </c>
      <c r="R7" s="289" t="s">
        <v>217</v>
      </c>
      <c r="S7" s="288" t="s">
        <v>216</v>
      </c>
    </row>
    <row r="8" spans="1:19" x14ac:dyDescent="0.25">
      <c r="A8" s="285" t="s">
        <v>215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8.25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3868.3999999999996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2284718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5298.0205278592375</v>
      </c>
      <c r="R8" s="287">
        <f ca="1">IF(Tabulka[[#This Row],[15_vzpl]]=0,"",Tabulka[[#This Row],[14_vzsk]]/Tabulka[[#This Row],[15_vzpl]])</f>
        <v>2.8312461080744482</v>
      </c>
      <c r="S8" s="286">
        <f ca="1">IF(Tabulka[[#This Row],[15_vzpl]]-Tabulka[[#This Row],[14_vzsk]]=0,"",Tabulka[[#This Row],[15_vzpl]]-Tabulka[[#This Row],[14_vzsk]])</f>
        <v>-9701.9794721407634</v>
      </c>
    </row>
    <row r="9" spans="1:19" x14ac:dyDescent="0.25">
      <c r="A9" s="285">
        <v>99</v>
      </c>
      <c r="B9" s="284" t="s">
        <v>1314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5298.0205278592375</v>
      </c>
      <c r="R9" s="287">
        <f ca="1">IF(Tabulka[[#This Row],[15_vzpl]]=0,"",Tabulka[[#This Row],[14_vzsk]]/Tabulka[[#This Row],[15_vzpl]])</f>
        <v>2.8312461080744482</v>
      </c>
      <c r="S9" s="286">
        <f ca="1">IF(Tabulka[[#This Row],[15_vzpl]]-Tabulka[[#This Row],[14_vzsk]]=0,"",Tabulka[[#This Row],[15_vzpl]]-Tabulka[[#This Row],[14_vzsk]])</f>
        <v>-9701.9794721407634</v>
      </c>
    </row>
    <row r="10" spans="1:19" x14ac:dyDescent="0.25">
      <c r="A10" s="285">
        <v>100</v>
      </c>
      <c r="B10" s="284" t="s">
        <v>1315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4.5999999999999996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2208.8000000000002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193.5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845057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1316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3.6500000000000004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1659.6000000000001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17.5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1439661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1308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2820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6272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6272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765050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3250</v>
      </c>
      <c r="R12" s="287">
        <f ca="1">IF(Tabulka[[#This Row],[15_vzpl]]=0,"",Tabulka[[#This Row],[14_vzsk]]/Tabulka[[#This Row],[15_vzpl]])</f>
        <v>0</v>
      </c>
      <c r="S12" s="286">
        <f ca="1">IF(Tabulka[[#This Row],[15_vzpl]]-Tabulka[[#This Row],[14_vzsk]]=0,"",Tabulka[[#This Row],[15_vzpl]]-Tabulka[[#This Row],[14_vzsk]])</f>
        <v>3250</v>
      </c>
    </row>
    <row r="13" spans="1:19" x14ac:dyDescent="0.25">
      <c r="A13" s="285">
        <v>303</v>
      </c>
      <c r="B13" s="284" t="s">
        <v>1317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1836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1600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448327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3250</v>
      </c>
      <c r="R13" s="287">
        <f ca="1">IF(Tabulka[[#This Row],[15_vzpl]]=0,"",Tabulka[[#This Row],[14_vzsk]]/Tabulka[[#This Row],[15_vzpl]])</f>
        <v>0</v>
      </c>
      <c r="S13" s="286">
        <f ca="1">IF(Tabulka[[#This Row],[15_vzpl]]-Tabulka[[#This Row],[14_vzsk]]=0,"",Tabulka[[#This Row],[15_vzpl]]-Tabulka[[#This Row],[14_vzsk]])</f>
        <v>3250</v>
      </c>
    </row>
    <row r="14" spans="1:19" x14ac:dyDescent="0.25">
      <c r="A14" s="285">
        <v>304</v>
      </c>
      <c r="B14" s="284" t="s">
        <v>1318</v>
      </c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1672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1672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128412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7" t="str">
        <f ca="1">IF(Tabulka[[#This Row],[15_vzpl]]=0,"",Tabulka[[#This Row],[14_vzsk]]/Tabulka[[#This Row],[15_vzpl]])</f>
        <v/>
      </c>
      <c r="S14" s="286" t="str">
        <f ca="1">IF(Tabulka[[#This Row],[15_vzpl]]-Tabulka[[#This Row],[14_vzsk]]=0,"",Tabulka[[#This Row],[15_vzpl]]-Tabulka[[#This Row],[14_vzsk]])</f>
        <v/>
      </c>
    </row>
    <row r="15" spans="1:19" x14ac:dyDescent="0.25">
      <c r="A15" s="285">
        <v>305</v>
      </c>
      <c r="B15" s="284" t="s">
        <v>1319</v>
      </c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188311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7" t="str">
        <f ca="1">IF(Tabulka[[#This Row],[15_vzpl]]=0,"",Tabulka[[#This Row],[14_vzsk]]/Tabulka[[#This Row],[15_vzpl]])</f>
        <v/>
      </c>
      <c r="S15" s="286" t="str">
        <f ca="1">IF(Tabulka[[#This Row],[15_vzpl]]-Tabulka[[#This Row],[14_vzsk]]=0,"",Tabulka[[#This Row],[15_vzpl]]-Tabulka[[#This Row],[14_vzsk]])</f>
        <v/>
      </c>
    </row>
    <row r="16" spans="1:19" x14ac:dyDescent="0.25">
      <c r="A16" s="285" t="s">
        <v>1309</v>
      </c>
      <c r="B16" s="284"/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467.5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105565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7" t="str">
        <f ca="1">IF(Tabulka[[#This Row],[15_vzpl]]=0,"",Tabulka[[#This Row],[14_vzsk]]/Tabulka[[#This Row],[15_vzpl]])</f>
        <v/>
      </c>
      <c r="S16" s="286" t="str">
        <f ca="1">IF(Tabulka[[#This Row],[15_vzpl]]-Tabulka[[#This Row],[14_vzsk]]=0,"",Tabulka[[#This Row],[15_vzpl]]-Tabulka[[#This Row],[14_vzsk]])</f>
        <v/>
      </c>
    </row>
    <row r="17" spans="1:19" x14ac:dyDescent="0.25">
      <c r="A17" s="285">
        <v>30</v>
      </c>
      <c r="B17" s="284" t="s">
        <v>1320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467.5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105565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t="s">
        <v>244</v>
      </c>
    </row>
    <row r="19" spans="1:19" x14ac:dyDescent="0.25">
      <c r="A19" s="113" t="s">
        <v>160</v>
      </c>
    </row>
    <row r="20" spans="1:19" x14ac:dyDescent="0.25">
      <c r="A20" s="114" t="s">
        <v>214</v>
      </c>
    </row>
    <row r="21" spans="1:19" x14ac:dyDescent="0.25">
      <c r="A21" s="277" t="s">
        <v>213</v>
      </c>
    </row>
    <row r="22" spans="1:19" x14ac:dyDescent="0.25">
      <c r="A22" s="234" t="s">
        <v>189</v>
      </c>
    </row>
    <row r="23" spans="1:19" x14ac:dyDescent="0.25">
      <c r="A23" s="236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7">
    <cfRule type="cellIs" dxfId="4" priority="3" operator="lessThan">
      <formula>0</formula>
    </cfRule>
  </conditionalFormatting>
  <conditionalFormatting sqref="R6:R17">
    <cfRule type="cellIs" dxfId="3" priority="4" operator="greaterThan">
      <formula>1</formula>
    </cfRule>
  </conditionalFormatting>
  <conditionalFormatting sqref="A8:S17">
    <cfRule type="expression" dxfId="2" priority="2">
      <formula>$B8=""</formula>
    </cfRule>
  </conditionalFormatting>
  <conditionalFormatting sqref="P8:S17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8807146D-90FE-4068-834D-870489CCDC2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3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1313</v>
      </c>
    </row>
    <row r="2" spans="1:19" x14ac:dyDescent="0.25">
      <c r="A2" s="231" t="s">
        <v>270</v>
      </c>
    </row>
    <row r="3" spans="1:19" x14ac:dyDescent="0.25">
      <c r="A3" s="323" t="s">
        <v>166</v>
      </c>
      <c r="B3" s="322">
        <v>2021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1" t="s">
        <v>167</v>
      </c>
      <c r="B4" s="320">
        <v>1</v>
      </c>
      <c r="C4" s="315">
        <v>1</v>
      </c>
      <c r="D4" s="315" t="s">
        <v>215</v>
      </c>
      <c r="E4" s="314">
        <v>8.25</v>
      </c>
      <c r="F4" s="314"/>
      <c r="G4" s="314"/>
      <c r="H4" s="314"/>
      <c r="I4" s="314">
        <v>1269.1999999999998</v>
      </c>
      <c r="J4" s="314">
        <v>74</v>
      </c>
      <c r="K4" s="314">
        <v>53.5</v>
      </c>
      <c r="L4" s="314"/>
      <c r="M4" s="314"/>
      <c r="N4" s="314"/>
      <c r="O4" s="314"/>
      <c r="P4" s="314"/>
      <c r="Q4" s="314">
        <v>799083</v>
      </c>
      <c r="R4" s="314"/>
      <c r="S4" s="314">
        <v>1766.0068426197458</v>
      </c>
    </row>
    <row r="5" spans="1:19" x14ac:dyDescent="0.25">
      <c r="A5" s="319" t="s">
        <v>168</v>
      </c>
      <c r="B5" s="318">
        <v>2</v>
      </c>
      <c r="C5">
        <v>1</v>
      </c>
      <c r="D5">
        <v>99</v>
      </c>
      <c r="S5">
        <v>1766.0068426197458</v>
      </c>
    </row>
    <row r="6" spans="1:19" x14ac:dyDescent="0.25">
      <c r="A6" s="321" t="s">
        <v>169</v>
      </c>
      <c r="B6" s="320">
        <v>3</v>
      </c>
      <c r="C6">
        <v>1</v>
      </c>
      <c r="D6">
        <v>100</v>
      </c>
      <c r="E6">
        <v>4.5999999999999996</v>
      </c>
      <c r="I6">
        <v>716.8</v>
      </c>
      <c r="J6">
        <v>59</v>
      </c>
      <c r="K6">
        <v>4.5</v>
      </c>
      <c r="Q6">
        <v>293756</v>
      </c>
    </row>
    <row r="7" spans="1:19" x14ac:dyDescent="0.25">
      <c r="A7" s="319" t="s">
        <v>170</v>
      </c>
      <c r="B7" s="318">
        <v>4</v>
      </c>
      <c r="C7">
        <v>1</v>
      </c>
      <c r="D7">
        <v>101</v>
      </c>
      <c r="E7">
        <v>3.6500000000000004</v>
      </c>
      <c r="I7">
        <v>552.4</v>
      </c>
      <c r="J7">
        <v>15</v>
      </c>
      <c r="K7">
        <v>49</v>
      </c>
      <c r="Q7">
        <v>505327</v>
      </c>
    </row>
    <row r="8" spans="1:19" x14ac:dyDescent="0.25">
      <c r="A8" s="321" t="s">
        <v>171</v>
      </c>
      <c r="B8" s="320">
        <v>5</v>
      </c>
      <c r="C8">
        <v>1</v>
      </c>
      <c r="D8" t="s">
        <v>1308</v>
      </c>
      <c r="E8">
        <v>6</v>
      </c>
      <c r="I8">
        <v>944</v>
      </c>
      <c r="Q8">
        <v>266427</v>
      </c>
      <c r="S8">
        <v>1083.3333333333333</v>
      </c>
    </row>
    <row r="9" spans="1:19" x14ac:dyDescent="0.25">
      <c r="A9" s="319" t="s">
        <v>172</v>
      </c>
      <c r="B9" s="318">
        <v>6</v>
      </c>
      <c r="C9">
        <v>1</v>
      </c>
      <c r="D9">
        <v>303</v>
      </c>
      <c r="E9">
        <v>4</v>
      </c>
      <c r="I9">
        <v>640</v>
      </c>
      <c r="Q9">
        <v>162253</v>
      </c>
      <c r="S9">
        <v>1083.3333333333333</v>
      </c>
    </row>
    <row r="10" spans="1:19" x14ac:dyDescent="0.25">
      <c r="A10" s="321" t="s">
        <v>173</v>
      </c>
      <c r="B10" s="320">
        <v>7</v>
      </c>
      <c r="C10">
        <v>1</v>
      </c>
      <c r="D10">
        <v>304</v>
      </c>
      <c r="E10">
        <v>1</v>
      </c>
      <c r="I10">
        <v>144</v>
      </c>
      <c r="Q10">
        <v>42280</v>
      </c>
    </row>
    <row r="11" spans="1:19" x14ac:dyDescent="0.25">
      <c r="A11" s="319" t="s">
        <v>174</v>
      </c>
      <c r="B11" s="318">
        <v>8</v>
      </c>
      <c r="C11">
        <v>1</v>
      </c>
      <c r="D11">
        <v>305</v>
      </c>
      <c r="E11">
        <v>1</v>
      </c>
      <c r="I11">
        <v>160</v>
      </c>
      <c r="Q11">
        <v>61894</v>
      </c>
    </row>
    <row r="12" spans="1:19" x14ac:dyDescent="0.25">
      <c r="A12" s="321" t="s">
        <v>175</v>
      </c>
      <c r="B12" s="320">
        <v>9</v>
      </c>
      <c r="C12">
        <v>1</v>
      </c>
      <c r="D12" t="s">
        <v>1309</v>
      </c>
      <c r="E12">
        <v>1</v>
      </c>
      <c r="I12">
        <v>168</v>
      </c>
      <c r="Q12">
        <v>34920</v>
      </c>
    </row>
    <row r="13" spans="1:19" x14ac:dyDescent="0.25">
      <c r="A13" s="319" t="s">
        <v>176</v>
      </c>
      <c r="B13" s="318">
        <v>10</v>
      </c>
      <c r="C13">
        <v>1</v>
      </c>
      <c r="D13">
        <v>30</v>
      </c>
      <c r="E13">
        <v>1</v>
      </c>
      <c r="I13">
        <v>168</v>
      </c>
      <c r="Q13">
        <v>34920</v>
      </c>
    </row>
    <row r="14" spans="1:19" x14ac:dyDescent="0.25">
      <c r="A14" s="321" t="s">
        <v>177</v>
      </c>
      <c r="B14" s="320">
        <v>11</v>
      </c>
      <c r="C14" t="s">
        <v>1310</v>
      </c>
      <c r="E14">
        <v>15.25</v>
      </c>
      <c r="I14">
        <v>2381.1999999999998</v>
      </c>
      <c r="J14">
        <v>74</v>
      </c>
      <c r="K14">
        <v>53.5</v>
      </c>
      <c r="Q14">
        <v>1100430</v>
      </c>
      <c r="S14">
        <v>2849.3401759530789</v>
      </c>
    </row>
    <row r="15" spans="1:19" x14ac:dyDescent="0.25">
      <c r="A15" s="319" t="s">
        <v>178</v>
      </c>
      <c r="B15" s="318">
        <v>12</v>
      </c>
      <c r="C15">
        <v>2</v>
      </c>
      <c r="D15" t="s">
        <v>215</v>
      </c>
      <c r="E15">
        <v>8.25</v>
      </c>
      <c r="I15">
        <v>1156</v>
      </c>
      <c r="J15">
        <v>61</v>
      </c>
      <c r="K15">
        <v>42</v>
      </c>
      <c r="Q15">
        <v>752808</v>
      </c>
      <c r="S15">
        <v>1766.0068426197458</v>
      </c>
    </row>
    <row r="16" spans="1:19" x14ac:dyDescent="0.25">
      <c r="A16" s="317" t="s">
        <v>166</v>
      </c>
      <c r="B16" s="316">
        <v>2021</v>
      </c>
      <c r="C16">
        <v>2</v>
      </c>
      <c r="D16">
        <v>99</v>
      </c>
      <c r="S16">
        <v>1766.0068426197458</v>
      </c>
    </row>
    <row r="17" spans="3:19" x14ac:dyDescent="0.25">
      <c r="C17">
        <v>2</v>
      </c>
      <c r="D17">
        <v>100</v>
      </c>
      <c r="E17">
        <v>4.5999999999999996</v>
      </c>
      <c r="I17">
        <v>668</v>
      </c>
      <c r="J17">
        <v>58.5</v>
      </c>
      <c r="K17">
        <v>5.5</v>
      </c>
      <c r="Q17">
        <v>286260</v>
      </c>
    </row>
    <row r="18" spans="3:19" x14ac:dyDescent="0.25">
      <c r="C18">
        <v>2</v>
      </c>
      <c r="D18">
        <v>101</v>
      </c>
      <c r="E18">
        <v>3.6500000000000004</v>
      </c>
      <c r="I18">
        <v>488</v>
      </c>
      <c r="J18">
        <v>2.5</v>
      </c>
      <c r="K18">
        <v>36.5</v>
      </c>
      <c r="Q18">
        <v>466548</v>
      </c>
    </row>
    <row r="19" spans="3:19" x14ac:dyDescent="0.25">
      <c r="C19">
        <v>2</v>
      </c>
      <c r="D19" t="s">
        <v>1308</v>
      </c>
      <c r="E19">
        <v>6</v>
      </c>
      <c r="I19">
        <v>924</v>
      </c>
      <c r="Q19">
        <v>267866</v>
      </c>
      <c r="S19">
        <v>1083.3333333333333</v>
      </c>
    </row>
    <row r="20" spans="3:19" x14ac:dyDescent="0.25">
      <c r="C20">
        <v>2</v>
      </c>
      <c r="D20">
        <v>303</v>
      </c>
      <c r="E20">
        <v>4</v>
      </c>
      <c r="I20">
        <v>612</v>
      </c>
      <c r="Q20">
        <v>163889</v>
      </c>
      <c r="S20">
        <v>1083.3333333333333</v>
      </c>
    </row>
    <row r="21" spans="3:19" x14ac:dyDescent="0.25">
      <c r="C21">
        <v>2</v>
      </c>
      <c r="D21">
        <v>304</v>
      </c>
      <c r="E21">
        <v>1</v>
      </c>
      <c r="I21">
        <v>160</v>
      </c>
      <c r="Q21">
        <v>42230</v>
      </c>
    </row>
    <row r="22" spans="3:19" x14ac:dyDescent="0.25">
      <c r="C22">
        <v>2</v>
      </c>
      <c r="D22">
        <v>305</v>
      </c>
      <c r="E22">
        <v>1</v>
      </c>
      <c r="I22">
        <v>152</v>
      </c>
      <c r="Q22">
        <v>61747</v>
      </c>
    </row>
    <row r="23" spans="3:19" x14ac:dyDescent="0.25">
      <c r="C23">
        <v>2</v>
      </c>
      <c r="D23" t="s">
        <v>1309</v>
      </c>
      <c r="E23">
        <v>1</v>
      </c>
      <c r="I23">
        <v>120</v>
      </c>
      <c r="Q23">
        <v>35080</v>
      </c>
    </row>
    <row r="24" spans="3:19" x14ac:dyDescent="0.25">
      <c r="C24">
        <v>2</v>
      </c>
      <c r="D24">
        <v>30</v>
      </c>
      <c r="E24">
        <v>1</v>
      </c>
      <c r="I24">
        <v>120</v>
      </c>
      <c r="Q24">
        <v>35080</v>
      </c>
    </row>
    <row r="25" spans="3:19" x14ac:dyDescent="0.25">
      <c r="C25" t="s">
        <v>1311</v>
      </c>
      <c r="E25">
        <v>15.25</v>
      </c>
      <c r="I25">
        <v>2200</v>
      </c>
      <c r="J25">
        <v>61</v>
      </c>
      <c r="K25">
        <v>42</v>
      </c>
      <c r="Q25">
        <v>1055754</v>
      </c>
      <c r="S25">
        <v>2849.3401759530789</v>
      </c>
    </row>
    <row r="26" spans="3:19" x14ac:dyDescent="0.25">
      <c r="C26">
        <v>3</v>
      </c>
      <c r="D26" t="s">
        <v>215</v>
      </c>
      <c r="E26">
        <v>8.25</v>
      </c>
      <c r="I26">
        <v>1443.2</v>
      </c>
      <c r="J26">
        <v>76</v>
      </c>
      <c r="K26">
        <v>48.5</v>
      </c>
      <c r="O26">
        <v>9000</v>
      </c>
      <c r="P26">
        <v>9000</v>
      </c>
      <c r="Q26">
        <v>732827</v>
      </c>
      <c r="R26">
        <v>15000</v>
      </c>
      <c r="S26">
        <v>1766.0068426197458</v>
      </c>
    </row>
    <row r="27" spans="3:19" x14ac:dyDescent="0.25">
      <c r="C27">
        <v>3</v>
      </c>
      <c r="D27">
        <v>99</v>
      </c>
      <c r="R27">
        <v>15000</v>
      </c>
      <c r="S27">
        <v>1766.0068426197458</v>
      </c>
    </row>
    <row r="28" spans="3:19" x14ac:dyDescent="0.25">
      <c r="C28">
        <v>3</v>
      </c>
      <c r="D28">
        <v>100</v>
      </c>
      <c r="E28">
        <v>4.5999999999999996</v>
      </c>
      <c r="I28">
        <v>824</v>
      </c>
      <c r="J28">
        <v>76</v>
      </c>
      <c r="K28">
        <v>6</v>
      </c>
      <c r="O28">
        <v>1500</v>
      </c>
      <c r="P28">
        <v>1500</v>
      </c>
      <c r="Q28">
        <v>265041</v>
      </c>
    </row>
    <row r="29" spans="3:19" x14ac:dyDescent="0.25">
      <c r="C29">
        <v>3</v>
      </c>
      <c r="D29">
        <v>101</v>
      </c>
      <c r="E29">
        <v>3.6500000000000004</v>
      </c>
      <c r="I29">
        <v>619.20000000000005</v>
      </c>
      <c r="K29">
        <v>42.5</v>
      </c>
      <c r="O29">
        <v>7500</v>
      </c>
      <c r="P29">
        <v>7500</v>
      </c>
      <c r="Q29">
        <v>467786</v>
      </c>
    </row>
    <row r="30" spans="3:19" x14ac:dyDescent="0.25">
      <c r="C30">
        <v>3</v>
      </c>
      <c r="D30" t="s">
        <v>1308</v>
      </c>
      <c r="E30">
        <v>6</v>
      </c>
      <c r="I30">
        <v>952</v>
      </c>
      <c r="O30">
        <v>6272</v>
      </c>
      <c r="P30">
        <v>6272</v>
      </c>
      <c r="Q30">
        <v>230757</v>
      </c>
      <c r="S30">
        <v>1083.3333333333333</v>
      </c>
    </row>
    <row r="31" spans="3:19" x14ac:dyDescent="0.25">
      <c r="C31">
        <v>3</v>
      </c>
      <c r="D31">
        <v>303</v>
      </c>
      <c r="E31">
        <v>4</v>
      </c>
      <c r="I31">
        <v>584</v>
      </c>
      <c r="O31">
        <v>1600</v>
      </c>
      <c r="P31">
        <v>1600</v>
      </c>
      <c r="Q31">
        <v>122185</v>
      </c>
      <c r="S31">
        <v>1083.3333333333333</v>
      </c>
    </row>
    <row r="32" spans="3:19" x14ac:dyDescent="0.25">
      <c r="C32">
        <v>3</v>
      </c>
      <c r="D32">
        <v>304</v>
      </c>
      <c r="E32">
        <v>1</v>
      </c>
      <c r="I32">
        <v>184</v>
      </c>
      <c r="O32">
        <v>1672</v>
      </c>
      <c r="P32">
        <v>1672</v>
      </c>
      <c r="Q32">
        <v>43902</v>
      </c>
    </row>
    <row r="33" spans="3:19" x14ac:dyDescent="0.25">
      <c r="C33">
        <v>3</v>
      </c>
      <c r="D33">
        <v>305</v>
      </c>
      <c r="E33">
        <v>1</v>
      </c>
      <c r="I33">
        <v>184</v>
      </c>
      <c r="O33">
        <v>3000</v>
      </c>
      <c r="P33">
        <v>3000</v>
      </c>
      <c r="Q33">
        <v>64670</v>
      </c>
    </row>
    <row r="34" spans="3:19" x14ac:dyDescent="0.25">
      <c r="C34">
        <v>3</v>
      </c>
      <c r="D34" t="s">
        <v>1309</v>
      </c>
      <c r="E34">
        <v>1</v>
      </c>
      <c r="I34">
        <v>179.5</v>
      </c>
      <c r="O34">
        <v>500</v>
      </c>
      <c r="P34">
        <v>500</v>
      </c>
      <c r="Q34">
        <v>35565</v>
      </c>
    </row>
    <row r="35" spans="3:19" x14ac:dyDescent="0.25">
      <c r="C35">
        <v>3</v>
      </c>
      <c r="D35">
        <v>30</v>
      </c>
      <c r="E35">
        <v>1</v>
      </c>
      <c r="I35">
        <v>179.5</v>
      </c>
      <c r="O35">
        <v>500</v>
      </c>
      <c r="P35">
        <v>500</v>
      </c>
      <c r="Q35">
        <v>35565</v>
      </c>
    </row>
    <row r="36" spans="3:19" x14ac:dyDescent="0.25">
      <c r="C36" t="s">
        <v>1312</v>
      </c>
      <c r="E36">
        <v>15.25</v>
      </c>
      <c r="I36">
        <v>2574.6999999999998</v>
      </c>
      <c r="J36">
        <v>76</v>
      </c>
      <c r="K36">
        <v>48.5</v>
      </c>
      <c r="O36">
        <v>15772</v>
      </c>
      <c r="P36">
        <v>15772</v>
      </c>
      <c r="Q36">
        <v>999149</v>
      </c>
      <c r="R36">
        <v>15000</v>
      </c>
      <c r="S36">
        <v>2849.3401759530789</v>
      </c>
    </row>
  </sheetData>
  <hyperlinks>
    <hyperlink ref="A2" location="Obsah!A1" display="Zpět na Obsah  KL 01  1.-4.měsíc" xr:uid="{EDAAE1AC-4AD2-4036-B4AA-29CFBCD069BE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1323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6742578.2599999988</v>
      </c>
      <c r="C3" s="221">
        <f t="shared" ref="C3:Z3" si="0">SUBTOTAL(9,C6:C1048576)</f>
        <v>0</v>
      </c>
      <c r="D3" s="221"/>
      <c r="E3" s="221">
        <f>SUBTOTAL(9,E6:E1048576)/4</f>
        <v>6399666.8200000003</v>
      </c>
      <c r="F3" s="221"/>
      <c r="G3" s="221">
        <f t="shared" si="0"/>
        <v>0</v>
      </c>
      <c r="H3" s="221">
        <f>SUBTOTAL(9,H6:H1048576)/4</f>
        <v>1409092.0800000003</v>
      </c>
      <c r="I3" s="224">
        <f>IF(B3&lt;&gt;0,H3/B3,"")</f>
        <v>0.20898416387086927</v>
      </c>
      <c r="J3" s="222">
        <f>IF(E3&lt;&gt;0,H3/E3,"")</f>
        <v>0.22018210004251443</v>
      </c>
      <c r="K3" s="223">
        <f t="shared" si="0"/>
        <v>451106.62000000023</v>
      </c>
      <c r="L3" s="223"/>
      <c r="M3" s="221">
        <f t="shared" si="0"/>
        <v>0</v>
      </c>
      <c r="N3" s="221">
        <f t="shared" si="0"/>
        <v>133231.08000000022</v>
      </c>
      <c r="O3" s="221"/>
      <c r="P3" s="221">
        <f t="shared" si="0"/>
        <v>0</v>
      </c>
      <c r="Q3" s="221">
        <f t="shared" si="0"/>
        <v>36492.000000000022</v>
      </c>
      <c r="R3" s="224">
        <f>IF(K3&lt;&gt;0,Q3/K3,"")</f>
        <v>8.0894401416676184E-2</v>
      </c>
      <c r="S3" s="224">
        <f>IF(N3&lt;&gt;0,Q3/N3,"")</f>
        <v>0.27390005395137501</v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97"/>
      <c r="B5" s="598">
        <v>2019</v>
      </c>
      <c r="C5" s="599"/>
      <c r="D5" s="599"/>
      <c r="E5" s="599">
        <v>2020</v>
      </c>
      <c r="F5" s="599"/>
      <c r="G5" s="599"/>
      <c r="H5" s="599">
        <v>2021</v>
      </c>
      <c r="I5" s="600" t="s">
        <v>269</v>
      </c>
      <c r="J5" s="601" t="s">
        <v>2</v>
      </c>
      <c r="K5" s="598">
        <v>2015</v>
      </c>
      <c r="L5" s="599"/>
      <c r="M5" s="599"/>
      <c r="N5" s="599">
        <v>2020</v>
      </c>
      <c r="O5" s="599"/>
      <c r="P5" s="599"/>
      <c r="Q5" s="599">
        <v>2021</v>
      </c>
      <c r="R5" s="600" t="s">
        <v>269</v>
      </c>
      <c r="S5" s="601" t="s">
        <v>2</v>
      </c>
      <c r="T5" s="598">
        <v>2015</v>
      </c>
      <c r="U5" s="599"/>
      <c r="V5" s="599"/>
      <c r="W5" s="599">
        <v>2020</v>
      </c>
      <c r="X5" s="599"/>
      <c r="Y5" s="599"/>
      <c r="Z5" s="599">
        <v>2021</v>
      </c>
      <c r="AA5" s="600" t="s">
        <v>269</v>
      </c>
      <c r="AB5" s="601" t="s">
        <v>2</v>
      </c>
    </row>
    <row r="6" spans="1:28" ht="14.45" customHeight="1" x14ac:dyDescent="0.25">
      <c r="A6" s="602" t="s">
        <v>1321</v>
      </c>
      <c r="B6" s="603">
        <v>6742578.2600000016</v>
      </c>
      <c r="C6" s="604"/>
      <c r="D6" s="604"/>
      <c r="E6" s="603">
        <v>6399666.8200000003</v>
      </c>
      <c r="F6" s="604"/>
      <c r="G6" s="604"/>
      <c r="H6" s="603">
        <v>1409092.0800000005</v>
      </c>
      <c r="I6" s="604"/>
      <c r="J6" s="604"/>
      <c r="K6" s="603">
        <v>225553.31000000011</v>
      </c>
      <c r="L6" s="604"/>
      <c r="M6" s="604"/>
      <c r="N6" s="603">
        <v>66615.54000000011</v>
      </c>
      <c r="O6" s="604"/>
      <c r="P6" s="604"/>
      <c r="Q6" s="603">
        <v>18246.000000000011</v>
      </c>
      <c r="R6" s="604"/>
      <c r="S6" s="604"/>
      <c r="T6" s="603"/>
      <c r="U6" s="604"/>
      <c r="V6" s="604"/>
      <c r="W6" s="603"/>
      <c r="X6" s="604"/>
      <c r="Y6" s="604"/>
      <c r="Z6" s="603"/>
      <c r="AA6" s="604"/>
      <c r="AB6" s="605"/>
    </row>
    <row r="7" spans="1:28" ht="14.45" customHeight="1" thickBot="1" x14ac:dyDescent="0.3">
      <c r="A7" s="609" t="s">
        <v>1322</v>
      </c>
      <c r="B7" s="606">
        <v>6742578.2600000016</v>
      </c>
      <c r="C7" s="607"/>
      <c r="D7" s="607"/>
      <c r="E7" s="606">
        <v>6399666.8200000003</v>
      </c>
      <c r="F7" s="607"/>
      <c r="G7" s="607"/>
      <c r="H7" s="606">
        <v>1409092.0800000005</v>
      </c>
      <c r="I7" s="607"/>
      <c r="J7" s="607"/>
      <c r="K7" s="606">
        <v>225553.31000000011</v>
      </c>
      <c r="L7" s="607"/>
      <c r="M7" s="607"/>
      <c r="N7" s="606">
        <v>66615.54000000011</v>
      </c>
      <c r="O7" s="607"/>
      <c r="P7" s="607"/>
      <c r="Q7" s="606">
        <v>18246.000000000011</v>
      </c>
      <c r="R7" s="607"/>
      <c r="S7" s="607"/>
      <c r="T7" s="606"/>
      <c r="U7" s="607"/>
      <c r="V7" s="607"/>
      <c r="W7" s="606"/>
      <c r="X7" s="607"/>
      <c r="Y7" s="607"/>
      <c r="Z7" s="606"/>
      <c r="AA7" s="607"/>
      <c r="AB7" s="608"/>
    </row>
    <row r="8" spans="1:28" ht="14.45" customHeight="1" thickBot="1" x14ac:dyDescent="0.25"/>
    <row r="9" spans="1:28" ht="14.45" customHeight="1" x14ac:dyDescent="0.25">
      <c r="A9" s="602" t="s">
        <v>482</v>
      </c>
      <c r="B9" s="603">
        <v>4016008.64</v>
      </c>
      <c r="C9" s="604"/>
      <c r="D9" s="604"/>
      <c r="E9" s="603">
        <v>3447950.5499999993</v>
      </c>
      <c r="F9" s="604"/>
      <c r="G9" s="604"/>
      <c r="H9" s="603">
        <v>776710.70000000007</v>
      </c>
      <c r="I9" s="604"/>
      <c r="J9" s="605"/>
    </row>
    <row r="10" spans="1:28" ht="14.45" customHeight="1" x14ac:dyDescent="0.25">
      <c r="A10" s="617" t="s">
        <v>1324</v>
      </c>
      <c r="B10" s="610">
        <v>66325.33</v>
      </c>
      <c r="C10" s="611"/>
      <c r="D10" s="611"/>
      <c r="E10" s="610">
        <v>44424.56</v>
      </c>
      <c r="F10" s="611"/>
      <c r="G10" s="611"/>
      <c r="H10" s="610">
        <v>14509.23</v>
      </c>
      <c r="I10" s="611"/>
      <c r="J10" s="612"/>
    </row>
    <row r="11" spans="1:28" ht="14.45" customHeight="1" x14ac:dyDescent="0.25">
      <c r="A11" s="617" t="s">
        <v>1325</v>
      </c>
      <c r="B11" s="610">
        <v>3949683.31</v>
      </c>
      <c r="C11" s="611"/>
      <c r="D11" s="611"/>
      <c r="E11" s="610">
        <v>3403525.9899999993</v>
      </c>
      <c r="F11" s="611"/>
      <c r="G11" s="611"/>
      <c r="H11" s="610">
        <v>762201.47000000009</v>
      </c>
      <c r="I11" s="611"/>
      <c r="J11" s="612"/>
    </row>
    <row r="12" spans="1:28" ht="14.45" customHeight="1" x14ac:dyDescent="0.25">
      <c r="A12" s="613" t="s">
        <v>486</v>
      </c>
      <c r="B12" s="614">
        <v>2491532.6300000008</v>
      </c>
      <c r="C12" s="615"/>
      <c r="D12" s="615"/>
      <c r="E12" s="614">
        <v>2449930.2600000007</v>
      </c>
      <c r="F12" s="615"/>
      <c r="G12" s="615"/>
      <c r="H12" s="614">
        <v>577580.26</v>
      </c>
      <c r="I12" s="615"/>
      <c r="J12" s="616"/>
    </row>
    <row r="13" spans="1:28" ht="14.45" customHeight="1" x14ac:dyDescent="0.25">
      <c r="A13" s="617" t="s">
        <v>1324</v>
      </c>
      <c r="B13" s="610">
        <v>1504.33</v>
      </c>
      <c r="C13" s="611"/>
      <c r="D13" s="611"/>
      <c r="E13" s="610">
        <v>5628.33</v>
      </c>
      <c r="F13" s="611"/>
      <c r="G13" s="611"/>
      <c r="H13" s="610">
        <v>127</v>
      </c>
      <c r="I13" s="611"/>
      <c r="J13" s="612"/>
    </row>
    <row r="14" spans="1:28" ht="14.45" customHeight="1" x14ac:dyDescent="0.25">
      <c r="A14" s="617" t="s">
        <v>1325</v>
      </c>
      <c r="B14" s="610">
        <v>2490028.3000000007</v>
      </c>
      <c r="C14" s="611"/>
      <c r="D14" s="611"/>
      <c r="E14" s="610">
        <v>2444301.9300000006</v>
      </c>
      <c r="F14" s="611"/>
      <c r="G14" s="611"/>
      <c r="H14" s="610">
        <v>577453.26</v>
      </c>
      <c r="I14" s="611"/>
      <c r="J14" s="612"/>
    </row>
    <row r="15" spans="1:28" ht="14.45" customHeight="1" x14ac:dyDescent="0.25">
      <c r="A15" s="613" t="s">
        <v>489</v>
      </c>
      <c r="B15" s="614">
        <v>235036.99</v>
      </c>
      <c r="C15" s="615"/>
      <c r="D15" s="615"/>
      <c r="E15" s="614">
        <v>501786.00999999995</v>
      </c>
      <c r="F15" s="615"/>
      <c r="G15" s="615"/>
      <c r="H15" s="614">
        <v>54801.119999999995</v>
      </c>
      <c r="I15" s="615"/>
      <c r="J15" s="616"/>
    </row>
    <row r="16" spans="1:28" ht="14.45" customHeight="1" x14ac:dyDescent="0.25">
      <c r="A16" s="617" t="s">
        <v>1324</v>
      </c>
      <c r="B16" s="610"/>
      <c r="C16" s="611"/>
      <c r="D16" s="611"/>
      <c r="E16" s="610">
        <v>234</v>
      </c>
      <c r="F16" s="611"/>
      <c r="G16" s="611"/>
      <c r="H16" s="610"/>
      <c r="I16" s="611"/>
      <c r="J16" s="612"/>
    </row>
    <row r="17" spans="1:10" ht="14.45" customHeight="1" thickBot="1" x14ac:dyDescent="0.3">
      <c r="A17" s="609" t="s">
        <v>1325</v>
      </c>
      <c r="B17" s="606">
        <v>235036.99</v>
      </c>
      <c r="C17" s="607"/>
      <c r="D17" s="607"/>
      <c r="E17" s="606">
        <v>501552.00999999995</v>
      </c>
      <c r="F17" s="607"/>
      <c r="G17" s="607"/>
      <c r="H17" s="606">
        <v>54801.119999999995</v>
      </c>
      <c r="I17" s="607"/>
      <c r="J17" s="608"/>
    </row>
    <row r="18" spans="1:10" ht="14.45" customHeight="1" x14ac:dyDescent="0.2">
      <c r="A18" s="538" t="s">
        <v>244</v>
      </c>
    </row>
    <row r="19" spans="1:10" ht="14.45" customHeight="1" x14ac:dyDescent="0.2">
      <c r="A19" s="539" t="s">
        <v>568</v>
      </c>
    </row>
    <row r="20" spans="1:10" ht="14.45" customHeight="1" x14ac:dyDescent="0.2">
      <c r="A20" s="538" t="s">
        <v>1326</v>
      </c>
    </row>
    <row r="21" spans="1:10" ht="14.45" customHeight="1" x14ac:dyDescent="0.2">
      <c r="A21" s="538" t="s">
        <v>1327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C5129956-592C-4457-8D78-514F13124DE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1330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39279</v>
      </c>
      <c r="C3" s="259">
        <f t="shared" si="0"/>
        <v>33477</v>
      </c>
      <c r="D3" s="271">
        <f t="shared" si="0"/>
        <v>6725</v>
      </c>
      <c r="E3" s="223">
        <f t="shared" si="0"/>
        <v>6742578.2599999998</v>
      </c>
      <c r="F3" s="221">
        <f t="shared" si="0"/>
        <v>6399666.8200000003</v>
      </c>
      <c r="G3" s="260">
        <f t="shared" si="0"/>
        <v>1409092.08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97"/>
      <c r="B5" s="598">
        <v>2019</v>
      </c>
      <c r="C5" s="599">
        <v>2020</v>
      </c>
      <c r="D5" s="618">
        <v>2021</v>
      </c>
      <c r="E5" s="598">
        <v>2019</v>
      </c>
      <c r="F5" s="599">
        <v>2020</v>
      </c>
      <c r="G5" s="618">
        <v>2021</v>
      </c>
    </row>
    <row r="6" spans="1:7" ht="14.45" customHeight="1" x14ac:dyDescent="0.2">
      <c r="A6" s="590" t="s">
        <v>570</v>
      </c>
      <c r="B6" s="116">
        <v>8332</v>
      </c>
      <c r="C6" s="116">
        <v>4705</v>
      </c>
      <c r="D6" s="116">
        <v>71</v>
      </c>
      <c r="E6" s="619">
        <v>1518344.66</v>
      </c>
      <c r="F6" s="619">
        <v>918958.00000000012</v>
      </c>
      <c r="G6" s="620">
        <v>19081.910000000003</v>
      </c>
    </row>
    <row r="7" spans="1:7" ht="14.45" customHeight="1" x14ac:dyDescent="0.2">
      <c r="A7" s="591" t="s">
        <v>1324</v>
      </c>
      <c r="B7" s="583">
        <v>596</v>
      </c>
      <c r="C7" s="583">
        <v>377</v>
      </c>
      <c r="D7" s="583">
        <v>140</v>
      </c>
      <c r="E7" s="621">
        <v>67829.66</v>
      </c>
      <c r="F7" s="621">
        <v>50286.89</v>
      </c>
      <c r="G7" s="622">
        <v>14636.23</v>
      </c>
    </row>
    <row r="8" spans="1:7" ht="14.45" customHeight="1" x14ac:dyDescent="0.2">
      <c r="A8" s="591" t="s">
        <v>571</v>
      </c>
      <c r="B8" s="583">
        <v>960</v>
      </c>
      <c r="C8" s="583">
        <v>3874</v>
      </c>
      <c r="D8" s="583">
        <v>654</v>
      </c>
      <c r="E8" s="621">
        <v>169424.31999999998</v>
      </c>
      <c r="F8" s="621">
        <v>753599.22</v>
      </c>
      <c r="G8" s="622">
        <v>141326.78</v>
      </c>
    </row>
    <row r="9" spans="1:7" ht="14.45" customHeight="1" x14ac:dyDescent="0.2">
      <c r="A9" s="591" t="s">
        <v>572</v>
      </c>
      <c r="B9" s="583">
        <v>4416</v>
      </c>
      <c r="C9" s="583">
        <v>3421</v>
      </c>
      <c r="D9" s="583">
        <v>793</v>
      </c>
      <c r="E9" s="621">
        <v>861623.00000000012</v>
      </c>
      <c r="F9" s="621">
        <v>675784.76</v>
      </c>
      <c r="G9" s="622">
        <v>158906.99</v>
      </c>
    </row>
    <row r="10" spans="1:7" ht="14.45" customHeight="1" x14ac:dyDescent="0.2">
      <c r="A10" s="591" t="s">
        <v>573</v>
      </c>
      <c r="B10" s="583">
        <v>5676</v>
      </c>
      <c r="C10" s="583">
        <v>3071</v>
      </c>
      <c r="D10" s="583">
        <v>1112</v>
      </c>
      <c r="E10" s="621">
        <v>807455.99</v>
      </c>
      <c r="F10" s="621">
        <v>716384.81000000029</v>
      </c>
      <c r="G10" s="622">
        <v>246358.03000000003</v>
      </c>
    </row>
    <row r="11" spans="1:7" ht="14.45" customHeight="1" x14ac:dyDescent="0.2">
      <c r="A11" s="591" t="s">
        <v>574</v>
      </c>
      <c r="B11" s="583">
        <v>5142</v>
      </c>
      <c r="C11" s="583">
        <v>3684</v>
      </c>
      <c r="D11" s="583">
        <v>849</v>
      </c>
      <c r="E11" s="621">
        <v>882250.65999999992</v>
      </c>
      <c r="F11" s="621">
        <v>666684.66000000015</v>
      </c>
      <c r="G11" s="622">
        <v>195569.88</v>
      </c>
    </row>
    <row r="12" spans="1:7" ht="14.45" customHeight="1" x14ac:dyDescent="0.2">
      <c r="A12" s="591" t="s">
        <v>1328</v>
      </c>
      <c r="B12" s="583">
        <v>54</v>
      </c>
      <c r="C12" s="583"/>
      <c r="D12" s="583">
        <v>6</v>
      </c>
      <c r="E12" s="621">
        <v>15434.34</v>
      </c>
      <c r="F12" s="621"/>
      <c r="G12" s="622">
        <v>2595</v>
      </c>
    </row>
    <row r="13" spans="1:7" ht="14.45" customHeight="1" x14ac:dyDescent="0.2">
      <c r="A13" s="591" t="s">
        <v>575</v>
      </c>
      <c r="B13" s="583">
        <v>1814</v>
      </c>
      <c r="C13" s="583">
        <v>3541</v>
      </c>
      <c r="D13" s="583">
        <v>693</v>
      </c>
      <c r="E13" s="621">
        <v>290485</v>
      </c>
      <c r="F13" s="621">
        <v>638427.46</v>
      </c>
      <c r="G13" s="622">
        <v>154629.01</v>
      </c>
    </row>
    <row r="14" spans="1:7" ht="14.45" customHeight="1" x14ac:dyDescent="0.2">
      <c r="A14" s="591" t="s">
        <v>1329</v>
      </c>
      <c r="B14" s="583">
        <v>1683</v>
      </c>
      <c r="C14" s="583">
        <v>1083</v>
      </c>
      <c r="D14" s="583">
        <v>292</v>
      </c>
      <c r="E14" s="621">
        <v>313391</v>
      </c>
      <c r="F14" s="621">
        <v>217112.56</v>
      </c>
      <c r="G14" s="622">
        <v>49832.89</v>
      </c>
    </row>
    <row r="15" spans="1:7" ht="14.45" customHeight="1" x14ac:dyDescent="0.2">
      <c r="A15" s="591" t="s">
        <v>577</v>
      </c>
      <c r="B15" s="583">
        <v>2804</v>
      </c>
      <c r="C15" s="583">
        <v>2570</v>
      </c>
      <c r="D15" s="583">
        <v>600</v>
      </c>
      <c r="E15" s="621">
        <v>438531.66</v>
      </c>
      <c r="F15" s="621">
        <v>471495.56</v>
      </c>
      <c r="G15" s="622">
        <v>117806.01999999999</v>
      </c>
    </row>
    <row r="16" spans="1:7" ht="14.45" customHeight="1" x14ac:dyDescent="0.2">
      <c r="A16" s="591" t="s">
        <v>578</v>
      </c>
      <c r="B16" s="583">
        <v>4141</v>
      </c>
      <c r="C16" s="583">
        <v>4346</v>
      </c>
      <c r="D16" s="583">
        <v>758</v>
      </c>
      <c r="E16" s="621">
        <v>727997.63999999978</v>
      </c>
      <c r="F16" s="621">
        <v>829070.78999999992</v>
      </c>
      <c r="G16" s="622">
        <v>153868.34</v>
      </c>
    </row>
    <row r="17" spans="1:7" ht="14.45" customHeight="1" thickBot="1" x14ac:dyDescent="0.25">
      <c r="A17" s="625" t="s">
        <v>579</v>
      </c>
      <c r="B17" s="585">
        <v>3661</v>
      </c>
      <c r="C17" s="585">
        <v>2805</v>
      </c>
      <c r="D17" s="585">
        <v>757</v>
      </c>
      <c r="E17" s="623">
        <v>649810.33000000007</v>
      </c>
      <c r="F17" s="623">
        <v>461862.11</v>
      </c>
      <c r="G17" s="624">
        <v>154481</v>
      </c>
    </row>
    <row r="18" spans="1:7" ht="14.45" customHeight="1" x14ac:dyDescent="0.2">
      <c r="A18" s="538" t="s">
        <v>244</v>
      </c>
    </row>
    <row r="19" spans="1:7" ht="14.45" customHeight="1" x14ac:dyDescent="0.2">
      <c r="A19" s="539" t="s">
        <v>568</v>
      </c>
    </row>
    <row r="20" spans="1:7" ht="14.45" customHeight="1" x14ac:dyDescent="0.2">
      <c r="A20" s="538" t="s">
        <v>1326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365652BA-3981-4829-A201-A0AF6E7CD12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1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1536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270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39649.659999999996</v>
      </c>
      <c r="H3" s="103">
        <f t="shared" si="0"/>
        <v>6968131.5700000003</v>
      </c>
      <c r="I3" s="74"/>
      <c r="J3" s="74"/>
      <c r="K3" s="103">
        <f t="shared" si="0"/>
        <v>33867.769999999997</v>
      </c>
      <c r="L3" s="103">
        <f t="shared" si="0"/>
        <v>6466282.3600000003</v>
      </c>
      <c r="M3" s="74"/>
      <c r="N3" s="74"/>
      <c r="O3" s="103">
        <f t="shared" si="0"/>
        <v>6837.21</v>
      </c>
      <c r="P3" s="103">
        <f t="shared" si="0"/>
        <v>1427338.08</v>
      </c>
      <c r="Q3" s="75">
        <f>IF(L3=0,0,P3/L3)</f>
        <v>0.22073550156569408</v>
      </c>
      <c r="R3" s="104">
        <f>IF(O3=0,0,P3/O3)</f>
        <v>208.76031012649898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26"/>
      <c r="B5" s="626"/>
      <c r="C5" s="627"/>
      <c r="D5" s="628"/>
      <c r="E5" s="629"/>
      <c r="F5" s="630"/>
      <c r="G5" s="631" t="s">
        <v>71</v>
      </c>
      <c r="H5" s="632" t="s">
        <v>14</v>
      </c>
      <c r="I5" s="633"/>
      <c r="J5" s="633"/>
      <c r="K5" s="631" t="s">
        <v>71</v>
      </c>
      <c r="L5" s="632" t="s">
        <v>14</v>
      </c>
      <c r="M5" s="633"/>
      <c r="N5" s="633"/>
      <c r="O5" s="631" t="s">
        <v>71</v>
      </c>
      <c r="P5" s="632" t="s">
        <v>14</v>
      </c>
      <c r="Q5" s="634"/>
      <c r="R5" s="635"/>
    </row>
    <row r="6" spans="1:18" ht="14.45" customHeight="1" x14ac:dyDescent="0.2">
      <c r="A6" s="558" t="s">
        <v>1331</v>
      </c>
      <c r="B6" s="559" t="s">
        <v>1332</v>
      </c>
      <c r="C6" s="559" t="s">
        <v>482</v>
      </c>
      <c r="D6" s="559" t="s">
        <v>1333</v>
      </c>
      <c r="E6" s="559" t="s">
        <v>1334</v>
      </c>
      <c r="F6" s="559" t="s">
        <v>1335</v>
      </c>
      <c r="G6" s="116">
        <v>0.60000000000000009</v>
      </c>
      <c r="H6" s="116">
        <v>43.58</v>
      </c>
      <c r="I6" s="559"/>
      <c r="J6" s="559">
        <v>72.633333333333326</v>
      </c>
      <c r="K6" s="116">
        <v>2.7</v>
      </c>
      <c r="L6" s="116">
        <v>204.56</v>
      </c>
      <c r="M6" s="559"/>
      <c r="N6" s="559">
        <v>75.762962962962959</v>
      </c>
      <c r="O6" s="116">
        <v>0.1</v>
      </c>
      <c r="P6" s="116">
        <v>7.27</v>
      </c>
      <c r="Q6" s="564"/>
      <c r="R6" s="582">
        <v>72.699999999999989</v>
      </c>
    </row>
    <row r="7" spans="1:18" ht="14.45" customHeight="1" x14ac:dyDescent="0.2">
      <c r="A7" s="573" t="s">
        <v>1331</v>
      </c>
      <c r="B7" s="574" t="s">
        <v>1332</v>
      </c>
      <c r="C7" s="574" t="s">
        <v>482</v>
      </c>
      <c r="D7" s="574" t="s">
        <v>1333</v>
      </c>
      <c r="E7" s="574" t="s">
        <v>1336</v>
      </c>
      <c r="F7" s="574" t="s">
        <v>1337</v>
      </c>
      <c r="G7" s="583">
        <v>3.4200000000000008</v>
      </c>
      <c r="H7" s="583">
        <v>238.35999999999999</v>
      </c>
      <c r="I7" s="574"/>
      <c r="J7" s="574">
        <v>69.695906432748515</v>
      </c>
      <c r="K7" s="583">
        <v>3.1000000000000005</v>
      </c>
      <c r="L7" s="583">
        <v>216.07</v>
      </c>
      <c r="M7" s="574"/>
      <c r="N7" s="574">
        <v>69.699999999999989</v>
      </c>
      <c r="O7" s="583"/>
      <c r="P7" s="583"/>
      <c r="Q7" s="579"/>
      <c r="R7" s="584"/>
    </row>
    <row r="8" spans="1:18" ht="14.45" customHeight="1" x14ac:dyDescent="0.2">
      <c r="A8" s="573" t="s">
        <v>1331</v>
      </c>
      <c r="B8" s="574" t="s">
        <v>1332</v>
      </c>
      <c r="C8" s="574" t="s">
        <v>482</v>
      </c>
      <c r="D8" s="574" t="s">
        <v>1333</v>
      </c>
      <c r="E8" s="574" t="s">
        <v>1336</v>
      </c>
      <c r="F8" s="574" t="s">
        <v>525</v>
      </c>
      <c r="G8" s="583">
        <v>0.89999999999999991</v>
      </c>
      <c r="H8" s="583">
        <v>62.73</v>
      </c>
      <c r="I8" s="574"/>
      <c r="J8" s="574">
        <v>69.7</v>
      </c>
      <c r="K8" s="583">
        <v>1.8000000000000003</v>
      </c>
      <c r="L8" s="583">
        <v>125.46</v>
      </c>
      <c r="M8" s="574"/>
      <c r="N8" s="574">
        <v>69.699999999999989</v>
      </c>
      <c r="O8" s="583">
        <v>0.6</v>
      </c>
      <c r="P8" s="583">
        <v>41.82</v>
      </c>
      <c r="Q8" s="579"/>
      <c r="R8" s="584">
        <v>69.7</v>
      </c>
    </row>
    <row r="9" spans="1:18" ht="14.45" customHeight="1" x14ac:dyDescent="0.2">
      <c r="A9" s="573" t="s">
        <v>1331</v>
      </c>
      <c r="B9" s="574" t="s">
        <v>1332</v>
      </c>
      <c r="C9" s="574" t="s">
        <v>482</v>
      </c>
      <c r="D9" s="574" t="s">
        <v>1333</v>
      </c>
      <c r="E9" s="574" t="s">
        <v>1338</v>
      </c>
      <c r="F9" s="574" t="s">
        <v>523</v>
      </c>
      <c r="G9" s="583">
        <v>3</v>
      </c>
      <c r="H9" s="583">
        <v>954.4</v>
      </c>
      <c r="I9" s="574"/>
      <c r="J9" s="574">
        <v>318.13333333333333</v>
      </c>
      <c r="K9" s="583">
        <v>4</v>
      </c>
      <c r="L9" s="583">
        <v>1470.8000000000002</v>
      </c>
      <c r="M9" s="574"/>
      <c r="N9" s="574">
        <v>367.70000000000005</v>
      </c>
      <c r="O9" s="583"/>
      <c r="P9" s="583"/>
      <c r="Q9" s="579"/>
      <c r="R9" s="584"/>
    </row>
    <row r="10" spans="1:18" ht="14.45" customHeight="1" x14ac:dyDescent="0.2">
      <c r="A10" s="573" t="s">
        <v>1331</v>
      </c>
      <c r="B10" s="574" t="s">
        <v>1332</v>
      </c>
      <c r="C10" s="574" t="s">
        <v>482</v>
      </c>
      <c r="D10" s="574" t="s">
        <v>1333</v>
      </c>
      <c r="E10" s="574" t="s">
        <v>1339</v>
      </c>
      <c r="F10" s="574" t="s">
        <v>660</v>
      </c>
      <c r="G10" s="583">
        <v>2</v>
      </c>
      <c r="H10" s="583">
        <v>33.6</v>
      </c>
      <c r="I10" s="574"/>
      <c r="J10" s="574">
        <v>16.8</v>
      </c>
      <c r="K10" s="583"/>
      <c r="L10" s="583"/>
      <c r="M10" s="574"/>
      <c r="N10" s="574"/>
      <c r="O10" s="583">
        <v>2</v>
      </c>
      <c r="P10" s="583">
        <v>33.6</v>
      </c>
      <c r="Q10" s="579"/>
      <c r="R10" s="584">
        <v>16.8</v>
      </c>
    </row>
    <row r="11" spans="1:18" ht="14.45" customHeight="1" x14ac:dyDescent="0.2">
      <c r="A11" s="573" t="s">
        <v>1331</v>
      </c>
      <c r="B11" s="574" t="s">
        <v>1332</v>
      </c>
      <c r="C11" s="574" t="s">
        <v>482</v>
      </c>
      <c r="D11" s="574" t="s">
        <v>1333</v>
      </c>
      <c r="E11" s="574" t="s">
        <v>1340</v>
      </c>
      <c r="F11" s="574" t="s">
        <v>1341</v>
      </c>
      <c r="G11" s="583">
        <v>0.80999999999999994</v>
      </c>
      <c r="H11" s="583">
        <v>135.47999999999996</v>
      </c>
      <c r="I11" s="574"/>
      <c r="J11" s="574">
        <v>167.25925925925921</v>
      </c>
      <c r="K11" s="583">
        <v>1.42</v>
      </c>
      <c r="L11" s="583">
        <v>260.83999999999997</v>
      </c>
      <c r="M11" s="574"/>
      <c r="N11" s="574">
        <v>183.6901408450704</v>
      </c>
      <c r="O11" s="583">
        <v>0.2</v>
      </c>
      <c r="P11" s="583">
        <v>37.119999999999997</v>
      </c>
      <c r="Q11" s="579"/>
      <c r="R11" s="584">
        <v>185.59999999999997</v>
      </c>
    </row>
    <row r="12" spans="1:18" ht="14.45" customHeight="1" x14ac:dyDescent="0.2">
      <c r="A12" s="573" t="s">
        <v>1331</v>
      </c>
      <c r="B12" s="574" t="s">
        <v>1332</v>
      </c>
      <c r="C12" s="574" t="s">
        <v>482</v>
      </c>
      <c r="D12" s="574" t="s">
        <v>1333</v>
      </c>
      <c r="E12" s="574" t="s">
        <v>1342</v>
      </c>
      <c r="F12" s="574" t="s">
        <v>1343</v>
      </c>
      <c r="G12" s="583">
        <v>2</v>
      </c>
      <c r="H12" s="583">
        <v>0</v>
      </c>
      <c r="I12" s="574"/>
      <c r="J12" s="574">
        <v>0</v>
      </c>
      <c r="K12" s="583"/>
      <c r="L12" s="583"/>
      <c r="M12" s="574"/>
      <c r="N12" s="574"/>
      <c r="O12" s="583">
        <v>1</v>
      </c>
      <c r="P12" s="583">
        <v>0</v>
      </c>
      <c r="Q12" s="579"/>
      <c r="R12" s="584">
        <v>0</v>
      </c>
    </row>
    <row r="13" spans="1:18" ht="14.45" customHeight="1" x14ac:dyDescent="0.2">
      <c r="A13" s="573" t="s">
        <v>1331</v>
      </c>
      <c r="B13" s="574" t="s">
        <v>1332</v>
      </c>
      <c r="C13" s="574" t="s">
        <v>482</v>
      </c>
      <c r="D13" s="574" t="s">
        <v>1333</v>
      </c>
      <c r="E13" s="574" t="s">
        <v>1344</v>
      </c>
      <c r="F13" s="574" t="s">
        <v>1345</v>
      </c>
      <c r="G13" s="583"/>
      <c r="H13" s="583"/>
      <c r="I13" s="574"/>
      <c r="J13" s="574"/>
      <c r="K13" s="583">
        <v>2</v>
      </c>
      <c r="L13" s="583">
        <v>298.08</v>
      </c>
      <c r="M13" s="574"/>
      <c r="N13" s="574">
        <v>149.04</v>
      </c>
      <c r="O13" s="583"/>
      <c r="P13" s="583"/>
      <c r="Q13" s="579"/>
      <c r="R13" s="584"/>
    </row>
    <row r="14" spans="1:18" ht="14.45" customHeight="1" x14ac:dyDescent="0.2">
      <c r="A14" s="573" t="s">
        <v>1331</v>
      </c>
      <c r="B14" s="574" t="s">
        <v>1332</v>
      </c>
      <c r="C14" s="574" t="s">
        <v>482</v>
      </c>
      <c r="D14" s="574" t="s">
        <v>1333</v>
      </c>
      <c r="E14" s="574" t="s">
        <v>1346</v>
      </c>
      <c r="F14" s="574"/>
      <c r="G14" s="583">
        <v>8</v>
      </c>
      <c r="H14" s="583">
        <v>153928.09999999998</v>
      </c>
      <c r="I14" s="574"/>
      <c r="J14" s="574">
        <v>19241.012499999997</v>
      </c>
      <c r="K14" s="583">
        <v>0</v>
      </c>
      <c r="L14" s="583">
        <v>0</v>
      </c>
      <c r="M14" s="574"/>
      <c r="N14" s="574"/>
      <c r="O14" s="583"/>
      <c r="P14" s="583"/>
      <c r="Q14" s="579"/>
      <c r="R14" s="584"/>
    </row>
    <row r="15" spans="1:18" ht="14.45" customHeight="1" x14ac:dyDescent="0.2">
      <c r="A15" s="573" t="s">
        <v>1331</v>
      </c>
      <c r="B15" s="574" t="s">
        <v>1332</v>
      </c>
      <c r="C15" s="574" t="s">
        <v>482</v>
      </c>
      <c r="D15" s="574" t="s">
        <v>1347</v>
      </c>
      <c r="E15" s="574" t="s">
        <v>1348</v>
      </c>
      <c r="F15" s="574" t="s">
        <v>1349</v>
      </c>
      <c r="G15" s="583">
        <v>1</v>
      </c>
      <c r="H15" s="583">
        <v>185</v>
      </c>
      <c r="I15" s="574"/>
      <c r="J15" s="574">
        <v>185</v>
      </c>
      <c r="K15" s="583"/>
      <c r="L15" s="583"/>
      <c r="M15" s="574"/>
      <c r="N15" s="574"/>
      <c r="O15" s="583"/>
      <c r="P15" s="583"/>
      <c r="Q15" s="579"/>
      <c r="R15" s="584"/>
    </row>
    <row r="16" spans="1:18" ht="14.45" customHeight="1" x14ac:dyDescent="0.2">
      <c r="A16" s="573" t="s">
        <v>1331</v>
      </c>
      <c r="B16" s="574" t="s">
        <v>1332</v>
      </c>
      <c r="C16" s="574" t="s">
        <v>482</v>
      </c>
      <c r="D16" s="574" t="s">
        <v>1347</v>
      </c>
      <c r="E16" s="574" t="s">
        <v>1350</v>
      </c>
      <c r="F16" s="574" t="s">
        <v>1351</v>
      </c>
      <c r="G16" s="583">
        <v>40</v>
      </c>
      <c r="H16" s="583">
        <v>3160</v>
      </c>
      <c r="I16" s="574"/>
      <c r="J16" s="574">
        <v>79</v>
      </c>
      <c r="K16" s="583">
        <v>28</v>
      </c>
      <c r="L16" s="583">
        <v>2240</v>
      </c>
      <c r="M16" s="574"/>
      <c r="N16" s="574">
        <v>80</v>
      </c>
      <c r="O16" s="583">
        <v>7</v>
      </c>
      <c r="P16" s="583">
        <v>595</v>
      </c>
      <c r="Q16" s="579"/>
      <c r="R16" s="584">
        <v>85</v>
      </c>
    </row>
    <row r="17" spans="1:18" ht="14.45" customHeight="1" x14ac:dyDescent="0.2">
      <c r="A17" s="573" t="s">
        <v>1331</v>
      </c>
      <c r="B17" s="574" t="s">
        <v>1332</v>
      </c>
      <c r="C17" s="574" t="s">
        <v>482</v>
      </c>
      <c r="D17" s="574" t="s">
        <v>1347</v>
      </c>
      <c r="E17" s="574" t="s">
        <v>1352</v>
      </c>
      <c r="F17" s="574" t="s">
        <v>1353</v>
      </c>
      <c r="G17" s="583"/>
      <c r="H17" s="583"/>
      <c r="I17" s="574"/>
      <c r="J17" s="574"/>
      <c r="K17" s="583">
        <v>2</v>
      </c>
      <c r="L17" s="583">
        <v>404</v>
      </c>
      <c r="M17" s="574"/>
      <c r="N17" s="574">
        <v>202</v>
      </c>
      <c r="O17" s="583"/>
      <c r="P17" s="583"/>
      <c r="Q17" s="579"/>
      <c r="R17" s="584"/>
    </row>
    <row r="18" spans="1:18" ht="14.45" customHeight="1" x14ac:dyDescent="0.2">
      <c r="A18" s="573" t="s">
        <v>1331</v>
      </c>
      <c r="B18" s="574" t="s">
        <v>1332</v>
      </c>
      <c r="C18" s="574" t="s">
        <v>482</v>
      </c>
      <c r="D18" s="574" t="s">
        <v>1347</v>
      </c>
      <c r="E18" s="574" t="s">
        <v>1354</v>
      </c>
      <c r="F18" s="574" t="s">
        <v>1355</v>
      </c>
      <c r="G18" s="583">
        <v>570</v>
      </c>
      <c r="H18" s="583">
        <v>47880</v>
      </c>
      <c r="I18" s="574"/>
      <c r="J18" s="574">
        <v>84</v>
      </c>
      <c r="K18" s="583">
        <v>1040</v>
      </c>
      <c r="L18" s="583">
        <v>88400</v>
      </c>
      <c r="M18" s="574"/>
      <c r="N18" s="574">
        <v>85</v>
      </c>
      <c r="O18" s="583">
        <v>168</v>
      </c>
      <c r="P18" s="583">
        <v>14952</v>
      </c>
      <c r="Q18" s="579"/>
      <c r="R18" s="584">
        <v>89</v>
      </c>
    </row>
    <row r="19" spans="1:18" ht="14.45" customHeight="1" x14ac:dyDescent="0.2">
      <c r="A19" s="573" t="s">
        <v>1331</v>
      </c>
      <c r="B19" s="574" t="s">
        <v>1332</v>
      </c>
      <c r="C19" s="574" t="s">
        <v>482</v>
      </c>
      <c r="D19" s="574" t="s">
        <v>1347</v>
      </c>
      <c r="E19" s="574" t="s">
        <v>1356</v>
      </c>
      <c r="F19" s="574" t="s">
        <v>1357</v>
      </c>
      <c r="G19" s="583">
        <v>4801</v>
      </c>
      <c r="H19" s="583">
        <v>513707</v>
      </c>
      <c r="I19" s="574"/>
      <c r="J19" s="574">
        <v>107</v>
      </c>
      <c r="K19" s="583">
        <v>3515</v>
      </c>
      <c r="L19" s="583">
        <v>379620</v>
      </c>
      <c r="M19" s="574"/>
      <c r="N19" s="574">
        <v>108</v>
      </c>
      <c r="O19" s="583">
        <v>730</v>
      </c>
      <c r="P19" s="583">
        <v>81760</v>
      </c>
      <c r="Q19" s="579"/>
      <c r="R19" s="584">
        <v>112</v>
      </c>
    </row>
    <row r="20" spans="1:18" ht="14.45" customHeight="1" x14ac:dyDescent="0.2">
      <c r="A20" s="573" t="s">
        <v>1331</v>
      </c>
      <c r="B20" s="574" t="s">
        <v>1332</v>
      </c>
      <c r="C20" s="574" t="s">
        <v>482</v>
      </c>
      <c r="D20" s="574" t="s">
        <v>1347</v>
      </c>
      <c r="E20" s="574" t="s">
        <v>1358</v>
      </c>
      <c r="F20" s="574" t="s">
        <v>1359</v>
      </c>
      <c r="G20" s="583">
        <v>6</v>
      </c>
      <c r="H20" s="583">
        <v>1356</v>
      </c>
      <c r="I20" s="574"/>
      <c r="J20" s="574">
        <v>226</v>
      </c>
      <c r="K20" s="583">
        <v>2</v>
      </c>
      <c r="L20" s="583">
        <v>456</v>
      </c>
      <c r="M20" s="574"/>
      <c r="N20" s="574">
        <v>228</v>
      </c>
      <c r="O20" s="583">
        <v>2</v>
      </c>
      <c r="P20" s="583">
        <v>486</v>
      </c>
      <c r="Q20" s="579"/>
      <c r="R20" s="584">
        <v>243</v>
      </c>
    </row>
    <row r="21" spans="1:18" ht="14.45" customHeight="1" x14ac:dyDescent="0.2">
      <c r="A21" s="573" t="s">
        <v>1331</v>
      </c>
      <c r="B21" s="574" t="s">
        <v>1332</v>
      </c>
      <c r="C21" s="574" t="s">
        <v>482</v>
      </c>
      <c r="D21" s="574" t="s">
        <v>1347</v>
      </c>
      <c r="E21" s="574" t="s">
        <v>1360</v>
      </c>
      <c r="F21" s="574" t="s">
        <v>1361</v>
      </c>
      <c r="G21" s="583">
        <v>291</v>
      </c>
      <c r="H21" s="583">
        <v>11058</v>
      </c>
      <c r="I21" s="574"/>
      <c r="J21" s="574">
        <v>38</v>
      </c>
      <c r="K21" s="583">
        <v>326</v>
      </c>
      <c r="L21" s="583">
        <v>12388</v>
      </c>
      <c r="M21" s="574"/>
      <c r="N21" s="574">
        <v>38</v>
      </c>
      <c r="O21" s="583">
        <v>81</v>
      </c>
      <c r="P21" s="583">
        <v>3240</v>
      </c>
      <c r="Q21" s="579"/>
      <c r="R21" s="584">
        <v>40</v>
      </c>
    </row>
    <row r="22" spans="1:18" ht="14.45" customHeight="1" x14ac:dyDescent="0.2">
      <c r="A22" s="573" t="s">
        <v>1331</v>
      </c>
      <c r="B22" s="574" t="s">
        <v>1332</v>
      </c>
      <c r="C22" s="574" t="s">
        <v>482</v>
      </c>
      <c r="D22" s="574" t="s">
        <v>1347</v>
      </c>
      <c r="E22" s="574" t="s">
        <v>1362</v>
      </c>
      <c r="F22" s="574" t="s">
        <v>1363</v>
      </c>
      <c r="G22" s="583">
        <v>1</v>
      </c>
      <c r="H22" s="583">
        <v>5</v>
      </c>
      <c r="I22" s="574"/>
      <c r="J22" s="574">
        <v>5</v>
      </c>
      <c r="K22" s="583"/>
      <c r="L22" s="583"/>
      <c r="M22" s="574"/>
      <c r="N22" s="574"/>
      <c r="O22" s="583">
        <v>1</v>
      </c>
      <c r="P22" s="583">
        <v>5</v>
      </c>
      <c r="Q22" s="579"/>
      <c r="R22" s="584">
        <v>5</v>
      </c>
    </row>
    <row r="23" spans="1:18" ht="14.45" customHeight="1" x14ac:dyDescent="0.2">
      <c r="A23" s="573" t="s">
        <v>1331</v>
      </c>
      <c r="B23" s="574" t="s">
        <v>1332</v>
      </c>
      <c r="C23" s="574" t="s">
        <v>482</v>
      </c>
      <c r="D23" s="574" t="s">
        <v>1347</v>
      </c>
      <c r="E23" s="574" t="s">
        <v>1364</v>
      </c>
      <c r="F23" s="574" t="s">
        <v>1365</v>
      </c>
      <c r="G23" s="583"/>
      <c r="H23" s="583"/>
      <c r="I23" s="574"/>
      <c r="J23" s="574"/>
      <c r="K23" s="583">
        <v>7</v>
      </c>
      <c r="L23" s="583">
        <v>35</v>
      </c>
      <c r="M23" s="574"/>
      <c r="N23" s="574">
        <v>5</v>
      </c>
      <c r="O23" s="583">
        <v>1</v>
      </c>
      <c r="P23" s="583">
        <v>5</v>
      </c>
      <c r="Q23" s="579"/>
      <c r="R23" s="584">
        <v>5</v>
      </c>
    </row>
    <row r="24" spans="1:18" ht="14.45" customHeight="1" x14ac:dyDescent="0.2">
      <c r="A24" s="573" t="s">
        <v>1331</v>
      </c>
      <c r="B24" s="574" t="s">
        <v>1332</v>
      </c>
      <c r="C24" s="574" t="s">
        <v>482</v>
      </c>
      <c r="D24" s="574" t="s">
        <v>1347</v>
      </c>
      <c r="E24" s="574" t="s">
        <v>1366</v>
      </c>
      <c r="F24" s="574" t="s">
        <v>1367</v>
      </c>
      <c r="G24" s="583"/>
      <c r="H24" s="583"/>
      <c r="I24" s="574"/>
      <c r="J24" s="574"/>
      <c r="K24" s="583">
        <v>1</v>
      </c>
      <c r="L24" s="583">
        <v>250</v>
      </c>
      <c r="M24" s="574"/>
      <c r="N24" s="574">
        <v>250</v>
      </c>
      <c r="O24" s="583"/>
      <c r="P24" s="583"/>
      <c r="Q24" s="579"/>
      <c r="R24" s="584"/>
    </row>
    <row r="25" spans="1:18" ht="14.45" customHeight="1" x14ac:dyDescent="0.2">
      <c r="A25" s="573" t="s">
        <v>1331</v>
      </c>
      <c r="B25" s="574" t="s">
        <v>1332</v>
      </c>
      <c r="C25" s="574" t="s">
        <v>482</v>
      </c>
      <c r="D25" s="574" t="s">
        <v>1347</v>
      </c>
      <c r="E25" s="574" t="s">
        <v>1368</v>
      </c>
      <c r="F25" s="574" t="s">
        <v>1369</v>
      </c>
      <c r="G25" s="583">
        <v>2606</v>
      </c>
      <c r="H25" s="583">
        <v>661924</v>
      </c>
      <c r="I25" s="574"/>
      <c r="J25" s="574">
        <v>254</v>
      </c>
      <c r="K25" s="583">
        <v>2290</v>
      </c>
      <c r="L25" s="583">
        <v>583950</v>
      </c>
      <c r="M25" s="574"/>
      <c r="N25" s="574">
        <v>255</v>
      </c>
      <c r="O25" s="583">
        <v>468</v>
      </c>
      <c r="P25" s="583">
        <v>128700</v>
      </c>
      <c r="Q25" s="579"/>
      <c r="R25" s="584">
        <v>275</v>
      </c>
    </row>
    <row r="26" spans="1:18" ht="14.45" customHeight="1" x14ac:dyDescent="0.2">
      <c r="A26" s="573" t="s">
        <v>1331</v>
      </c>
      <c r="B26" s="574" t="s">
        <v>1332</v>
      </c>
      <c r="C26" s="574" t="s">
        <v>482</v>
      </c>
      <c r="D26" s="574" t="s">
        <v>1347</v>
      </c>
      <c r="E26" s="574" t="s">
        <v>1370</v>
      </c>
      <c r="F26" s="574" t="s">
        <v>1371</v>
      </c>
      <c r="G26" s="583">
        <v>10478</v>
      </c>
      <c r="H26" s="583">
        <v>1320228</v>
      </c>
      <c r="I26" s="574"/>
      <c r="J26" s="574">
        <v>126</v>
      </c>
      <c r="K26" s="583">
        <v>7971</v>
      </c>
      <c r="L26" s="583">
        <v>1012317</v>
      </c>
      <c r="M26" s="574"/>
      <c r="N26" s="574">
        <v>127</v>
      </c>
      <c r="O26" s="583">
        <v>1511</v>
      </c>
      <c r="P26" s="583">
        <v>207007</v>
      </c>
      <c r="Q26" s="579"/>
      <c r="R26" s="584">
        <v>137</v>
      </c>
    </row>
    <row r="27" spans="1:18" ht="14.45" customHeight="1" x14ac:dyDescent="0.2">
      <c r="A27" s="573" t="s">
        <v>1331</v>
      </c>
      <c r="B27" s="574" t="s">
        <v>1332</v>
      </c>
      <c r="C27" s="574" t="s">
        <v>482</v>
      </c>
      <c r="D27" s="574" t="s">
        <v>1347</v>
      </c>
      <c r="E27" s="574" t="s">
        <v>1372</v>
      </c>
      <c r="F27" s="574" t="s">
        <v>1373</v>
      </c>
      <c r="G27" s="583">
        <v>14</v>
      </c>
      <c r="H27" s="583">
        <v>7616</v>
      </c>
      <c r="I27" s="574"/>
      <c r="J27" s="574">
        <v>544</v>
      </c>
      <c r="K27" s="583">
        <v>7</v>
      </c>
      <c r="L27" s="583">
        <v>3829</v>
      </c>
      <c r="M27" s="574"/>
      <c r="N27" s="574">
        <v>547</v>
      </c>
      <c r="O27" s="583"/>
      <c r="P27" s="583"/>
      <c r="Q27" s="579"/>
      <c r="R27" s="584"/>
    </row>
    <row r="28" spans="1:18" ht="14.45" customHeight="1" x14ac:dyDescent="0.2">
      <c r="A28" s="573" t="s">
        <v>1331</v>
      </c>
      <c r="B28" s="574" t="s">
        <v>1332</v>
      </c>
      <c r="C28" s="574" t="s">
        <v>482</v>
      </c>
      <c r="D28" s="574" t="s">
        <v>1347</v>
      </c>
      <c r="E28" s="574" t="s">
        <v>1374</v>
      </c>
      <c r="F28" s="574" t="s">
        <v>1375</v>
      </c>
      <c r="G28" s="583"/>
      <c r="H28" s="583"/>
      <c r="I28" s="574"/>
      <c r="J28" s="574"/>
      <c r="K28" s="583">
        <v>2</v>
      </c>
      <c r="L28" s="583">
        <v>3122</v>
      </c>
      <c r="M28" s="574"/>
      <c r="N28" s="574">
        <v>1561</v>
      </c>
      <c r="O28" s="583"/>
      <c r="P28" s="583"/>
      <c r="Q28" s="579"/>
      <c r="R28" s="584"/>
    </row>
    <row r="29" spans="1:18" ht="14.45" customHeight="1" x14ac:dyDescent="0.2">
      <c r="A29" s="573" t="s">
        <v>1331</v>
      </c>
      <c r="B29" s="574" t="s">
        <v>1332</v>
      </c>
      <c r="C29" s="574" t="s">
        <v>482</v>
      </c>
      <c r="D29" s="574" t="s">
        <v>1347</v>
      </c>
      <c r="E29" s="574" t="s">
        <v>1376</v>
      </c>
      <c r="F29" s="574" t="s">
        <v>1377</v>
      </c>
      <c r="G29" s="583">
        <v>22</v>
      </c>
      <c r="H29" s="583">
        <v>11088</v>
      </c>
      <c r="I29" s="574"/>
      <c r="J29" s="574">
        <v>504</v>
      </c>
      <c r="K29" s="583">
        <v>51</v>
      </c>
      <c r="L29" s="583">
        <v>25857</v>
      </c>
      <c r="M29" s="574"/>
      <c r="N29" s="574">
        <v>507</v>
      </c>
      <c r="O29" s="583">
        <v>14</v>
      </c>
      <c r="P29" s="583">
        <v>7350</v>
      </c>
      <c r="Q29" s="579"/>
      <c r="R29" s="584">
        <v>525</v>
      </c>
    </row>
    <row r="30" spans="1:18" ht="14.45" customHeight="1" x14ac:dyDescent="0.2">
      <c r="A30" s="573" t="s">
        <v>1331</v>
      </c>
      <c r="B30" s="574" t="s">
        <v>1332</v>
      </c>
      <c r="C30" s="574" t="s">
        <v>482</v>
      </c>
      <c r="D30" s="574" t="s">
        <v>1347</v>
      </c>
      <c r="E30" s="574" t="s">
        <v>1378</v>
      </c>
      <c r="F30" s="574" t="s">
        <v>1379</v>
      </c>
      <c r="G30" s="583">
        <v>17</v>
      </c>
      <c r="H30" s="583">
        <v>11645</v>
      </c>
      <c r="I30" s="574"/>
      <c r="J30" s="574">
        <v>685</v>
      </c>
      <c r="K30" s="583">
        <v>37</v>
      </c>
      <c r="L30" s="583">
        <v>25456</v>
      </c>
      <c r="M30" s="574"/>
      <c r="N30" s="574">
        <v>688</v>
      </c>
      <c r="O30" s="583">
        <v>6</v>
      </c>
      <c r="P30" s="583">
        <v>4236</v>
      </c>
      <c r="Q30" s="579"/>
      <c r="R30" s="584">
        <v>706</v>
      </c>
    </row>
    <row r="31" spans="1:18" ht="14.45" customHeight="1" x14ac:dyDescent="0.2">
      <c r="A31" s="573" t="s">
        <v>1331</v>
      </c>
      <c r="B31" s="574" t="s">
        <v>1332</v>
      </c>
      <c r="C31" s="574" t="s">
        <v>482</v>
      </c>
      <c r="D31" s="574" t="s">
        <v>1347</v>
      </c>
      <c r="E31" s="574" t="s">
        <v>1380</v>
      </c>
      <c r="F31" s="574" t="s">
        <v>1381</v>
      </c>
      <c r="G31" s="583">
        <v>5</v>
      </c>
      <c r="H31" s="583">
        <v>5200</v>
      </c>
      <c r="I31" s="574"/>
      <c r="J31" s="574">
        <v>1040</v>
      </c>
      <c r="K31" s="583">
        <v>11</v>
      </c>
      <c r="L31" s="583">
        <v>11495</v>
      </c>
      <c r="M31" s="574"/>
      <c r="N31" s="574">
        <v>1045</v>
      </c>
      <c r="O31" s="583">
        <v>7</v>
      </c>
      <c r="P31" s="583">
        <v>7511</v>
      </c>
      <c r="Q31" s="579"/>
      <c r="R31" s="584">
        <v>1073</v>
      </c>
    </row>
    <row r="32" spans="1:18" ht="14.45" customHeight="1" x14ac:dyDescent="0.2">
      <c r="A32" s="573" t="s">
        <v>1331</v>
      </c>
      <c r="B32" s="574" t="s">
        <v>1332</v>
      </c>
      <c r="C32" s="574" t="s">
        <v>482</v>
      </c>
      <c r="D32" s="574" t="s">
        <v>1347</v>
      </c>
      <c r="E32" s="574" t="s">
        <v>1382</v>
      </c>
      <c r="F32" s="574" t="s">
        <v>1383</v>
      </c>
      <c r="G32" s="583">
        <v>4</v>
      </c>
      <c r="H32" s="583">
        <v>5624</v>
      </c>
      <c r="I32" s="574"/>
      <c r="J32" s="574">
        <v>1406</v>
      </c>
      <c r="K32" s="583">
        <v>4</v>
      </c>
      <c r="L32" s="583">
        <v>5660</v>
      </c>
      <c r="M32" s="574"/>
      <c r="N32" s="574">
        <v>1415</v>
      </c>
      <c r="O32" s="583"/>
      <c r="P32" s="583"/>
      <c r="Q32" s="579"/>
      <c r="R32" s="584"/>
    </row>
    <row r="33" spans="1:18" ht="14.45" customHeight="1" x14ac:dyDescent="0.2">
      <c r="A33" s="573" t="s">
        <v>1331</v>
      </c>
      <c r="B33" s="574" t="s">
        <v>1332</v>
      </c>
      <c r="C33" s="574" t="s">
        <v>482</v>
      </c>
      <c r="D33" s="574" t="s">
        <v>1347</v>
      </c>
      <c r="E33" s="574" t="s">
        <v>1384</v>
      </c>
      <c r="F33" s="574" t="s">
        <v>1385</v>
      </c>
      <c r="G33" s="583">
        <v>1</v>
      </c>
      <c r="H33" s="583">
        <v>982</v>
      </c>
      <c r="I33" s="574"/>
      <c r="J33" s="574">
        <v>982</v>
      </c>
      <c r="K33" s="583"/>
      <c r="L33" s="583"/>
      <c r="M33" s="574"/>
      <c r="N33" s="574"/>
      <c r="O33" s="583"/>
      <c r="P33" s="583"/>
      <c r="Q33" s="579"/>
      <c r="R33" s="584"/>
    </row>
    <row r="34" spans="1:18" ht="14.45" customHeight="1" x14ac:dyDescent="0.2">
      <c r="A34" s="573" t="s">
        <v>1331</v>
      </c>
      <c r="B34" s="574" t="s">
        <v>1332</v>
      </c>
      <c r="C34" s="574" t="s">
        <v>482</v>
      </c>
      <c r="D34" s="574" t="s">
        <v>1347</v>
      </c>
      <c r="E34" s="574" t="s">
        <v>1386</v>
      </c>
      <c r="F34" s="574" t="s">
        <v>1387</v>
      </c>
      <c r="G34" s="583">
        <v>9</v>
      </c>
      <c r="H34" s="583">
        <v>0</v>
      </c>
      <c r="I34" s="574"/>
      <c r="J34" s="574">
        <v>0</v>
      </c>
      <c r="K34" s="583">
        <v>0</v>
      </c>
      <c r="L34" s="583">
        <v>0</v>
      </c>
      <c r="M34" s="574"/>
      <c r="N34" s="574"/>
      <c r="O34" s="583"/>
      <c r="P34" s="583"/>
      <c r="Q34" s="579"/>
      <c r="R34" s="584"/>
    </row>
    <row r="35" spans="1:18" ht="14.45" customHeight="1" x14ac:dyDescent="0.2">
      <c r="A35" s="573" t="s">
        <v>1331</v>
      </c>
      <c r="B35" s="574" t="s">
        <v>1332</v>
      </c>
      <c r="C35" s="574" t="s">
        <v>482</v>
      </c>
      <c r="D35" s="574" t="s">
        <v>1347</v>
      </c>
      <c r="E35" s="574" t="s">
        <v>1388</v>
      </c>
      <c r="F35" s="574" t="s">
        <v>1389</v>
      </c>
      <c r="G35" s="583">
        <v>10</v>
      </c>
      <c r="H35" s="583">
        <v>3760</v>
      </c>
      <c r="I35" s="574"/>
      <c r="J35" s="574">
        <v>376</v>
      </c>
      <c r="K35" s="583">
        <v>3</v>
      </c>
      <c r="L35" s="583">
        <v>1137</v>
      </c>
      <c r="M35" s="574"/>
      <c r="N35" s="574">
        <v>379</v>
      </c>
      <c r="O35" s="583">
        <v>2</v>
      </c>
      <c r="P35" s="583">
        <v>816</v>
      </c>
      <c r="Q35" s="579"/>
      <c r="R35" s="584">
        <v>408</v>
      </c>
    </row>
    <row r="36" spans="1:18" ht="14.45" customHeight="1" x14ac:dyDescent="0.2">
      <c r="A36" s="573" t="s">
        <v>1331</v>
      </c>
      <c r="B36" s="574" t="s">
        <v>1332</v>
      </c>
      <c r="C36" s="574" t="s">
        <v>482</v>
      </c>
      <c r="D36" s="574" t="s">
        <v>1347</v>
      </c>
      <c r="E36" s="574" t="s">
        <v>1390</v>
      </c>
      <c r="F36" s="574" t="s">
        <v>1391</v>
      </c>
      <c r="G36" s="583">
        <v>11096</v>
      </c>
      <c r="H36" s="583">
        <v>369866.63999999996</v>
      </c>
      <c r="I36" s="574"/>
      <c r="J36" s="574">
        <v>33.333330930064882</v>
      </c>
      <c r="K36" s="583">
        <v>8872</v>
      </c>
      <c r="L36" s="583">
        <v>339555.55000000005</v>
      </c>
      <c r="M36" s="574"/>
      <c r="N36" s="574">
        <v>38.272717538322816</v>
      </c>
      <c r="O36" s="583">
        <v>1776</v>
      </c>
      <c r="P36" s="583">
        <v>80906.699999999983</v>
      </c>
      <c r="Q36" s="579"/>
      <c r="R36" s="584">
        <v>45.555574324324311</v>
      </c>
    </row>
    <row r="37" spans="1:18" ht="14.45" customHeight="1" x14ac:dyDescent="0.2">
      <c r="A37" s="573" t="s">
        <v>1331</v>
      </c>
      <c r="B37" s="574" t="s">
        <v>1332</v>
      </c>
      <c r="C37" s="574" t="s">
        <v>482</v>
      </c>
      <c r="D37" s="574" t="s">
        <v>1347</v>
      </c>
      <c r="E37" s="574" t="s">
        <v>1392</v>
      </c>
      <c r="F37" s="574" t="s">
        <v>1393</v>
      </c>
      <c r="G37" s="583">
        <v>523</v>
      </c>
      <c r="H37" s="583">
        <v>60668</v>
      </c>
      <c r="I37" s="574"/>
      <c r="J37" s="574">
        <v>116</v>
      </c>
      <c r="K37" s="583">
        <v>378</v>
      </c>
      <c r="L37" s="583">
        <v>44226</v>
      </c>
      <c r="M37" s="574"/>
      <c r="N37" s="574">
        <v>117</v>
      </c>
      <c r="O37" s="583">
        <v>68</v>
      </c>
      <c r="P37" s="583">
        <v>8636</v>
      </c>
      <c r="Q37" s="579"/>
      <c r="R37" s="584">
        <v>127</v>
      </c>
    </row>
    <row r="38" spans="1:18" ht="14.45" customHeight="1" x14ac:dyDescent="0.2">
      <c r="A38" s="573" t="s">
        <v>1331</v>
      </c>
      <c r="B38" s="574" t="s">
        <v>1332</v>
      </c>
      <c r="C38" s="574" t="s">
        <v>482</v>
      </c>
      <c r="D38" s="574" t="s">
        <v>1347</v>
      </c>
      <c r="E38" s="574" t="s">
        <v>1394</v>
      </c>
      <c r="F38" s="574" t="s">
        <v>1395</v>
      </c>
      <c r="G38" s="583">
        <v>12</v>
      </c>
      <c r="H38" s="583">
        <v>456</v>
      </c>
      <c r="I38" s="574"/>
      <c r="J38" s="574">
        <v>38</v>
      </c>
      <c r="K38" s="583">
        <v>21</v>
      </c>
      <c r="L38" s="583">
        <v>798</v>
      </c>
      <c r="M38" s="574"/>
      <c r="N38" s="574">
        <v>38</v>
      </c>
      <c r="O38" s="583">
        <v>7</v>
      </c>
      <c r="P38" s="583">
        <v>273</v>
      </c>
      <c r="Q38" s="579"/>
      <c r="R38" s="584">
        <v>39</v>
      </c>
    </row>
    <row r="39" spans="1:18" ht="14.45" customHeight="1" x14ac:dyDescent="0.2">
      <c r="A39" s="573" t="s">
        <v>1331</v>
      </c>
      <c r="B39" s="574" t="s">
        <v>1332</v>
      </c>
      <c r="C39" s="574" t="s">
        <v>482</v>
      </c>
      <c r="D39" s="574" t="s">
        <v>1347</v>
      </c>
      <c r="E39" s="574" t="s">
        <v>1396</v>
      </c>
      <c r="F39" s="574" t="s">
        <v>1397</v>
      </c>
      <c r="G39" s="583">
        <v>109</v>
      </c>
      <c r="H39" s="583">
        <v>9483</v>
      </c>
      <c r="I39" s="574"/>
      <c r="J39" s="574">
        <v>87</v>
      </c>
      <c r="K39" s="583">
        <v>129</v>
      </c>
      <c r="L39" s="583">
        <v>11352</v>
      </c>
      <c r="M39" s="574"/>
      <c r="N39" s="574">
        <v>88</v>
      </c>
      <c r="O39" s="583">
        <v>18</v>
      </c>
      <c r="P39" s="583">
        <v>1674</v>
      </c>
      <c r="Q39" s="579"/>
      <c r="R39" s="584">
        <v>93</v>
      </c>
    </row>
    <row r="40" spans="1:18" ht="14.45" customHeight="1" x14ac:dyDescent="0.2">
      <c r="A40" s="573" t="s">
        <v>1331</v>
      </c>
      <c r="B40" s="574" t="s">
        <v>1332</v>
      </c>
      <c r="C40" s="574" t="s">
        <v>482</v>
      </c>
      <c r="D40" s="574" t="s">
        <v>1347</v>
      </c>
      <c r="E40" s="574" t="s">
        <v>1398</v>
      </c>
      <c r="F40" s="574" t="s">
        <v>1399</v>
      </c>
      <c r="G40" s="583">
        <v>320</v>
      </c>
      <c r="H40" s="583">
        <v>10560</v>
      </c>
      <c r="I40" s="574"/>
      <c r="J40" s="574">
        <v>33</v>
      </c>
      <c r="K40" s="583">
        <v>361</v>
      </c>
      <c r="L40" s="583">
        <v>11913</v>
      </c>
      <c r="M40" s="574"/>
      <c r="N40" s="574">
        <v>33</v>
      </c>
      <c r="O40" s="583">
        <v>110</v>
      </c>
      <c r="P40" s="583">
        <v>3740</v>
      </c>
      <c r="Q40" s="579"/>
      <c r="R40" s="584">
        <v>34</v>
      </c>
    </row>
    <row r="41" spans="1:18" ht="14.45" customHeight="1" x14ac:dyDescent="0.2">
      <c r="A41" s="573" t="s">
        <v>1331</v>
      </c>
      <c r="B41" s="574" t="s">
        <v>1332</v>
      </c>
      <c r="C41" s="574" t="s">
        <v>482</v>
      </c>
      <c r="D41" s="574" t="s">
        <v>1347</v>
      </c>
      <c r="E41" s="574" t="s">
        <v>1400</v>
      </c>
      <c r="F41" s="574" t="s">
        <v>1401</v>
      </c>
      <c r="G41" s="583">
        <v>384</v>
      </c>
      <c r="H41" s="583">
        <v>589056</v>
      </c>
      <c r="I41" s="574"/>
      <c r="J41" s="574">
        <v>1534</v>
      </c>
      <c r="K41" s="583">
        <v>340</v>
      </c>
      <c r="L41" s="583">
        <v>522580</v>
      </c>
      <c r="M41" s="574"/>
      <c r="N41" s="574">
        <v>1537</v>
      </c>
      <c r="O41" s="583">
        <v>86</v>
      </c>
      <c r="P41" s="583">
        <v>133730</v>
      </c>
      <c r="Q41" s="579"/>
      <c r="R41" s="584">
        <v>1555</v>
      </c>
    </row>
    <row r="42" spans="1:18" ht="14.45" customHeight="1" x14ac:dyDescent="0.2">
      <c r="A42" s="573" t="s">
        <v>1331</v>
      </c>
      <c r="B42" s="574" t="s">
        <v>1332</v>
      </c>
      <c r="C42" s="574" t="s">
        <v>482</v>
      </c>
      <c r="D42" s="574" t="s">
        <v>1347</v>
      </c>
      <c r="E42" s="574" t="s">
        <v>1402</v>
      </c>
      <c r="F42" s="574" t="s">
        <v>1403</v>
      </c>
      <c r="G42" s="583">
        <v>10</v>
      </c>
      <c r="H42" s="583">
        <v>750</v>
      </c>
      <c r="I42" s="574"/>
      <c r="J42" s="574">
        <v>75</v>
      </c>
      <c r="K42" s="583">
        <v>42</v>
      </c>
      <c r="L42" s="583">
        <v>3192</v>
      </c>
      <c r="M42" s="574"/>
      <c r="N42" s="574">
        <v>76</v>
      </c>
      <c r="O42" s="583">
        <v>8</v>
      </c>
      <c r="P42" s="583">
        <v>648</v>
      </c>
      <c r="Q42" s="579"/>
      <c r="R42" s="584">
        <v>81</v>
      </c>
    </row>
    <row r="43" spans="1:18" ht="14.45" customHeight="1" x14ac:dyDescent="0.2">
      <c r="A43" s="573" t="s">
        <v>1331</v>
      </c>
      <c r="B43" s="574" t="s">
        <v>1332</v>
      </c>
      <c r="C43" s="574" t="s">
        <v>482</v>
      </c>
      <c r="D43" s="574" t="s">
        <v>1347</v>
      </c>
      <c r="E43" s="574" t="s">
        <v>1404</v>
      </c>
      <c r="F43" s="574" t="s">
        <v>1373</v>
      </c>
      <c r="G43" s="583">
        <v>2</v>
      </c>
      <c r="H43" s="583">
        <v>1388</v>
      </c>
      <c r="I43" s="574"/>
      <c r="J43" s="574">
        <v>694</v>
      </c>
      <c r="K43" s="583"/>
      <c r="L43" s="583"/>
      <c r="M43" s="574"/>
      <c r="N43" s="574"/>
      <c r="O43" s="583"/>
      <c r="P43" s="583"/>
      <c r="Q43" s="579"/>
      <c r="R43" s="584"/>
    </row>
    <row r="44" spans="1:18" ht="14.45" customHeight="1" x14ac:dyDescent="0.2">
      <c r="A44" s="573" t="s">
        <v>1331</v>
      </c>
      <c r="B44" s="574" t="s">
        <v>1332</v>
      </c>
      <c r="C44" s="574" t="s">
        <v>482</v>
      </c>
      <c r="D44" s="574" t="s">
        <v>1347</v>
      </c>
      <c r="E44" s="574" t="s">
        <v>1405</v>
      </c>
      <c r="F44" s="574" t="s">
        <v>1406</v>
      </c>
      <c r="G44" s="583">
        <v>3</v>
      </c>
      <c r="H44" s="583">
        <v>474</v>
      </c>
      <c r="I44" s="574"/>
      <c r="J44" s="574">
        <v>158</v>
      </c>
      <c r="K44" s="583">
        <v>2</v>
      </c>
      <c r="L44" s="583">
        <v>318</v>
      </c>
      <c r="M44" s="574"/>
      <c r="N44" s="574">
        <v>159</v>
      </c>
      <c r="O44" s="583">
        <v>1</v>
      </c>
      <c r="P44" s="583">
        <v>164</v>
      </c>
      <c r="Q44" s="579"/>
      <c r="R44" s="584">
        <v>164</v>
      </c>
    </row>
    <row r="45" spans="1:18" ht="14.45" customHeight="1" x14ac:dyDescent="0.2">
      <c r="A45" s="573" t="s">
        <v>1331</v>
      </c>
      <c r="B45" s="574" t="s">
        <v>1332</v>
      </c>
      <c r="C45" s="574" t="s">
        <v>482</v>
      </c>
      <c r="D45" s="574" t="s">
        <v>1347</v>
      </c>
      <c r="E45" s="574" t="s">
        <v>1407</v>
      </c>
      <c r="F45" s="574" t="s">
        <v>1408</v>
      </c>
      <c r="G45" s="583">
        <v>16</v>
      </c>
      <c r="H45" s="583">
        <v>24656</v>
      </c>
      <c r="I45" s="574"/>
      <c r="J45" s="574">
        <v>1541</v>
      </c>
      <c r="K45" s="583">
        <v>19</v>
      </c>
      <c r="L45" s="583">
        <v>29336</v>
      </c>
      <c r="M45" s="574"/>
      <c r="N45" s="574">
        <v>1544</v>
      </c>
      <c r="O45" s="583"/>
      <c r="P45" s="583"/>
      <c r="Q45" s="579"/>
      <c r="R45" s="584"/>
    </row>
    <row r="46" spans="1:18" ht="14.45" customHeight="1" x14ac:dyDescent="0.2">
      <c r="A46" s="573" t="s">
        <v>1331</v>
      </c>
      <c r="B46" s="574" t="s">
        <v>1332</v>
      </c>
      <c r="C46" s="574" t="s">
        <v>482</v>
      </c>
      <c r="D46" s="574" t="s">
        <v>1347</v>
      </c>
      <c r="E46" s="574" t="s">
        <v>1409</v>
      </c>
      <c r="F46" s="574" t="s">
        <v>1410</v>
      </c>
      <c r="G46" s="583">
        <v>1</v>
      </c>
      <c r="H46" s="583">
        <v>61</v>
      </c>
      <c r="I46" s="574"/>
      <c r="J46" s="574">
        <v>61</v>
      </c>
      <c r="K46" s="583">
        <v>1</v>
      </c>
      <c r="L46" s="583">
        <v>62</v>
      </c>
      <c r="M46" s="574"/>
      <c r="N46" s="574">
        <v>62</v>
      </c>
      <c r="O46" s="583"/>
      <c r="P46" s="583"/>
      <c r="Q46" s="579"/>
      <c r="R46" s="584"/>
    </row>
    <row r="47" spans="1:18" ht="14.45" customHeight="1" x14ac:dyDescent="0.2">
      <c r="A47" s="573" t="s">
        <v>1331</v>
      </c>
      <c r="B47" s="574" t="s">
        <v>1332</v>
      </c>
      <c r="C47" s="574" t="s">
        <v>482</v>
      </c>
      <c r="D47" s="574" t="s">
        <v>1347</v>
      </c>
      <c r="E47" s="574" t="s">
        <v>1411</v>
      </c>
      <c r="F47" s="574" t="s">
        <v>1412</v>
      </c>
      <c r="G47" s="583"/>
      <c r="H47" s="583"/>
      <c r="I47" s="574"/>
      <c r="J47" s="574"/>
      <c r="K47" s="583">
        <v>2</v>
      </c>
      <c r="L47" s="583">
        <v>902</v>
      </c>
      <c r="M47" s="574"/>
      <c r="N47" s="574">
        <v>451</v>
      </c>
      <c r="O47" s="583"/>
      <c r="P47" s="583"/>
      <c r="Q47" s="579"/>
      <c r="R47" s="584"/>
    </row>
    <row r="48" spans="1:18" ht="14.45" customHeight="1" x14ac:dyDescent="0.2">
      <c r="A48" s="573" t="s">
        <v>1331</v>
      </c>
      <c r="B48" s="574" t="s">
        <v>1332</v>
      </c>
      <c r="C48" s="574" t="s">
        <v>482</v>
      </c>
      <c r="D48" s="574" t="s">
        <v>1347</v>
      </c>
      <c r="E48" s="574" t="s">
        <v>1413</v>
      </c>
      <c r="F48" s="574" t="s">
        <v>1414</v>
      </c>
      <c r="G48" s="583">
        <v>3</v>
      </c>
      <c r="H48" s="583">
        <v>2187</v>
      </c>
      <c r="I48" s="574"/>
      <c r="J48" s="574">
        <v>729</v>
      </c>
      <c r="K48" s="583"/>
      <c r="L48" s="583"/>
      <c r="M48" s="574"/>
      <c r="N48" s="574"/>
      <c r="O48" s="583"/>
      <c r="P48" s="583"/>
      <c r="Q48" s="579"/>
      <c r="R48" s="584"/>
    </row>
    <row r="49" spans="1:18" ht="14.45" customHeight="1" x14ac:dyDescent="0.2">
      <c r="A49" s="573" t="s">
        <v>1331</v>
      </c>
      <c r="B49" s="574" t="s">
        <v>1332</v>
      </c>
      <c r="C49" s="574" t="s">
        <v>482</v>
      </c>
      <c r="D49" s="574" t="s">
        <v>1347</v>
      </c>
      <c r="E49" s="574" t="s">
        <v>1415</v>
      </c>
      <c r="F49" s="574" t="s">
        <v>1416</v>
      </c>
      <c r="G49" s="583">
        <v>3</v>
      </c>
      <c r="H49" s="583">
        <v>3207</v>
      </c>
      <c r="I49" s="574"/>
      <c r="J49" s="574">
        <v>1069</v>
      </c>
      <c r="K49" s="583">
        <v>9</v>
      </c>
      <c r="L49" s="583">
        <v>9648</v>
      </c>
      <c r="M49" s="574"/>
      <c r="N49" s="574">
        <v>1072</v>
      </c>
      <c r="O49" s="583">
        <v>1</v>
      </c>
      <c r="P49" s="583">
        <v>1090</v>
      </c>
      <c r="Q49" s="579"/>
      <c r="R49" s="584">
        <v>1090</v>
      </c>
    </row>
    <row r="50" spans="1:18" ht="14.45" customHeight="1" x14ac:dyDescent="0.2">
      <c r="A50" s="573" t="s">
        <v>1331</v>
      </c>
      <c r="B50" s="574" t="s">
        <v>1332</v>
      </c>
      <c r="C50" s="574" t="s">
        <v>482</v>
      </c>
      <c r="D50" s="574" t="s">
        <v>1347</v>
      </c>
      <c r="E50" s="574" t="s">
        <v>1417</v>
      </c>
      <c r="F50" s="574" t="s">
        <v>1418</v>
      </c>
      <c r="G50" s="583"/>
      <c r="H50" s="583"/>
      <c r="I50" s="574"/>
      <c r="J50" s="574"/>
      <c r="K50" s="583"/>
      <c r="L50" s="583"/>
      <c r="M50" s="574"/>
      <c r="N50" s="574"/>
      <c r="O50" s="583">
        <v>1</v>
      </c>
      <c r="P50" s="583">
        <v>873</v>
      </c>
      <c r="Q50" s="579"/>
      <c r="R50" s="584">
        <v>873</v>
      </c>
    </row>
    <row r="51" spans="1:18" ht="14.45" customHeight="1" x14ac:dyDescent="0.2">
      <c r="A51" s="573" t="s">
        <v>1331</v>
      </c>
      <c r="B51" s="574" t="s">
        <v>1332</v>
      </c>
      <c r="C51" s="574" t="s">
        <v>482</v>
      </c>
      <c r="D51" s="574" t="s">
        <v>1347</v>
      </c>
      <c r="E51" s="574" t="s">
        <v>1419</v>
      </c>
      <c r="F51" s="574" t="s">
        <v>1420</v>
      </c>
      <c r="G51" s="583">
        <v>14</v>
      </c>
      <c r="H51" s="583">
        <v>1750</v>
      </c>
      <c r="I51" s="574"/>
      <c r="J51" s="574">
        <v>125</v>
      </c>
      <c r="K51" s="583">
        <v>13</v>
      </c>
      <c r="L51" s="583">
        <v>1638</v>
      </c>
      <c r="M51" s="574"/>
      <c r="N51" s="574">
        <v>126</v>
      </c>
      <c r="O51" s="583">
        <v>4</v>
      </c>
      <c r="P51" s="583">
        <v>524</v>
      </c>
      <c r="Q51" s="579"/>
      <c r="R51" s="584">
        <v>131</v>
      </c>
    </row>
    <row r="52" spans="1:18" ht="14.45" customHeight="1" x14ac:dyDescent="0.2">
      <c r="A52" s="573" t="s">
        <v>1331</v>
      </c>
      <c r="B52" s="574" t="s">
        <v>1332</v>
      </c>
      <c r="C52" s="574" t="s">
        <v>482</v>
      </c>
      <c r="D52" s="574" t="s">
        <v>1347</v>
      </c>
      <c r="E52" s="574" t="s">
        <v>1421</v>
      </c>
      <c r="F52" s="574" t="s">
        <v>1422</v>
      </c>
      <c r="G52" s="583">
        <v>29</v>
      </c>
      <c r="H52" s="583">
        <v>1769</v>
      </c>
      <c r="I52" s="574"/>
      <c r="J52" s="574">
        <v>61</v>
      </c>
      <c r="K52" s="583">
        <v>52</v>
      </c>
      <c r="L52" s="583">
        <v>3224</v>
      </c>
      <c r="M52" s="574"/>
      <c r="N52" s="574">
        <v>62</v>
      </c>
      <c r="O52" s="583">
        <v>61</v>
      </c>
      <c r="P52" s="583">
        <v>4026</v>
      </c>
      <c r="Q52" s="579"/>
      <c r="R52" s="584">
        <v>66</v>
      </c>
    </row>
    <row r="53" spans="1:18" ht="14.45" customHeight="1" x14ac:dyDescent="0.2">
      <c r="A53" s="573" t="s">
        <v>1331</v>
      </c>
      <c r="B53" s="574" t="s">
        <v>1332</v>
      </c>
      <c r="C53" s="574" t="s">
        <v>482</v>
      </c>
      <c r="D53" s="574" t="s">
        <v>1347</v>
      </c>
      <c r="E53" s="574" t="s">
        <v>1423</v>
      </c>
      <c r="F53" s="574" t="s">
        <v>1424</v>
      </c>
      <c r="G53" s="583">
        <v>7</v>
      </c>
      <c r="H53" s="583">
        <v>5054</v>
      </c>
      <c r="I53" s="574"/>
      <c r="J53" s="574">
        <v>722</v>
      </c>
      <c r="K53" s="583">
        <v>26</v>
      </c>
      <c r="L53" s="583">
        <v>18850</v>
      </c>
      <c r="M53" s="574"/>
      <c r="N53" s="574">
        <v>725</v>
      </c>
      <c r="O53" s="583">
        <v>4</v>
      </c>
      <c r="P53" s="583">
        <v>3024</v>
      </c>
      <c r="Q53" s="579"/>
      <c r="R53" s="584">
        <v>756</v>
      </c>
    </row>
    <row r="54" spans="1:18" ht="14.45" customHeight="1" x14ac:dyDescent="0.2">
      <c r="A54" s="573" t="s">
        <v>1331</v>
      </c>
      <c r="B54" s="574" t="s">
        <v>1332</v>
      </c>
      <c r="C54" s="574" t="s">
        <v>482</v>
      </c>
      <c r="D54" s="574" t="s">
        <v>1347</v>
      </c>
      <c r="E54" s="574" t="s">
        <v>1425</v>
      </c>
      <c r="F54" s="574" t="s">
        <v>1426</v>
      </c>
      <c r="G54" s="583">
        <v>8</v>
      </c>
      <c r="H54" s="583">
        <v>736</v>
      </c>
      <c r="I54" s="574"/>
      <c r="J54" s="574">
        <v>92</v>
      </c>
      <c r="K54" s="583">
        <v>12</v>
      </c>
      <c r="L54" s="583">
        <v>1116</v>
      </c>
      <c r="M54" s="574"/>
      <c r="N54" s="574">
        <v>93</v>
      </c>
      <c r="O54" s="583">
        <v>4</v>
      </c>
      <c r="P54" s="583">
        <v>384</v>
      </c>
      <c r="Q54" s="579"/>
      <c r="R54" s="584">
        <v>96</v>
      </c>
    </row>
    <row r="55" spans="1:18" ht="14.45" customHeight="1" x14ac:dyDescent="0.2">
      <c r="A55" s="573" t="s">
        <v>1331</v>
      </c>
      <c r="B55" s="574" t="s">
        <v>1332</v>
      </c>
      <c r="C55" s="574" t="s">
        <v>482</v>
      </c>
      <c r="D55" s="574" t="s">
        <v>1347</v>
      </c>
      <c r="E55" s="574" t="s">
        <v>1427</v>
      </c>
      <c r="F55" s="574" t="s">
        <v>1428</v>
      </c>
      <c r="G55" s="583">
        <v>35</v>
      </c>
      <c r="H55" s="583">
        <v>13160</v>
      </c>
      <c r="I55" s="574"/>
      <c r="J55" s="574">
        <v>376</v>
      </c>
      <c r="K55" s="583">
        <v>53</v>
      </c>
      <c r="L55" s="583">
        <v>19981</v>
      </c>
      <c r="M55" s="574"/>
      <c r="N55" s="574">
        <v>377</v>
      </c>
      <c r="O55" s="583">
        <v>28</v>
      </c>
      <c r="P55" s="583">
        <v>10864</v>
      </c>
      <c r="Q55" s="579"/>
      <c r="R55" s="584">
        <v>388</v>
      </c>
    </row>
    <row r="56" spans="1:18" ht="14.45" customHeight="1" x14ac:dyDescent="0.2">
      <c r="A56" s="573" t="s">
        <v>1331</v>
      </c>
      <c r="B56" s="574" t="s">
        <v>1332</v>
      </c>
      <c r="C56" s="574" t="s">
        <v>482</v>
      </c>
      <c r="D56" s="574" t="s">
        <v>1347</v>
      </c>
      <c r="E56" s="574" t="s">
        <v>1429</v>
      </c>
      <c r="F56" s="574" t="s">
        <v>1430</v>
      </c>
      <c r="G56" s="583">
        <v>1</v>
      </c>
      <c r="H56" s="583">
        <v>990</v>
      </c>
      <c r="I56" s="574"/>
      <c r="J56" s="574">
        <v>990</v>
      </c>
      <c r="K56" s="583"/>
      <c r="L56" s="583"/>
      <c r="M56" s="574"/>
      <c r="N56" s="574"/>
      <c r="O56" s="583">
        <v>6</v>
      </c>
      <c r="P56" s="583">
        <v>6144</v>
      </c>
      <c r="Q56" s="579"/>
      <c r="R56" s="584">
        <v>1024</v>
      </c>
    </row>
    <row r="57" spans="1:18" ht="14.45" customHeight="1" x14ac:dyDescent="0.2">
      <c r="A57" s="573" t="s">
        <v>1331</v>
      </c>
      <c r="B57" s="574" t="s">
        <v>1332</v>
      </c>
      <c r="C57" s="574" t="s">
        <v>482</v>
      </c>
      <c r="D57" s="574" t="s">
        <v>1347</v>
      </c>
      <c r="E57" s="574" t="s">
        <v>1431</v>
      </c>
      <c r="F57" s="574" t="s">
        <v>1432</v>
      </c>
      <c r="G57" s="583">
        <v>25</v>
      </c>
      <c r="H57" s="583">
        <v>3400</v>
      </c>
      <c r="I57" s="574"/>
      <c r="J57" s="574">
        <v>136</v>
      </c>
      <c r="K57" s="583">
        <v>48</v>
      </c>
      <c r="L57" s="583">
        <v>6576</v>
      </c>
      <c r="M57" s="574"/>
      <c r="N57" s="574">
        <v>137</v>
      </c>
      <c r="O57" s="583">
        <v>2</v>
      </c>
      <c r="P57" s="583">
        <v>284</v>
      </c>
      <c r="Q57" s="579"/>
      <c r="R57" s="584">
        <v>142</v>
      </c>
    </row>
    <row r="58" spans="1:18" ht="14.45" customHeight="1" x14ac:dyDescent="0.2">
      <c r="A58" s="573" t="s">
        <v>1331</v>
      </c>
      <c r="B58" s="574" t="s">
        <v>1332</v>
      </c>
      <c r="C58" s="574" t="s">
        <v>482</v>
      </c>
      <c r="D58" s="574" t="s">
        <v>1347</v>
      </c>
      <c r="E58" s="574" t="s">
        <v>1433</v>
      </c>
      <c r="F58" s="574" t="s">
        <v>1434</v>
      </c>
      <c r="G58" s="583">
        <v>83</v>
      </c>
      <c r="H58" s="583">
        <v>32619</v>
      </c>
      <c r="I58" s="574"/>
      <c r="J58" s="574">
        <v>393</v>
      </c>
      <c r="K58" s="583">
        <v>66</v>
      </c>
      <c r="L58" s="583">
        <v>26136</v>
      </c>
      <c r="M58" s="574"/>
      <c r="N58" s="574">
        <v>396</v>
      </c>
      <c r="O58" s="583">
        <v>17</v>
      </c>
      <c r="P58" s="583">
        <v>6936</v>
      </c>
      <c r="Q58" s="579"/>
      <c r="R58" s="584">
        <v>408</v>
      </c>
    </row>
    <row r="59" spans="1:18" ht="14.45" customHeight="1" x14ac:dyDescent="0.2">
      <c r="A59" s="573" t="s">
        <v>1331</v>
      </c>
      <c r="B59" s="574" t="s">
        <v>1332</v>
      </c>
      <c r="C59" s="574" t="s">
        <v>482</v>
      </c>
      <c r="D59" s="574" t="s">
        <v>1347</v>
      </c>
      <c r="E59" s="574" t="s">
        <v>1435</v>
      </c>
      <c r="F59" s="574" t="s">
        <v>1436</v>
      </c>
      <c r="G59" s="583">
        <v>7</v>
      </c>
      <c r="H59" s="583">
        <v>3556</v>
      </c>
      <c r="I59" s="574"/>
      <c r="J59" s="574">
        <v>508</v>
      </c>
      <c r="K59" s="583">
        <v>6</v>
      </c>
      <c r="L59" s="583">
        <v>3066</v>
      </c>
      <c r="M59" s="574"/>
      <c r="N59" s="574">
        <v>511</v>
      </c>
      <c r="O59" s="583">
        <v>4</v>
      </c>
      <c r="P59" s="583">
        <v>2092</v>
      </c>
      <c r="Q59" s="579"/>
      <c r="R59" s="584">
        <v>523</v>
      </c>
    </row>
    <row r="60" spans="1:18" ht="14.45" customHeight="1" x14ac:dyDescent="0.2">
      <c r="A60" s="573" t="s">
        <v>1331</v>
      </c>
      <c r="B60" s="574" t="s">
        <v>1332</v>
      </c>
      <c r="C60" s="574" t="s">
        <v>482</v>
      </c>
      <c r="D60" s="574" t="s">
        <v>1347</v>
      </c>
      <c r="E60" s="574" t="s">
        <v>1437</v>
      </c>
      <c r="F60" s="574" t="s">
        <v>1438</v>
      </c>
      <c r="G60" s="583"/>
      <c r="H60" s="583"/>
      <c r="I60" s="574"/>
      <c r="J60" s="574"/>
      <c r="K60" s="583">
        <v>1</v>
      </c>
      <c r="L60" s="583">
        <v>38</v>
      </c>
      <c r="M60" s="574"/>
      <c r="N60" s="574">
        <v>38</v>
      </c>
      <c r="O60" s="583">
        <v>1</v>
      </c>
      <c r="P60" s="583">
        <v>41</v>
      </c>
      <c r="Q60" s="579"/>
      <c r="R60" s="584">
        <v>41</v>
      </c>
    </row>
    <row r="61" spans="1:18" ht="14.45" customHeight="1" x14ac:dyDescent="0.2">
      <c r="A61" s="573" t="s">
        <v>1331</v>
      </c>
      <c r="B61" s="574" t="s">
        <v>1332</v>
      </c>
      <c r="C61" s="574" t="s">
        <v>482</v>
      </c>
      <c r="D61" s="574" t="s">
        <v>1347</v>
      </c>
      <c r="E61" s="574" t="s">
        <v>1439</v>
      </c>
      <c r="F61" s="574" t="s">
        <v>1440</v>
      </c>
      <c r="G61" s="583">
        <v>13</v>
      </c>
      <c r="H61" s="583">
        <v>2366</v>
      </c>
      <c r="I61" s="574"/>
      <c r="J61" s="574">
        <v>182</v>
      </c>
      <c r="K61" s="583">
        <v>10</v>
      </c>
      <c r="L61" s="583">
        <v>1830</v>
      </c>
      <c r="M61" s="574"/>
      <c r="N61" s="574">
        <v>183</v>
      </c>
      <c r="O61" s="583">
        <v>2</v>
      </c>
      <c r="P61" s="583">
        <v>378</v>
      </c>
      <c r="Q61" s="579"/>
      <c r="R61" s="584">
        <v>189</v>
      </c>
    </row>
    <row r="62" spans="1:18" ht="14.45" customHeight="1" x14ac:dyDescent="0.2">
      <c r="A62" s="573" t="s">
        <v>1331</v>
      </c>
      <c r="B62" s="574" t="s">
        <v>1332</v>
      </c>
      <c r="C62" s="574" t="s">
        <v>482</v>
      </c>
      <c r="D62" s="574" t="s">
        <v>1347</v>
      </c>
      <c r="E62" s="574" t="s">
        <v>1441</v>
      </c>
      <c r="F62" s="574" t="s">
        <v>1442</v>
      </c>
      <c r="G62" s="583">
        <v>146</v>
      </c>
      <c r="H62" s="583">
        <v>65846</v>
      </c>
      <c r="I62" s="574"/>
      <c r="J62" s="574">
        <v>451</v>
      </c>
      <c r="K62" s="583">
        <v>128</v>
      </c>
      <c r="L62" s="583">
        <v>57856</v>
      </c>
      <c r="M62" s="574"/>
      <c r="N62" s="574">
        <v>452</v>
      </c>
      <c r="O62" s="583">
        <v>33</v>
      </c>
      <c r="P62" s="583">
        <v>15213</v>
      </c>
      <c r="Q62" s="579"/>
      <c r="R62" s="584">
        <v>461</v>
      </c>
    </row>
    <row r="63" spans="1:18" ht="14.45" customHeight="1" x14ac:dyDescent="0.2">
      <c r="A63" s="573" t="s">
        <v>1331</v>
      </c>
      <c r="B63" s="574" t="s">
        <v>1332</v>
      </c>
      <c r="C63" s="574" t="s">
        <v>482</v>
      </c>
      <c r="D63" s="574" t="s">
        <v>1347</v>
      </c>
      <c r="E63" s="574" t="s">
        <v>1443</v>
      </c>
      <c r="F63" s="574" t="s">
        <v>1444</v>
      </c>
      <c r="G63" s="583">
        <v>3</v>
      </c>
      <c r="H63" s="583">
        <v>936</v>
      </c>
      <c r="I63" s="574"/>
      <c r="J63" s="574">
        <v>312</v>
      </c>
      <c r="K63" s="583">
        <v>6</v>
      </c>
      <c r="L63" s="583">
        <v>1878</v>
      </c>
      <c r="M63" s="574"/>
      <c r="N63" s="574">
        <v>313</v>
      </c>
      <c r="O63" s="583"/>
      <c r="P63" s="583"/>
      <c r="Q63" s="579"/>
      <c r="R63" s="584"/>
    </row>
    <row r="64" spans="1:18" ht="14.45" customHeight="1" x14ac:dyDescent="0.2">
      <c r="A64" s="573" t="s">
        <v>1331</v>
      </c>
      <c r="B64" s="574" t="s">
        <v>1332</v>
      </c>
      <c r="C64" s="574" t="s">
        <v>482</v>
      </c>
      <c r="D64" s="574" t="s">
        <v>1347</v>
      </c>
      <c r="E64" s="574" t="s">
        <v>1445</v>
      </c>
      <c r="F64" s="574" t="s">
        <v>1446</v>
      </c>
      <c r="G64" s="583">
        <v>1</v>
      </c>
      <c r="H64" s="583">
        <v>489</v>
      </c>
      <c r="I64" s="574"/>
      <c r="J64" s="574">
        <v>489</v>
      </c>
      <c r="K64" s="583">
        <v>2</v>
      </c>
      <c r="L64" s="583">
        <v>982</v>
      </c>
      <c r="M64" s="574"/>
      <c r="N64" s="574">
        <v>491</v>
      </c>
      <c r="O64" s="583"/>
      <c r="P64" s="583"/>
      <c r="Q64" s="579"/>
      <c r="R64" s="584"/>
    </row>
    <row r="65" spans="1:18" ht="14.45" customHeight="1" x14ac:dyDescent="0.2">
      <c r="A65" s="573" t="s">
        <v>1331</v>
      </c>
      <c r="B65" s="574" t="s">
        <v>1332</v>
      </c>
      <c r="C65" s="574" t="s">
        <v>482</v>
      </c>
      <c r="D65" s="574" t="s">
        <v>1347</v>
      </c>
      <c r="E65" s="574" t="s">
        <v>1447</v>
      </c>
      <c r="F65" s="574" t="s">
        <v>1448</v>
      </c>
      <c r="G65" s="583">
        <v>3</v>
      </c>
      <c r="H65" s="583">
        <v>930</v>
      </c>
      <c r="I65" s="574"/>
      <c r="J65" s="574">
        <v>310</v>
      </c>
      <c r="K65" s="583"/>
      <c r="L65" s="583"/>
      <c r="M65" s="574"/>
      <c r="N65" s="574"/>
      <c r="O65" s="583"/>
      <c r="P65" s="583"/>
      <c r="Q65" s="579"/>
      <c r="R65" s="584"/>
    </row>
    <row r="66" spans="1:18" ht="14.45" customHeight="1" x14ac:dyDescent="0.2">
      <c r="A66" s="573" t="s">
        <v>1331</v>
      </c>
      <c r="B66" s="574" t="s">
        <v>1332</v>
      </c>
      <c r="C66" s="574" t="s">
        <v>482</v>
      </c>
      <c r="D66" s="574" t="s">
        <v>1347</v>
      </c>
      <c r="E66" s="574" t="s">
        <v>1449</v>
      </c>
      <c r="F66" s="574" t="s">
        <v>1450</v>
      </c>
      <c r="G66" s="583">
        <v>10</v>
      </c>
      <c r="H66" s="583">
        <v>3370</v>
      </c>
      <c r="I66" s="574"/>
      <c r="J66" s="574">
        <v>337</v>
      </c>
      <c r="K66" s="583">
        <v>1</v>
      </c>
      <c r="L66" s="583">
        <v>340</v>
      </c>
      <c r="M66" s="574"/>
      <c r="N66" s="574">
        <v>340</v>
      </c>
      <c r="O66" s="583"/>
      <c r="P66" s="583"/>
      <c r="Q66" s="579"/>
      <c r="R66" s="584"/>
    </row>
    <row r="67" spans="1:18" ht="14.45" customHeight="1" x14ac:dyDescent="0.2">
      <c r="A67" s="573" t="s">
        <v>1331</v>
      </c>
      <c r="B67" s="574" t="s">
        <v>1332</v>
      </c>
      <c r="C67" s="574" t="s">
        <v>482</v>
      </c>
      <c r="D67" s="574" t="s">
        <v>1347</v>
      </c>
      <c r="E67" s="574" t="s">
        <v>1451</v>
      </c>
      <c r="F67" s="574" t="s">
        <v>1452</v>
      </c>
      <c r="G67" s="583">
        <v>3</v>
      </c>
      <c r="H67" s="583">
        <v>3135</v>
      </c>
      <c r="I67" s="574"/>
      <c r="J67" s="574">
        <v>1045</v>
      </c>
      <c r="K67" s="583"/>
      <c r="L67" s="583"/>
      <c r="M67" s="574"/>
      <c r="N67" s="574"/>
      <c r="O67" s="583"/>
      <c r="P67" s="583"/>
      <c r="Q67" s="579"/>
      <c r="R67" s="584"/>
    </row>
    <row r="68" spans="1:18" ht="14.45" customHeight="1" x14ac:dyDescent="0.2">
      <c r="A68" s="573" t="s">
        <v>1331</v>
      </c>
      <c r="B68" s="574" t="s">
        <v>1332</v>
      </c>
      <c r="C68" s="574" t="s">
        <v>482</v>
      </c>
      <c r="D68" s="574" t="s">
        <v>1347</v>
      </c>
      <c r="E68" s="574" t="s">
        <v>1453</v>
      </c>
      <c r="F68" s="574" t="s">
        <v>1454</v>
      </c>
      <c r="G68" s="583">
        <v>1</v>
      </c>
      <c r="H68" s="583">
        <v>846</v>
      </c>
      <c r="I68" s="574"/>
      <c r="J68" s="574">
        <v>846</v>
      </c>
      <c r="K68" s="583">
        <v>3</v>
      </c>
      <c r="L68" s="583">
        <v>2547</v>
      </c>
      <c r="M68" s="574"/>
      <c r="N68" s="574">
        <v>849</v>
      </c>
      <c r="O68" s="583"/>
      <c r="P68" s="583"/>
      <c r="Q68" s="579"/>
      <c r="R68" s="584"/>
    </row>
    <row r="69" spans="1:18" ht="14.45" customHeight="1" x14ac:dyDescent="0.2">
      <c r="A69" s="573" t="s">
        <v>1331</v>
      </c>
      <c r="B69" s="574" t="s">
        <v>1332</v>
      </c>
      <c r="C69" s="574" t="s">
        <v>482</v>
      </c>
      <c r="D69" s="574" t="s">
        <v>1347</v>
      </c>
      <c r="E69" s="574" t="s">
        <v>1455</v>
      </c>
      <c r="F69" s="574" t="s">
        <v>1456</v>
      </c>
      <c r="G69" s="583">
        <v>38</v>
      </c>
      <c r="H69" s="583">
        <v>54302</v>
      </c>
      <c r="I69" s="574"/>
      <c r="J69" s="574">
        <v>1429</v>
      </c>
      <c r="K69" s="583">
        <v>13</v>
      </c>
      <c r="L69" s="583">
        <v>18629</v>
      </c>
      <c r="M69" s="574"/>
      <c r="N69" s="574">
        <v>1433</v>
      </c>
      <c r="O69" s="583">
        <v>2</v>
      </c>
      <c r="P69" s="583">
        <v>2908</v>
      </c>
      <c r="Q69" s="579"/>
      <c r="R69" s="584">
        <v>1454</v>
      </c>
    </row>
    <row r="70" spans="1:18" ht="14.45" customHeight="1" x14ac:dyDescent="0.2">
      <c r="A70" s="573" t="s">
        <v>1331</v>
      </c>
      <c r="B70" s="574" t="s">
        <v>1332</v>
      </c>
      <c r="C70" s="574" t="s">
        <v>482</v>
      </c>
      <c r="D70" s="574" t="s">
        <v>1347</v>
      </c>
      <c r="E70" s="574" t="s">
        <v>1457</v>
      </c>
      <c r="F70" s="574" t="s">
        <v>1458</v>
      </c>
      <c r="G70" s="583"/>
      <c r="H70" s="583"/>
      <c r="I70" s="574"/>
      <c r="J70" s="574"/>
      <c r="K70" s="583">
        <v>1</v>
      </c>
      <c r="L70" s="583">
        <v>1214</v>
      </c>
      <c r="M70" s="574"/>
      <c r="N70" s="574">
        <v>1214</v>
      </c>
      <c r="O70" s="583"/>
      <c r="P70" s="583"/>
      <c r="Q70" s="579"/>
      <c r="R70" s="584"/>
    </row>
    <row r="71" spans="1:18" ht="14.45" customHeight="1" x14ac:dyDescent="0.2">
      <c r="A71" s="573" t="s">
        <v>1331</v>
      </c>
      <c r="B71" s="574" t="s">
        <v>1332</v>
      </c>
      <c r="C71" s="574" t="s">
        <v>482</v>
      </c>
      <c r="D71" s="574" t="s">
        <v>1347</v>
      </c>
      <c r="E71" s="574" t="s">
        <v>1459</v>
      </c>
      <c r="F71" s="574" t="s">
        <v>1460</v>
      </c>
      <c r="G71" s="583">
        <v>1</v>
      </c>
      <c r="H71" s="583">
        <v>1584</v>
      </c>
      <c r="I71" s="574"/>
      <c r="J71" s="574">
        <v>1584</v>
      </c>
      <c r="K71" s="583">
        <v>1</v>
      </c>
      <c r="L71" s="583">
        <v>1587</v>
      </c>
      <c r="M71" s="574"/>
      <c r="N71" s="574">
        <v>1587</v>
      </c>
      <c r="O71" s="583"/>
      <c r="P71" s="583"/>
      <c r="Q71" s="579"/>
      <c r="R71" s="584"/>
    </row>
    <row r="72" spans="1:18" ht="14.45" customHeight="1" x14ac:dyDescent="0.2">
      <c r="A72" s="573" t="s">
        <v>1331</v>
      </c>
      <c r="B72" s="574" t="s">
        <v>1332</v>
      </c>
      <c r="C72" s="574" t="s">
        <v>482</v>
      </c>
      <c r="D72" s="574" t="s">
        <v>1347</v>
      </c>
      <c r="E72" s="574" t="s">
        <v>1461</v>
      </c>
      <c r="F72" s="574" t="s">
        <v>1462</v>
      </c>
      <c r="G72" s="583">
        <v>319</v>
      </c>
      <c r="H72" s="583">
        <v>80388</v>
      </c>
      <c r="I72" s="574"/>
      <c r="J72" s="574">
        <v>252</v>
      </c>
      <c r="K72" s="583">
        <v>269</v>
      </c>
      <c r="L72" s="583">
        <v>67788</v>
      </c>
      <c r="M72" s="574"/>
      <c r="N72" s="574">
        <v>252</v>
      </c>
      <c r="O72" s="583">
        <v>41</v>
      </c>
      <c r="P72" s="583">
        <v>10455</v>
      </c>
      <c r="Q72" s="579"/>
      <c r="R72" s="584">
        <v>255</v>
      </c>
    </row>
    <row r="73" spans="1:18" ht="14.45" customHeight="1" x14ac:dyDescent="0.2">
      <c r="A73" s="573" t="s">
        <v>1331</v>
      </c>
      <c r="B73" s="574" t="s">
        <v>1332</v>
      </c>
      <c r="C73" s="574" t="s">
        <v>482</v>
      </c>
      <c r="D73" s="574" t="s">
        <v>1347</v>
      </c>
      <c r="E73" s="574" t="s">
        <v>1463</v>
      </c>
      <c r="F73" s="574" t="s">
        <v>1446</v>
      </c>
      <c r="G73" s="583"/>
      <c r="H73" s="583"/>
      <c r="I73" s="574"/>
      <c r="J73" s="574"/>
      <c r="K73" s="583">
        <v>1</v>
      </c>
      <c r="L73" s="583">
        <v>834</v>
      </c>
      <c r="M73" s="574"/>
      <c r="N73" s="574">
        <v>834</v>
      </c>
      <c r="O73" s="583"/>
      <c r="P73" s="583"/>
      <c r="Q73" s="579"/>
      <c r="R73" s="584"/>
    </row>
    <row r="74" spans="1:18" ht="14.45" customHeight="1" x14ac:dyDescent="0.2">
      <c r="A74" s="573" t="s">
        <v>1331</v>
      </c>
      <c r="B74" s="574" t="s">
        <v>1332</v>
      </c>
      <c r="C74" s="574" t="s">
        <v>482</v>
      </c>
      <c r="D74" s="574" t="s">
        <v>1347</v>
      </c>
      <c r="E74" s="574" t="s">
        <v>1464</v>
      </c>
      <c r="F74" s="574" t="s">
        <v>1465</v>
      </c>
      <c r="G74" s="583">
        <v>18</v>
      </c>
      <c r="H74" s="583">
        <v>60552</v>
      </c>
      <c r="I74" s="574"/>
      <c r="J74" s="574">
        <v>3364</v>
      </c>
      <c r="K74" s="583">
        <v>23</v>
      </c>
      <c r="L74" s="583">
        <v>77487</v>
      </c>
      <c r="M74" s="574"/>
      <c r="N74" s="574">
        <v>3369</v>
      </c>
      <c r="O74" s="583">
        <v>7</v>
      </c>
      <c r="P74" s="583">
        <v>23870</v>
      </c>
      <c r="Q74" s="579"/>
      <c r="R74" s="584">
        <v>3410</v>
      </c>
    </row>
    <row r="75" spans="1:18" ht="14.45" customHeight="1" x14ac:dyDescent="0.2">
      <c r="A75" s="573" t="s">
        <v>1331</v>
      </c>
      <c r="B75" s="574" t="s">
        <v>1332</v>
      </c>
      <c r="C75" s="574" t="s">
        <v>482</v>
      </c>
      <c r="D75" s="574" t="s">
        <v>1347</v>
      </c>
      <c r="E75" s="574" t="s">
        <v>1466</v>
      </c>
      <c r="F75" s="574" t="s">
        <v>1467</v>
      </c>
      <c r="G75" s="583"/>
      <c r="H75" s="583"/>
      <c r="I75" s="574"/>
      <c r="J75" s="574"/>
      <c r="K75" s="583">
        <v>2</v>
      </c>
      <c r="L75" s="583">
        <v>1494</v>
      </c>
      <c r="M75" s="574"/>
      <c r="N75" s="574">
        <v>747</v>
      </c>
      <c r="O75" s="583"/>
      <c r="P75" s="583"/>
      <c r="Q75" s="579"/>
      <c r="R75" s="584"/>
    </row>
    <row r="76" spans="1:18" ht="14.45" customHeight="1" x14ac:dyDescent="0.2">
      <c r="A76" s="573" t="s">
        <v>1331</v>
      </c>
      <c r="B76" s="574" t="s">
        <v>1332</v>
      </c>
      <c r="C76" s="574" t="s">
        <v>482</v>
      </c>
      <c r="D76" s="574" t="s">
        <v>1347</v>
      </c>
      <c r="E76" s="574" t="s">
        <v>1468</v>
      </c>
      <c r="F76" s="574" t="s">
        <v>1469</v>
      </c>
      <c r="G76" s="583"/>
      <c r="H76" s="583"/>
      <c r="I76" s="574"/>
      <c r="J76" s="574"/>
      <c r="K76" s="583">
        <v>2</v>
      </c>
      <c r="L76" s="583">
        <v>372</v>
      </c>
      <c r="M76" s="574"/>
      <c r="N76" s="574">
        <v>186</v>
      </c>
      <c r="O76" s="583"/>
      <c r="P76" s="583"/>
      <c r="Q76" s="579"/>
      <c r="R76" s="584"/>
    </row>
    <row r="77" spans="1:18" ht="14.45" customHeight="1" x14ac:dyDescent="0.2">
      <c r="A77" s="573" t="s">
        <v>1331</v>
      </c>
      <c r="B77" s="574" t="s">
        <v>1332</v>
      </c>
      <c r="C77" s="574" t="s">
        <v>482</v>
      </c>
      <c r="D77" s="574" t="s">
        <v>1347</v>
      </c>
      <c r="E77" s="574" t="s">
        <v>1470</v>
      </c>
      <c r="F77" s="574" t="s">
        <v>1471</v>
      </c>
      <c r="G77" s="583"/>
      <c r="H77" s="583"/>
      <c r="I77" s="574"/>
      <c r="J77" s="574"/>
      <c r="K77" s="583">
        <v>17</v>
      </c>
      <c r="L77" s="583">
        <v>1989</v>
      </c>
      <c r="M77" s="574"/>
      <c r="N77" s="574">
        <v>117</v>
      </c>
      <c r="O77" s="583">
        <v>10</v>
      </c>
      <c r="P77" s="583">
        <v>1170</v>
      </c>
      <c r="Q77" s="579"/>
      <c r="R77" s="584">
        <v>117</v>
      </c>
    </row>
    <row r="78" spans="1:18" ht="14.45" customHeight="1" x14ac:dyDescent="0.2">
      <c r="A78" s="573" t="s">
        <v>1331</v>
      </c>
      <c r="B78" s="574" t="s">
        <v>1332</v>
      </c>
      <c r="C78" s="574" t="s">
        <v>486</v>
      </c>
      <c r="D78" s="574" t="s">
        <v>1333</v>
      </c>
      <c r="E78" s="574" t="s">
        <v>1334</v>
      </c>
      <c r="F78" s="574" t="s">
        <v>1335</v>
      </c>
      <c r="G78" s="583">
        <v>92.429999999999993</v>
      </c>
      <c r="H78" s="583">
        <v>6921.0499999999993</v>
      </c>
      <c r="I78" s="574"/>
      <c r="J78" s="574">
        <v>74.878827220599376</v>
      </c>
      <c r="K78" s="583">
        <v>107.75000000000001</v>
      </c>
      <c r="L78" s="583">
        <v>8339.19</v>
      </c>
      <c r="M78" s="574"/>
      <c r="N78" s="574">
        <v>77.393874709976799</v>
      </c>
      <c r="O78" s="583">
        <v>24.509999999999998</v>
      </c>
      <c r="P78" s="583">
        <v>1782.2900000000002</v>
      </c>
      <c r="Q78" s="579"/>
      <c r="R78" s="584">
        <v>72.716850265197891</v>
      </c>
    </row>
    <row r="79" spans="1:18" ht="14.45" customHeight="1" x14ac:dyDescent="0.2">
      <c r="A79" s="573" t="s">
        <v>1331</v>
      </c>
      <c r="B79" s="574" t="s">
        <v>1332</v>
      </c>
      <c r="C79" s="574" t="s">
        <v>486</v>
      </c>
      <c r="D79" s="574" t="s">
        <v>1333</v>
      </c>
      <c r="E79" s="574" t="s">
        <v>1336</v>
      </c>
      <c r="F79" s="574" t="s">
        <v>1337</v>
      </c>
      <c r="G79" s="583">
        <v>105.52999999999993</v>
      </c>
      <c r="H79" s="583">
        <v>7334.64</v>
      </c>
      <c r="I79" s="574"/>
      <c r="J79" s="574">
        <v>69.502890173410449</v>
      </c>
      <c r="K79" s="583">
        <v>110.47000000000001</v>
      </c>
      <c r="L79" s="583">
        <v>7699.829999999999</v>
      </c>
      <c r="M79" s="574"/>
      <c r="N79" s="574">
        <v>69.700642708427608</v>
      </c>
      <c r="O79" s="583"/>
      <c r="P79" s="583"/>
      <c r="Q79" s="579"/>
      <c r="R79" s="584"/>
    </row>
    <row r="80" spans="1:18" ht="14.45" customHeight="1" x14ac:dyDescent="0.2">
      <c r="A80" s="573" t="s">
        <v>1331</v>
      </c>
      <c r="B80" s="574" t="s">
        <v>1332</v>
      </c>
      <c r="C80" s="574" t="s">
        <v>486</v>
      </c>
      <c r="D80" s="574" t="s">
        <v>1333</v>
      </c>
      <c r="E80" s="574" t="s">
        <v>1336</v>
      </c>
      <c r="F80" s="574" t="s">
        <v>525</v>
      </c>
      <c r="G80" s="583">
        <v>37.700000000000003</v>
      </c>
      <c r="H80" s="583">
        <v>2627.6899999999996</v>
      </c>
      <c r="I80" s="574"/>
      <c r="J80" s="574">
        <v>69.699999999999989</v>
      </c>
      <c r="K80" s="583">
        <v>38.919999999999995</v>
      </c>
      <c r="L80" s="583">
        <v>2712.8399999999997</v>
      </c>
      <c r="M80" s="574"/>
      <c r="N80" s="574">
        <v>69.702980472764651</v>
      </c>
      <c r="O80" s="583">
        <v>36.200000000000003</v>
      </c>
      <c r="P80" s="583">
        <v>2523.1799999999994</v>
      </c>
      <c r="Q80" s="579"/>
      <c r="R80" s="584">
        <v>69.701104972375674</v>
      </c>
    </row>
    <row r="81" spans="1:18" ht="14.45" customHeight="1" x14ac:dyDescent="0.2">
      <c r="A81" s="573" t="s">
        <v>1331</v>
      </c>
      <c r="B81" s="574" t="s">
        <v>1332</v>
      </c>
      <c r="C81" s="574" t="s">
        <v>486</v>
      </c>
      <c r="D81" s="574" t="s">
        <v>1333</v>
      </c>
      <c r="E81" s="574" t="s">
        <v>1338</v>
      </c>
      <c r="F81" s="574" t="s">
        <v>523</v>
      </c>
      <c r="G81" s="583">
        <v>106.72000000000006</v>
      </c>
      <c r="H81" s="583">
        <v>32370.070000000011</v>
      </c>
      <c r="I81" s="574"/>
      <c r="J81" s="574">
        <v>303.31774737631179</v>
      </c>
      <c r="K81" s="583">
        <v>79.8</v>
      </c>
      <c r="L81" s="583">
        <v>29342.460000000003</v>
      </c>
      <c r="M81" s="574"/>
      <c r="N81" s="574">
        <v>367.70000000000005</v>
      </c>
      <c r="O81" s="583">
        <v>18.099999999999991</v>
      </c>
      <c r="P81" s="583">
        <v>6655.3699999999981</v>
      </c>
      <c r="Q81" s="579"/>
      <c r="R81" s="584">
        <v>367.7000000000001</v>
      </c>
    </row>
    <row r="82" spans="1:18" ht="14.45" customHeight="1" x14ac:dyDescent="0.2">
      <c r="A82" s="573" t="s">
        <v>1331</v>
      </c>
      <c r="B82" s="574" t="s">
        <v>1332</v>
      </c>
      <c r="C82" s="574" t="s">
        <v>486</v>
      </c>
      <c r="D82" s="574" t="s">
        <v>1333</v>
      </c>
      <c r="E82" s="574" t="s">
        <v>1340</v>
      </c>
      <c r="F82" s="574" t="s">
        <v>1341</v>
      </c>
      <c r="G82" s="583">
        <v>4.4400000000000004</v>
      </c>
      <c r="H82" s="583">
        <v>729.57</v>
      </c>
      <c r="I82" s="574"/>
      <c r="J82" s="574">
        <v>164.31756756756755</v>
      </c>
      <c r="K82" s="583">
        <v>1.9100000000000004</v>
      </c>
      <c r="L82" s="583">
        <v>359.67999999999995</v>
      </c>
      <c r="M82" s="574"/>
      <c r="N82" s="574">
        <v>188.31413612565439</v>
      </c>
      <c r="O82" s="583">
        <v>0.2</v>
      </c>
      <c r="P82" s="583">
        <v>37.119999999999997</v>
      </c>
      <c r="Q82" s="579"/>
      <c r="R82" s="584">
        <v>185.59999999999997</v>
      </c>
    </row>
    <row r="83" spans="1:18" ht="14.45" customHeight="1" x14ac:dyDescent="0.2">
      <c r="A83" s="573" t="s">
        <v>1331</v>
      </c>
      <c r="B83" s="574" t="s">
        <v>1332</v>
      </c>
      <c r="C83" s="574" t="s">
        <v>486</v>
      </c>
      <c r="D83" s="574" t="s">
        <v>1333</v>
      </c>
      <c r="E83" s="574" t="s">
        <v>1472</v>
      </c>
      <c r="F83" s="574" t="s">
        <v>497</v>
      </c>
      <c r="G83" s="583">
        <v>0.01</v>
      </c>
      <c r="H83" s="583">
        <v>1.1200000000000001</v>
      </c>
      <c r="I83" s="574"/>
      <c r="J83" s="574">
        <v>112.00000000000001</v>
      </c>
      <c r="K83" s="583"/>
      <c r="L83" s="583"/>
      <c r="M83" s="574"/>
      <c r="N83" s="574"/>
      <c r="O83" s="583"/>
      <c r="P83" s="583"/>
      <c r="Q83" s="579"/>
      <c r="R83" s="584"/>
    </row>
    <row r="84" spans="1:18" ht="14.45" customHeight="1" x14ac:dyDescent="0.2">
      <c r="A84" s="573" t="s">
        <v>1331</v>
      </c>
      <c r="B84" s="574" t="s">
        <v>1332</v>
      </c>
      <c r="C84" s="574" t="s">
        <v>486</v>
      </c>
      <c r="D84" s="574" t="s">
        <v>1333</v>
      </c>
      <c r="E84" s="574" t="s">
        <v>1473</v>
      </c>
      <c r="F84" s="574"/>
      <c r="G84" s="583">
        <v>1</v>
      </c>
      <c r="H84" s="583">
        <v>147.75</v>
      </c>
      <c r="I84" s="574"/>
      <c r="J84" s="574">
        <v>147.75</v>
      </c>
      <c r="K84" s="583"/>
      <c r="L84" s="583"/>
      <c r="M84" s="574"/>
      <c r="N84" s="574"/>
      <c r="O84" s="583"/>
      <c r="P84" s="583"/>
      <c r="Q84" s="579"/>
      <c r="R84" s="584"/>
    </row>
    <row r="85" spans="1:18" ht="14.45" customHeight="1" x14ac:dyDescent="0.2">
      <c r="A85" s="573" t="s">
        <v>1331</v>
      </c>
      <c r="B85" s="574" t="s">
        <v>1332</v>
      </c>
      <c r="C85" s="574" t="s">
        <v>486</v>
      </c>
      <c r="D85" s="574" t="s">
        <v>1333</v>
      </c>
      <c r="E85" s="574" t="s">
        <v>1346</v>
      </c>
      <c r="F85" s="574"/>
      <c r="G85" s="583">
        <v>1</v>
      </c>
      <c r="H85" s="583">
        <v>19455.2</v>
      </c>
      <c r="I85" s="574"/>
      <c r="J85" s="574">
        <v>19455.2</v>
      </c>
      <c r="K85" s="583"/>
      <c r="L85" s="583"/>
      <c r="M85" s="574"/>
      <c r="N85" s="574"/>
      <c r="O85" s="583"/>
      <c r="P85" s="583"/>
      <c r="Q85" s="579"/>
      <c r="R85" s="584"/>
    </row>
    <row r="86" spans="1:18" ht="14.45" customHeight="1" x14ac:dyDescent="0.2">
      <c r="A86" s="573" t="s">
        <v>1331</v>
      </c>
      <c r="B86" s="574" t="s">
        <v>1332</v>
      </c>
      <c r="C86" s="574" t="s">
        <v>486</v>
      </c>
      <c r="D86" s="574" t="s">
        <v>1474</v>
      </c>
      <c r="E86" s="574" t="s">
        <v>1475</v>
      </c>
      <c r="F86" s="574" t="s">
        <v>1476</v>
      </c>
      <c r="G86" s="583">
        <v>1</v>
      </c>
      <c r="H86" s="583">
        <v>563</v>
      </c>
      <c r="I86" s="574"/>
      <c r="J86" s="574">
        <v>563</v>
      </c>
      <c r="K86" s="583">
        <v>4.8000000000000007</v>
      </c>
      <c r="L86" s="583">
        <v>2702.3999999999996</v>
      </c>
      <c r="M86" s="574"/>
      <c r="N86" s="574">
        <v>562.99999999999989</v>
      </c>
      <c r="O86" s="583">
        <v>4.5999999999999996</v>
      </c>
      <c r="P86" s="583">
        <v>2589.7999999999997</v>
      </c>
      <c r="Q86" s="579"/>
      <c r="R86" s="584">
        <v>563</v>
      </c>
    </row>
    <row r="87" spans="1:18" ht="14.45" customHeight="1" x14ac:dyDescent="0.2">
      <c r="A87" s="573" t="s">
        <v>1331</v>
      </c>
      <c r="B87" s="574" t="s">
        <v>1332</v>
      </c>
      <c r="C87" s="574" t="s">
        <v>486</v>
      </c>
      <c r="D87" s="574" t="s">
        <v>1474</v>
      </c>
      <c r="E87" s="574" t="s">
        <v>1477</v>
      </c>
      <c r="F87" s="574" t="s">
        <v>1478</v>
      </c>
      <c r="G87" s="583"/>
      <c r="H87" s="583"/>
      <c r="I87" s="574"/>
      <c r="J87" s="574"/>
      <c r="K87" s="583">
        <v>3</v>
      </c>
      <c r="L87" s="583">
        <v>746.18999999999994</v>
      </c>
      <c r="M87" s="574"/>
      <c r="N87" s="574">
        <v>248.73</v>
      </c>
      <c r="O87" s="583">
        <v>19</v>
      </c>
      <c r="P87" s="583">
        <v>3538.75</v>
      </c>
      <c r="Q87" s="579"/>
      <c r="R87" s="584">
        <v>186.25</v>
      </c>
    </row>
    <row r="88" spans="1:18" ht="14.45" customHeight="1" x14ac:dyDescent="0.2">
      <c r="A88" s="573" t="s">
        <v>1331</v>
      </c>
      <c r="B88" s="574" t="s">
        <v>1332</v>
      </c>
      <c r="C88" s="574" t="s">
        <v>486</v>
      </c>
      <c r="D88" s="574" t="s">
        <v>1474</v>
      </c>
      <c r="E88" s="574" t="s">
        <v>1479</v>
      </c>
      <c r="F88" s="574" t="s">
        <v>1480</v>
      </c>
      <c r="G88" s="583"/>
      <c r="H88" s="583"/>
      <c r="I88" s="574"/>
      <c r="J88" s="574"/>
      <c r="K88" s="583">
        <v>7</v>
      </c>
      <c r="L88" s="583">
        <v>3293.57</v>
      </c>
      <c r="M88" s="574"/>
      <c r="N88" s="574">
        <v>470.51000000000005</v>
      </c>
      <c r="O88" s="583"/>
      <c r="P88" s="583"/>
      <c r="Q88" s="579"/>
      <c r="R88" s="584"/>
    </row>
    <row r="89" spans="1:18" ht="14.45" customHeight="1" x14ac:dyDescent="0.2">
      <c r="A89" s="573" t="s">
        <v>1331</v>
      </c>
      <c r="B89" s="574" t="s">
        <v>1332</v>
      </c>
      <c r="C89" s="574" t="s">
        <v>486</v>
      </c>
      <c r="D89" s="574" t="s">
        <v>1474</v>
      </c>
      <c r="E89" s="574" t="s">
        <v>1481</v>
      </c>
      <c r="F89" s="574" t="s">
        <v>1482</v>
      </c>
      <c r="G89" s="583"/>
      <c r="H89" s="583"/>
      <c r="I89" s="574"/>
      <c r="J89" s="574"/>
      <c r="K89" s="583">
        <v>1</v>
      </c>
      <c r="L89" s="583">
        <v>4363.63</v>
      </c>
      <c r="M89" s="574"/>
      <c r="N89" s="574">
        <v>4363.63</v>
      </c>
      <c r="O89" s="583"/>
      <c r="P89" s="583"/>
      <c r="Q89" s="579"/>
      <c r="R89" s="584"/>
    </row>
    <row r="90" spans="1:18" ht="14.45" customHeight="1" x14ac:dyDescent="0.2">
      <c r="A90" s="573" t="s">
        <v>1331</v>
      </c>
      <c r="B90" s="574" t="s">
        <v>1332</v>
      </c>
      <c r="C90" s="574" t="s">
        <v>486</v>
      </c>
      <c r="D90" s="574" t="s">
        <v>1347</v>
      </c>
      <c r="E90" s="574" t="s">
        <v>1350</v>
      </c>
      <c r="F90" s="574" t="s">
        <v>1351</v>
      </c>
      <c r="G90" s="583"/>
      <c r="H90" s="583"/>
      <c r="I90" s="574"/>
      <c r="J90" s="574"/>
      <c r="K90" s="583">
        <v>1</v>
      </c>
      <c r="L90" s="583">
        <v>80</v>
      </c>
      <c r="M90" s="574"/>
      <c r="N90" s="574">
        <v>80</v>
      </c>
      <c r="O90" s="583"/>
      <c r="P90" s="583"/>
      <c r="Q90" s="579"/>
      <c r="R90" s="584"/>
    </row>
    <row r="91" spans="1:18" ht="14.45" customHeight="1" x14ac:dyDescent="0.2">
      <c r="A91" s="573" t="s">
        <v>1331</v>
      </c>
      <c r="B91" s="574" t="s">
        <v>1332</v>
      </c>
      <c r="C91" s="574" t="s">
        <v>486</v>
      </c>
      <c r="D91" s="574" t="s">
        <v>1347</v>
      </c>
      <c r="E91" s="574" t="s">
        <v>1354</v>
      </c>
      <c r="F91" s="574" t="s">
        <v>1355</v>
      </c>
      <c r="G91" s="583"/>
      <c r="H91" s="583"/>
      <c r="I91" s="574"/>
      <c r="J91" s="574"/>
      <c r="K91" s="583">
        <v>2</v>
      </c>
      <c r="L91" s="583">
        <v>170</v>
      </c>
      <c r="M91" s="574"/>
      <c r="N91" s="574">
        <v>85</v>
      </c>
      <c r="O91" s="583">
        <v>1</v>
      </c>
      <c r="P91" s="583">
        <v>89</v>
      </c>
      <c r="Q91" s="579"/>
      <c r="R91" s="584">
        <v>89</v>
      </c>
    </row>
    <row r="92" spans="1:18" ht="14.45" customHeight="1" x14ac:dyDescent="0.2">
      <c r="A92" s="573" t="s">
        <v>1331</v>
      </c>
      <c r="B92" s="574" t="s">
        <v>1332</v>
      </c>
      <c r="C92" s="574" t="s">
        <v>486</v>
      </c>
      <c r="D92" s="574" t="s">
        <v>1347</v>
      </c>
      <c r="E92" s="574" t="s">
        <v>1356</v>
      </c>
      <c r="F92" s="574" t="s">
        <v>1357</v>
      </c>
      <c r="G92" s="583">
        <v>25</v>
      </c>
      <c r="H92" s="583">
        <v>2675</v>
      </c>
      <c r="I92" s="574"/>
      <c r="J92" s="574">
        <v>107</v>
      </c>
      <c r="K92" s="583">
        <v>11</v>
      </c>
      <c r="L92" s="583">
        <v>1188</v>
      </c>
      <c r="M92" s="574"/>
      <c r="N92" s="574">
        <v>108</v>
      </c>
      <c r="O92" s="583">
        <v>4</v>
      </c>
      <c r="P92" s="583">
        <v>448</v>
      </c>
      <c r="Q92" s="579"/>
      <c r="R92" s="584">
        <v>112</v>
      </c>
    </row>
    <row r="93" spans="1:18" ht="14.45" customHeight="1" x14ac:dyDescent="0.2">
      <c r="A93" s="573" t="s">
        <v>1331</v>
      </c>
      <c r="B93" s="574" t="s">
        <v>1332</v>
      </c>
      <c r="C93" s="574" t="s">
        <v>486</v>
      </c>
      <c r="D93" s="574" t="s">
        <v>1347</v>
      </c>
      <c r="E93" s="574" t="s">
        <v>1360</v>
      </c>
      <c r="F93" s="574" t="s">
        <v>1361</v>
      </c>
      <c r="G93" s="583">
        <v>650</v>
      </c>
      <c r="H93" s="583">
        <v>24700</v>
      </c>
      <c r="I93" s="574"/>
      <c r="J93" s="574">
        <v>38</v>
      </c>
      <c r="K93" s="583">
        <v>284</v>
      </c>
      <c r="L93" s="583">
        <v>10792</v>
      </c>
      <c r="M93" s="574"/>
      <c r="N93" s="574">
        <v>38</v>
      </c>
      <c r="O93" s="583">
        <v>69</v>
      </c>
      <c r="P93" s="583">
        <v>2760</v>
      </c>
      <c r="Q93" s="579"/>
      <c r="R93" s="584">
        <v>40</v>
      </c>
    </row>
    <row r="94" spans="1:18" ht="14.45" customHeight="1" x14ac:dyDescent="0.2">
      <c r="A94" s="573" t="s">
        <v>1331</v>
      </c>
      <c r="B94" s="574" t="s">
        <v>1332</v>
      </c>
      <c r="C94" s="574" t="s">
        <v>486</v>
      </c>
      <c r="D94" s="574" t="s">
        <v>1347</v>
      </c>
      <c r="E94" s="574" t="s">
        <v>1483</v>
      </c>
      <c r="F94" s="574" t="s">
        <v>1484</v>
      </c>
      <c r="G94" s="583"/>
      <c r="H94" s="583"/>
      <c r="I94" s="574"/>
      <c r="J94" s="574"/>
      <c r="K94" s="583"/>
      <c r="L94" s="583"/>
      <c r="M94" s="574"/>
      <c r="N94" s="574"/>
      <c r="O94" s="583">
        <v>1</v>
      </c>
      <c r="P94" s="583">
        <v>699</v>
      </c>
      <c r="Q94" s="579"/>
      <c r="R94" s="584">
        <v>699</v>
      </c>
    </row>
    <row r="95" spans="1:18" ht="14.45" customHeight="1" x14ac:dyDescent="0.2">
      <c r="A95" s="573" t="s">
        <v>1331</v>
      </c>
      <c r="B95" s="574" t="s">
        <v>1332</v>
      </c>
      <c r="C95" s="574" t="s">
        <v>486</v>
      </c>
      <c r="D95" s="574" t="s">
        <v>1347</v>
      </c>
      <c r="E95" s="574" t="s">
        <v>1368</v>
      </c>
      <c r="F95" s="574" t="s">
        <v>1369</v>
      </c>
      <c r="G95" s="583">
        <v>53</v>
      </c>
      <c r="H95" s="583">
        <v>13462</v>
      </c>
      <c r="I95" s="574"/>
      <c r="J95" s="574">
        <v>254</v>
      </c>
      <c r="K95" s="583">
        <v>34</v>
      </c>
      <c r="L95" s="583">
        <v>8670</v>
      </c>
      <c r="M95" s="574"/>
      <c r="N95" s="574">
        <v>255</v>
      </c>
      <c r="O95" s="583">
        <v>9</v>
      </c>
      <c r="P95" s="583">
        <v>2475</v>
      </c>
      <c r="Q95" s="579"/>
      <c r="R95" s="584">
        <v>275</v>
      </c>
    </row>
    <row r="96" spans="1:18" ht="14.45" customHeight="1" x14ac:dyDescent="0.2">
      <c r="A96" s="573" t="s">
        <v>1331</v>
      </c>
      <c r="B96" s="574" t="s">
        <v>1332</v>
      </c>
      <c r="C96" s="574" t="s">
        <v>486</v>
      </c>
      <c r="D96" s="574" t="s">
        <v>1347</v>
      </c>
      <c r="E96" s="574" t="s">
        <v>1370</v>
      </c>
      <c r="F96" s="574" t="s">
        <v>1371</v>
      </c>
      <c r="G96" s="583">
        <v>826</v>
      </c>
      <c r="H96" s="583">
        <v>104076</v>
      </c>
      <c r="I96" s="574"/>
      <c r="J96" s="574">
        <v>126</v>
      </c>
      <c r="K96" s="583">
        <v>940</v>
      </c>
      <c r="L96" s="583">
        <v>119380</v>
      </c>
      <c r="M96" s="574"/>
      <c r="N96" s="574">
        <v>127</v>
      </c>
      <c r="O96" s="583">
        <v>156</v>
      </c>
      <c r="P96" s="583">
        <v>21372</v>
      </c>
      <c r="Q96" s="579"/>
      <c r="R96" s="584">
        <v>137</v>
      </c>
    </row>
    <row r="97" spans="1:18" ht="14.45" customHeight="1" x14ac:dyDescent="0.2">
      <c r="A97" s="573" t="s">
        <v>1331</v>
      </c>
      <c r="B97" s="574" t="s">
        <v>1332</v>
      </c>
      <c r="C97" s="574" t="s">
        <v>486</v>
      </c>
      <c r="D97" s="574" t="s">
        <v>1347</v>
      </c>
      <c r="E97" s="574" t="s">
        <v>1372</v>
      </c>
      <c r="F97" s="574" t="s">
        <v>1373</v>
      </c>
      <c r="G97" s="583">
        <v>12</v>
      </c>
      <c r="H97" s="583">
        <v>6528</v>
      </c>
      <c r="I97" s="574"/>
      <c r="J97" s="574">
        <v>544</v>
      </c>
      <c r="K97" s="583">
        <v>7</v>
      </c>
      <c r="L97" s="583">
        <v>3829</v>
      </c>
      <c r="M97" s="574"/>
      <c r="N97" s="574">
        <v>547</v>
      </c>
      <c r="O97" s="583"/>
      <c r="P97" s="583"/>
      <c r="Q97" s="579"/>
      <c r="R97" s="584"/>
    </row>
    <row r="98" spans="1:18" ht="14.45" customHeight="1" x14ac:dyDescent="0.2">
      <c r="A98" s="573" t="s">
        <v>1331</v>
      </c>
      <c r="B98" s="574" t="s">
        <v>1332</v>
      </c>
      <c r="C98" s="574" t="s">
        <v>486</v>
      </c>
      <c r="D98" s="574" t="s">
        <v>1347</v>
      </c>
      <c r="E98" s="574" t="s">
        <v>1374</v>
      </c>
      <c r="F98" s="574" t="s">
        <v>1375</v>
      </c>
      <c r="G98" s="583">
        <v>2</v>
      </c>
      <c r="H98" s="583">
        <v>3108</v>
      </c>
      <c r="I98" s="574"/>
      <c r="J98" s="574">
        <v>1554</v>
      </c>
      <c r="K98" s="583"/>
      <c r="L98" s="583"/>
      <c r="M98" s="574"/>
      <c r="N98" s="574"/>
      <c r="O98" s="583">
        <v>1</v>
      </c>
      <c r="P98" s="583">
        <v>1622</v>
      </c>
      <c r="Q98" s="579"/>
      <c r="R98" s="584">
        <v>1622</v>
      </c>
    </row>
    <row r="99" spans="1:18" ht="14.45" customHeight="1" x14ac:dyDescent="0.2">
      <c r="A99" s="573" t="s">
        <v>1331</v>
      </c>
      <c r="B99" s="574" t="s">
        <v>1332</v>
      </c>
      <c r="C99" s="574" t="s">
        <v>486</v>
      </c>
      <c r="D99" s="574" t="s">
        <v>1347</v>
      </c>
      <c r="E99" s="574" t="s">
        <v>1376</v>
      </c>
      <c r="F99" s="574" t="s">
        <v>1377</v>
      </c>
      <c r="G99" s="583">
        <v>499</v>
      </c>
      <c r="H99" s="583">
        <v>251496</v>
      </c>
      <c r="I99" s="574"/>
      <c r="J99" s="574">
        <v>504</v>
      </c>
      <c r="K99" s="583">
        <v>533</v>
      </c>
      <c r="L99" s="583">
        <v>270231</v>
      </c>
      <c r="M99" s="574"/>
      <c r="N99" s="574">
        <v>507</v>
      </c>
      <c r="O99" s="583">
        <v>118</v>
      </c>
      <c r="P99" s="583">
        <v>61950</v>
      </c>
      <c r="Q99" s="579"/>
      <c r="R99" s="584">
        <v>525</v>
      </c>
    </row>
    <row r="100" spans="1:18" ht="14.45" customHeight="1" x14ac:dyDescent="0.2">
      <c r="A100" s="573" t="s">
        <v>1331</v>
      </c>
      <c r="B100" s="574" t="s">
        <v>1332</v>
      </c>
      <c r="C100" s="574" t="s">
        <v>486</v>
      </c>
      <c r="D100" s="574" t="s">
        <v>1347</v>
      </c>
      <c r="E100" s="574" t="s">
        <v>1378</v>
      </c>
      <c r="F100" s="574" t="s">
        <v>1379</v>
      </c>
      <c r="G100" s="583">
        <v>874</v>
      </c>
      <c r="H100" s="583">
        <v>598690</v>
      </c>
      <c r="I100" s="574"/>
      <c r="J100" s="574">
        <v>685</v>
      </c>
      <c r="K100" s="583">
        <v>856</v>
      </c>
      <c r="L100" s="583">
        <v>588928</v>
      </c>
      <c r="M100" s="574"/>
      <c r="N100" s="574">
        <v>688</v>
      </c>
      <c r="O100" s="583">
        <v>184</v>
      </c>
      <c r="P100" s="583">
        <v>129904</v>
      </c>
      <c r="Q100" s="579"/>
      <c r="R100" s="584">
        <v>706</v>
      </c>
    </row>
    <row r="101" spans="1:18" ht="14.45" customHeight="1" x14ac:dyDescent="0.2">
      <c r="A101" s="573" t="s">
        <v>1331</v>
      </c>
      <c r="B101" s="574" t="s">
        <v>1332</v>
      </c>
      <c r="C101" s="574" t="s">
        <v>486</v>
      </c>
      <c r="D101" s="574" t="s">
        <v>1347</v>
      </c>
      <c r="E101" s="574" t="s">
        <v>1380</v>
      </c>
      <c r="F101" s="574" t="s">
        <v>1381</v>
      </c>
      <c r="G101" s="583">
        <v>200</v>
      </c>
      <c r="H101" s="583">
        <v>208000</v>
      </c>
      <c r="I101" s="574"/>
      <c r="J101" s="574">
        <v>1040</v>
      </c>
      <c r="K101" s="583">
        <v>261</v>
      </c>
      <c r="L101" s="583">
        <v>272745</v>
      </c>
      <c r="M101" s="574"/>
      <c r="N101" s="574">
        <v>1045</v>
      </c>
      <c r="O101" s="583">
        <v>63</v>
      </c>
      <c r="P101" s="583">
        <v>67599</v>
      </c>
      <c r="Q101" s="579"/>
      <c r="R101" s="584">
        <v>1073</v>
      </c>
    </row>
    <row r="102" spans="1:18" ht="14.45" customHeight="1" x14ac:dyDescent="0.2">
      <c r="A102" s="573" t="s">
        <v>1331</v>
      </c>
      <c r="B102" s="574" t="s">
        <v>1332</v>
      </c>
      <c r="C102" s="574" t="s">
        <v>486</v>
      </c>
      <c r="D102" s="574" t="s">
        <v>1347</v>
      </c>
      <c r="E102" s="574" t="s">
        <v>1485</v>
      </c>
      <c r="F102" s="574" t="s">
        <v>1486</v>
      </c>
      <c r="G102" s="583">
        <v>42</v>
      </c>
      <c r="H102" s="583">
        <v>88704</v>
      </c>
      <c r="I102" s="574"/>
      <c r="J102" s="574">
        <v>2112</v>
      </c>
      <c r="K102" s="583">
        <v>36</v>
      </c>
      <c r="L102" s="583">
        <v>76356</v>
      </c>
      <c r="M102" s="574"/>
      <c r="N102" s="574">
        <v>2121</v>
      </c>
      <c r="O102" s="583">
        <v>3</v>
      </c>
      <c r="P102" s="583">
        <v>6660</v>
      </c>
      <c r="Q102" s="579"/>
      <c r="R102" s="584">
        <v>2220</v>
      </c>
    </row>
    <row r="103" spans="1:18" ht="14.45" customHeight="1" x14ac:dyDescent="0.2">
      <c r="A103" s="573" t="s">
        <v>1331</v>
      </c>
      <c r="B103" s="574" t="s">
        <v>1332</v>
      </c>
      <c r="C103" s="574" t="s">
        <v>486</v>
      </c>
      <c r="D103" s="574" t="s">
        <v>1347</v>
      </c>
      <c r="E103" s="574" t="s">
        <v>1487</v>
      </c>
      <c r="F103" s="574" t="s">
        <v>1488</v>
      </c>
      <c r="G103" s="583">
        <v>16</v>
      </c>
      <c r="H103" s="583">
        <v>20656</v>
      </c>
      <c r="I103" s="574"/>
      <c r="J103" s="574">
        <v>1291</v>
      </c>
      <c r="K103" s="583">
        <v>6</v>
      </c>
      <c r="L103" s="583">
        <v>7812</v>
      </c>
      <c r="M103" s="574"/>
      <c r="N103" s="574">
        <v>1302</v>
      </c>
      <c r="O103" s="583">
        <v>2</v>
      </c>
      <c r="P103" s="583">
        <v>2710</v>
      </c>
      <c r="Q103" s="579"/>
      <c r="R103" s="584">
        <v>1355</v>
      </c>
    </row>
    <row r="104" spans="1:18" ht="14.45" customHeight="1" x14ac:dyDescent="0.2">
      <c r="A104" s="573" t="s">
        <v>1331</v>
      </c>
      <c r="B104" s="574" t="s">
        <v>1332</v>
      </c>
      <c r="C104" s="574" t="s">
        <v>486</v>
      </c>
      <c r="D104" s="574" t="s">
        <v>1347</v>
      </c>
      <c r="E104" s="574" t="s">
        <v>1489</v>
      </c>
      <c r="F104" s="574" t="s">
        <v>1490</v>
      </c>
      <c r="G104" s="583">
        <v>1</v>
      </c>
      <c r="H104" s="583">
        <v>1844</v>
      </c>
      <c r="I104" s="574"/>
      <c r="J104" s="574">
        <v>1844</v>
      </c>
      <c r="K104" s="583"/>
      <c r="L104" s="583"/>
      <c r="M104" s="574"/>
      <c r="N104" s="574"/>
      <c r="O104" s="583"/>
      <c r="P104" s="583"/>
      <c r="Q104" s="579"/>
      <c r="R104" s="584"/>
    </row>
    <row r="105" spans="1:18" ht="14.45" customHeight="1" x14ac:dyDescent="0.2">
      <c r="A105" s="573" t="s">
        <v>1331</v>
      </c>
      <c r="B105" s="574" t="s">
        <v>1332</v>
      </c>
      <c r="C105" s="574" t="s">
        <v>486</v>
      </c>
      <c r="D105" s="574" t="s">
        <v>1347</v>
      </c>
      <c r="E105" s="574" t="s">
        <v>1491</v>
      </c>
      <c r="F105" s="574" t="s">
        <v>1492</v>
      </c>
      <c r="G105" s="583">
        <v>9</v>
      </c>
      <c r="H105" s="583">
        <v>8847</v>
      </c>
      <c r="I105" s="574"/>
      <c r="J105" s="574">
        <v>983</v>
      </c>
      <c r="K105" s="583">
        <v>8</v>
      </c>
      <c r="L105" s="583">
        <v>7920</v>
      </c>
      <c r="M105" s="574"/>
      <c r="N105" s="574">
        <v>990</v>
      </c>
      <c r="O105" s="583">
        <v>2</v>
      </c>
      <c r="P105" s="583">
        <v>2052</v>
      </c>
      <c r="Q105" s="579"/>
      <c r="R105" s="584">
        <v>1026</v>
      </c>
    </row>
    <row r="106" spans="1:18" ht="14.45" customHeight="1" x14ac:dyDescent="0.2">
      <c r="A106" s="573" t="s">
        <v>1331</v>
      </c>
      <c r="B106" s="574" t="s">
        <v>1332</v>
      </c>
      <c r="C106" s="574" t="s">
        <v>486</v>
      </c>
      <c r="D106" s="574" t="s">
        <v>1347</v>
      </c>
      <c r="E106" s="574" t="s">
        <v>1493</v>
      </c>
      <c r="F106" s="574" t="s">
        <v>1494</v>
      </c>
      <c r="G106" s="583">
        <v>12</v>
      </c>
      <c r="H106" s="583">
        <v>10236</v>
      </c>
      <c r="I106" s="574"/>
      <c r="J106" s="574">
        <v>853</v>
      </c>
      <c r="K106" s="583"/>
      <c r="L106" s="583"/>
      <c r="M106" s="574"/>
      <c r="N106" s="574"/>
      <c r="O106" s="583">
        <v>1</v>
      </c>
      <c r="P106" s="583">
        <v>886</v>
      </c>
      <c r="Q106" s="579"/>
      <c r="R106" s="584">
        <v>886</v>
      </c>
    </row>
    <row r="107" spans="1:18" ht="14.45" customHeight="1" x14ac:dyDescent="0.2">
      <c r="A107" s="573" t="s">
        <v>1331</v>
      </c>
      <c r="B107" s="574" t="s">
        <v>1332</v>
      </c>
      <c r="C107" s="574" t="s">
        <v>486</v>
      </c>
      <c r="D107" s="574" t="s">
        <v>1347</v>
      </c>
      <c r="E107" s="574" t="s">
        <v>1495</v>
      </c>
      <c r="F107" s="574" t="s">
        <v>1496</v>
      </c>
      <c r="G107" s="583">
        <v>29</v>
      </c>
      <c r="H107" s="583">
        <v>48923</v>
      </c>
      <c r="I107" s="574"/>
      <c r="J107" s="574">
        <v>1687</v>
      </c>
      <c r="K107" s="583">
        <v>11</v>
      </c>
      <c r="L107" s="583">
        <v>18623</v>
      </c>
      <c r="M107" s="574"/>
      <c r="N107" s="574">
        <v>1693</v>
      </c>
      <c r="O107" s="583">
        <v>7</v>
      </c>
      <c r="P107" s="583">
        <v>12208</v>
      </c>
      <c r="Q107" s="579"/>
      <c r="R107" s="584">
        <v>1744</v>
      </c>
    </row>
    <row r="108" spans="1:18" ht="14.45" customHeight="1" x14ac:dyDescent="0.2">
      <c r="A108" s="573" t="s">
        <v>1331</v>
      </c>
      <c r="B108" s="574" t="s">
        <v>1332</v>
      </c>
      <c r="C108" s="574" t="s">
        <v>486</v>
      </c>
      <c r="D108" s="574" t="s">
        <v>1347</v>
      </c>
      <c r="E108" s="574" t="s">
        <v>1382</v>
      </c>
      <c r="F108" s="574" t="s">
        <v>1383</v>
      </c>
      <c r="G108" s="583">
        <v>25</v>
      </c>
      <c r="H108" s="583">
        <v>35150</v>
      </c>
      <c r="I108" s="574"/>
      <c r="J108" s="574">
        <v>1406</v>
      </c>
      <c r="K108" s="583">
        <v>20</v>
      </c>
      <c r="L108" s="583">
        <v>28300</v>
      </c>
      <c r="M108" s="574"/>
      <c r="N108" s="574">
        <v>1415</v>
      </c>
      <c r="O108" s="583">
        <v>3</v>
      </c>
      <c r="P108" s="583">
        <v>4449</v>
      </c>
      <c r="Q108" s="579"/>
      <c r="R108" s="584">
        <v>1483</v>
      </c>
    </row>
    <row r="109" spans="1:18" ht="14.45" customHeight="1" x14ac:dyDescent="0.2">
      <c r="A109" s="573" t="s">
        <v>1331</v>
      </c>
      <c r="B109" s="574" t="s">
        <v>1332</v>
      </c>
      <c r="C109" s="574" t="s">
        <v>486</v>
      </c>
      <c r="D109" s="574" t="s">
        <v>1347</v>
      </c>
      <c r="E109" s="574" t="s">
        <v>1497</v>
      </c>
      <c r="F109" s="574" t="s">
        <v>1498</v>
      </c>
      <c r="G109" s="583">
        <v>49</v>
      </c>
      <c r="H109" s="583">
        <v>77273</v>
      </c>
      <c r="I109" s="574"/>
      <c r="J109" s="574">
        <v>1577</v>
      </c>
      <c r="K109" s="583">
        <v>21</v>
      </c>
      <c r="L109" s="583">
        <v>33243</v>
      </c>
      <c r="M109" s="574"/>
      <c r="N109" s="574">
        <v>1583</v>
      </c>
      <c r="O109" s="583">
        <v>3</v>
      </c>
      <c r="P109" s="583">
        <v>4953</v>
      </c>
      <c r="Q109" s="579"/>
      <c r="R109" s="584">
        <v>1651</v>
      </c>
    </row>
    <row r="110" spans="1:18" ht="14.45" customHeight="1" x14ac:dyDescent="0.2">
      <c r="A110" s="573" t="s">
        <v>1331</v>
      </c>
      <c r="B110" s="574" t="s">
        <v>1332</v>
      </c>
      <c r="C110" s="574" t="s">
        <v>486</v>
      </c>
      <c r="D110" s="574" t="s">
        <v>1347</v>
      </c>
      <c r="E110" s="574" t="s">
        <v>1499</v>
      </c>
      <c r="F110" s="574" t="s">
        <v>1500</v>
      </c>
      <c r="G110" s="583">
        <v>4</v>
      </c>
      <c r="H110" s="583">
        <v>1800</v>
      </c>
      <c r="I110" s="574"/>
      <c r="J110" s="574">
        <v>450</v>
      </c>
      <c r="K110" s="583">
        <v>2</v>
      </c>
      <c r="L110" s="583">
        <v>910</v>
      </c>
      <c r="M110" s="574"/>
      <c r="N110" s="574">
        <v>455</v>
      </c>
      <c r="O110" s="583"/>
      <c r="P110" s="583"/>
      <c r="Q110" s="579"/>
      <c r="R110" s="584"/>
    </row>
    <row r="111" spans="1:18" ht="14.45" customHeight="1" x14ac:dyDescent="0.2">
      <c r="A111" s="573" t="s">
        <v>1331</v>
      </c>
      <c r="B111" s="574" t="s">
        <v>1332</v>
      </c>
      <c r="C111" s="574" t="s">
        <v>486</v>
      </c>
      <c r="D111" s="574" t="s">
        <v>1347</v>
      </c>
      <c r="E111" s="574" t="s">
        <v>1501</v>
      </c>
      <c r="F111" s="574" t="s">
        <v>1502</v>
      </c>
      <c r="G111" s="583">
        <v>2</v>
      </c>
      <c r="H111" s="583">
        <v>1354</v>
      </c>
      <c r="I111" s="574"/>
      <c r="J111" s="574">
        <v>677</v>
      </c>
      <c r="K111" s="583"/>
      <c r="L111" s="583"/>
      <c r="M111" s="574"/>
      <c r="N111" s="574"/>
      <c r="O111" s="583"/>
      <c r="P111" s="583"/>
      <c r="Q111" s="579"/>
      <c r="R111" s="584"/>
    </row>
    <row r="112" spans="1:18" ht="14.45" customHeight="1" x14ac:dyDescent="0.2">
      <c r="A112" s="573" t="s">
        <v>1331</v>
      </c>
      <c r="B112" s="574" t="s">
        <v>1332</v>
      </c>
      <c r="C112" s="574" t="s">
        <v>486</v>
      </c>
      <c r="D112" s="574" t="s">
        <v>1347</v>
      </c>
      <c r="E112" s="574" t="s">
        <v>1503</v>
      </c>
      <c r="F112" s="574" t="s">
        <v>1467</v>
      </c>
      <c r="G112" s="583"/>
      <c r="H112" s="583"/>
      <c r="I112" s="574"/>
      <c r="J112" s="574"/>
      <c r="K112" s="583">
        <v>1</v>
      </c>
      <c r="L112" s="583">
        <v>2357</v>
      </c>
      <c r="M112" s="574"/>
      <c r="N112" s="574">
        <v>2357</v>
      </c>
      <c r="O112" s="583"/>
      <c r="P112" s="583"/>
      <c r="Q112" s="579"/>
      <c r="R112" s="584"/>
    </row>
    <row r="113" spans="1:18" ht="14.45" customHeight="1" x14ac:dyDescent="0.2">
      <c r="A113" s="573" t="s">
        <v>1331</v>
      </c>
      <c r="B113" s="574" t="s">
        <v>1332</v>
      </c>
      <c r="C113" s="574" t="s">
        <v>486</v>
      </c>
      <c r="D113" s="574" t="s">
        <v>1347</v>
      </c>
      <c r="E113" s="574" t="s">
        <v>1384</v>
      </c>
      <c r="F113" s="574" t="s">
        <v>1385</v>
      </c>
      <c r="G113" s="583">
        <v>2</v>
      </c>
      <c r="H113" s="583">
        <v>1964</v>
      </c>
      <c r="I113" s="574"/>
      <c r="J113" s="574">
        <v>982</v>
      </c>
      <c r="K113" s="583">
        <v>1</v>
      </c>
      <c r="L113" s="583">
        <v>989</v>
      </c>
      <c r="M113" s="574"/>
      <c r="N113" s="574">
        <v>989</v>
      </c>
      <c r="O113" s="583">
        <v>1</v>
      </c>
      <c r="P113" s="583">
        <v>1025</v>
      </c>
      <c r="Q113" s="579"/>
      <c r="R113" s="584">
        <v>1025</v>
      </c>
    </row>
    <row r="114" spans="1:18" ht="14.45" customHeight="1" x14ac:dyDescent="0.2">
      <c r="A114" s="573" t="s">
        <v>1331</v>
      </c>
      <c r="B114" s="574" t="s">
        <v>1332</v>
      </c>
      <c r="C114" s="574" t="s">
        <v>486</v>
      </c>
      <c r="D114" s="574" t="s">
        <v>1347</v>
      </c>
      <c r="E114" s="574" t="s">
        <v>1504</v>
      </c>
      <c r="F114" s="574" t="s">
        <v>1505</v>
      </c>
      <c r="G114" s="583">
        <v>1</v>
      </c>
      <c r="H114" s="583">
        <v>1135</v>
      </c>
      <c r="I114" s="574"/>
      <c r="J114" s="574">
        <v>1135</v>
      </c>
      <c r="K114" s="583"/>
      <c r="L114" s="583"/>
      <c r="M114" s="574"/>
      <c r="N114" s="574"/>
      <c r="O114" s="583"/>
      <c r="P114" s="583"/>
      <c r="Q114" s="579"/>
      <c r="R114" s="584"/>
    </row>
    <row r="115" spans="1:18" ht="14.45" customHeight="1" x14ac:dyDescent="0.2">
      <c r="A115" s="573" t="s">
        <v>1331</v>
      </c>
      <c r="B115" s="574" t="s">
        <v>1332</v>
      </c>
      <c r="C115" s="574" t="s">
        <v>486</v>
      </c>
      <c r="D115" s="574" t="s">
        <v>1347</v>
      </c>
      <c r="E115" s="574" t="s">
        <v>1390</v>
      </c>
      <c r="F115" s="574" t="s">
        <v>1391</v>
      </c>
      <c r="G115" s="583">
        <v>776</v>
      </c>
      <c r="H115" s="583">
        <v>25866.630000000005</v>
      </c>
      <c r="I115" s="574"/>
      <c r="J115" s="574">
        <v>33.333286082474231</v>
      </c>
      <c r="K115" s="583">
        <v>904</v>
      </c>
      <c r="L115" s="583">
        <v>34722.260000000009</v>
      </c>
      <c r="M115" s="574"/>
      <c r="N115" s="574">
        <v>38.409579646017711</v>
      </c>
      <c r="O115" s="583">
        <v>148</v>
      </c>
      <c r="P115" s="583">
        <v>6742.26</v>
      </c>
      <c r="Q115" s="579"/>
      <c r="R115" s="584">
        <v>45.555810810810812</v>
      </c>
    </row>
    <row r="116" spans="1:18" ht="14.45" customHeight="1" x14ac:dyDescent="0.2">
      <c r="A116" s="573" t="s">
        <v>1331</v>
      </c>
      <c r="B116" s="574" t="s">
        <v>1332</v>
      </c>
      <c r="C116" s="574" t="s">
        <v>486</v>
      </c>
      <c r="D116" s="574" t="s">
        <v>1347</v>
      </c>
      <c r="E116" s="574" t="s">
        <v>1392</v>
      </c>
      <c r="F116" s="574" t="s">
        <v>1393</v>
      </c>
      <c r="G116" s="583">
        <v>4</v>
      </c>
      <c r="H116" s="583">
        <v>464</v>
      </c>
      <c r="I116" s="574"/>
      <c r="J116" s="574">
        <v>116</v>
      </c>
      <c r="K116" s="583">
        <v>2</v>
      </c>
      <c r="L116" s="583">
        <v>234</v>
      </c>
      <c r="M116" s="574"/>
      <c r="N116" s="574">
        <v>117</v>
      </c>
      <c r="O116" s="583">
        <v>1</v>
      </c>
      <c r="P116" s="583">
        <v>127</v>
      </c>
      <c r="Q116" s="579"/>
      <c r="R116" s="584">
        <v>127</v>
      </c>
    </row>
    <row r="117" spans="1:18" ht="14.45" customHeight="1" x14ac:dyDescent="0.2">
      <c r="A117" s="573" t="s">
        <v>1331</v>
      </c>
      <c r="B117" s="574" t="s">
        <v>1332</v>
      </c>
      <c r="C117" s="574" t="s">
        <v>486</v>
      </c>
      <c r="D117" s="574" t="s">
        <v>1347</v>
      </c>
      <c r="E117" s="574" t="s">
        <v>1396</v>
      </c>
      <c r="F117" s="574" t="s">
        <v>1397</v>
      </c>
      <c r="G117" s="583">
        <v>1676</v>
      </c>
      <c r="H117" s="583">
        <v>145812</v>
      </c>
      <c r="I117" s="574"/>
      <c r="J117" s="574">
        <v>87</v>
      </c>
      <c r="K117" s="583">
        <v>1467</v>
      </c>
      <c r="L117" s="583">
        <v>129096</v>
      </c>
      <c r="M117" s="574"/>
      <c r="N117" s="574">
        <v>88</v>
      </c>
      <c r="O117" s="583">
        <v>325</v>
      </c>
      <c r="P117" s="583">
        <v>30225</v>
      </c>
      <c r="Q117" s="579"/>
      <c r="R117" s="584">
        <v>93</v>
      </c>
    </row>
    <row r="118" spans="1:18" ht="14.45" customHeight="1" x14ac:dyDescent="0.2">
      <c r="A118" s="573" t="s">
        <v>1331</v>
      </c>
      <c r="B118" s="574" t="s">
        <v>1332</v>
      </c>
      <c r="C118" s="574" t="s">
        <v>486</v>
      </c>
      <c r="D118" s="574" t="s">
        <v>1347</v>
      </c>
      <c r="E118" s="574" t="s">
        <v>1398</v>
      </c>
      <c r="F118" s="574" t="s">
        <v>1399</v>
      </c>
      <c r="G118" s="583">
        <v>2</v>
      </c>
      <c r="H118" s="583">
        <v>66</v>
      </c>
      <c r="I118" s="574"/>
      <c r="J118" s="574">
        <v>33</v>
      </c>
      <c r="K118" s="583"/>
      <c r="L118" s="583"/>
      <c r="M118" s="574"/>
      <c r="N118" s="574"/>
      <c r="O118" s="583"/>
      <c r="P118" s="583"/>
      <c r="Q118" s="579"/>
      <c r="R118" s="584"/>
    </row>
    <row r="119" spans="1:18" ht="14.45" customHeight="1" x14ac:dyDescent="0.2">
      <c r="A119" s="573" t="s">
        <v>1331</v>
      </c>
      <c r="B119" s="574" t="s">
        <v>1332</v>
      </c>
      <c r="C119" s="574" t="s">
        <v>486</v>
      </c>
      <c r="D119" s="574" t="s">
        <v>1347</v>
      </c>
      <c r="E119" s="574" t="s">
        <v>1400</v>
      </c>
      <c r="F119" s="574" t="s">
        <v>1401</v>
      </c>
      <c r="G119" s="583"/>
      <c r="H119" s="583"/>
      <c r="I119" s="574"/>
      <c r="J119" s="574"/>
      <c r="K119" s="583">
        <v>1</v>
      </c>
      <c r="L119" s="583">
        <v>1537</v>
      </c>
      <c r="M119" s="574"/>
      <c r="N119" s="574">
        <v>1537</v>
      </c>
      <c r="O119" s="583"/>
      <c r="P119" s="583"/>
      <c r="Q119" s="579"/>
      <c r="R119" s="584"/>
    </row>
    <row r="120" spans="1:18" ht="14.45" customHeight="1" x14ac:dyDescent="0.2">
      <c r="A120" s="573" t="s">
        <v>1331</v>
      </c>
      <c r="B120" s="574" t="s">
        <v>1332</v>
      </c>
      <c r="C120" s="574" t="s">
        <v>486</v>
      </c>
      <c r="D120" s="574" t="s">
        <v>1347</v>
      </c>
      <c r="E120" s="574" t="s">
        <v>1404</v>
      </c>
      <c r="F120" s="574" t="s">
        <v>1373</v>
      </c>
      <c r="G120" s="583">
        <v>6</v>
      </c>
      <c r="H120" s="583">
        <v>4164</v>
      </c>
      <c r="I120" s="574"/>
      <c r="J120" s="574">
        <v>694</v>
      </c>
      <c r="K120" s="583">
        <v>3</v>
      </c>
      <c r="L120" s="583">
        <v>2091</v>
      </c>
      <c r="M120" s="574"/>
      <c r="N120" s="574">
        <v>697</v>
      </c>
      <c r="O120" s="583"/>
      <c r="P120" s="583"/>
      <c r="Q120" s="579"/>
      <c r="R120" s="584"/>
    </row>
    <row r="121" spans="1:18" ht="14.45" customHeight="1" x14ac:dyDescent="0.2">
      <c r="A121" s="573" t="s">
        <v>1331</v>
      </c>
      <c r="B121" s="574" t="s">
        <v>1332</v>
      </c>
      <c r="C121" s="574" t="s">
        <v>486</v>
      </c>
      <c r="D121" s="574" t="s">
        <v>1347</v>
      </c>
      <c r="E121" s="574" t="s">
        <v>1405</v>
      </c>
      <c r="F121" s="574" t="s">
        <v>1406</v>
      </c>
      <c r="G121" s="583">
        <v>29</v>
      </c>
      <c r="H121" s="583">
        <v>4582</v>
      </c>
      <c r="I121" s="574"/>
      <c r="J121" s="574">
        <v>158</v>
      </c>
      <c r="K121" s="583">
        <v>26</v>
      </c>
      <c r="L121" s="583">
        <v>4134</v>
      </c>
      <c r="M121" s="574"/>
      <c r="N121" s="574">
        <v>159</v>
      </c>
      <c r="O121" s="583">
        <v>6</v>
      </c>
      <c r="P121" s="583">
        <v>984</v>
      </c>
      <c r="Q121" s="579"/>
      <c r="R121" s="584">
        <v>164</v>
      </c>
    </row>
    <row r="122" spans="1:18" ht="14.45" customHeight="1" x14ac:dyDescent="0.2">
      <c r="A122" s="573" t="s">
        <v>1331</v>
      </c>
      <c r="B122" s="574" t="s">
        <v>1332</v>
      </c>
      <c r="C122" s="574" t="s">
        <v>486</v>
      </c>
      <c r="D122" s="574" t="s">
        <v>1347</v>
      </c>
      <c r="E122" s="574" t="s">
        <v>1411</v>
      </c>
      <c r="F122" s="574" t="s">
        <v>1412</v>
      </c>
      <c r="G122" s="583">
        <v>1</v>
      </c>
      <c r="H122" s="583">
        <v>448</v>
      </c>
      <c r="I122" s="574"/>
      <c r="J122" s="574">
        <v>448</v>
      </c>
      <c r="K122" s="583"/>
      <c r="L122" s="583"/>
      <c r="M122" s="574"/>
      <c r="N122" s="574"/>
      <c r="O122" s="583"/>
      <c r="P122" s="583"/>
      <c r="Q122" s="579"/>
      <c r="R122" s="584"/>
    </row>
    <row r="123" spans="1:18" ht="14.45" customHeight="1" x14ac:dyDescent="0.2">
      <c r="A123" s="573" t="s">
        <v>1331</v>
      </c>
      <c r="B123" s="574" t="s">
        <v>1332</v>
      </c>
      <c r="C123" s="574" t="s">
        <v>486</v>
      </c>
      <c r="D123" s="574" t="s">
        <v>1347</v>
      </c>
      <c r="E123" s="574" t="s">
        <v>1413</v>
      </c>
      <c r="F123" s="574" t="s">
        <v>1414</v>
      </c>
      <c r="G123" s="583">
        <v>41</v>
      </c>
      <c r="H123" s="583">
        <v>29889</v>
      </c>
      <c r="I123" s="574"/>
      <c r="J123" s="574">
        <v>729</v>
      </c>
      <c r="K123" s="583">
        <v>16</v>
      </c>
      <c r="L123" s="583">
        <v>11744</v>
      </c>
      <c r="M123" s="574"/>
      <c r="N123" s="574">
        <v>734</v>
      </c>
      <c r="O123" s="583">
        <v>4</v>
      </c>
      <c r="P123" s="583">
        <v>3032</v>
      </c>
      <c r="Q123" s="579"/>
      <c r="R123" s="584">
        <v>758</v>
      </c>
    </row>
    <row r="124" spans="1:18" ht="14.45" customHeight="1" x14ac:dyDescent="0.2">
      <c r="A124" s="573" t="s">
        <v>1331</v>
      </c>
      <c r="B124" s="574" t="s">
        <v>1332</v>
      </c>
      <c r="C124" s="574" t="s">
        <v>486</v>
      </c>
      <c r="D124" s="574" t="s">
        <v>1347</v>
      </c>
      <c r="E124" s="574" t="s">
        <v>1415</v>
      </c>
      <c r="F124" s="574" t="s">
        <v>1416</v>
      </c>
      <c r="G124" s="583">
        <v>122</v>
      </c>
      <c r="H124" s="583">
        <v>130418</v>
      </c>
      <c r="I124" s="574"/>
      <c r="J124" s="574">
        <v>1069</v>
      </c>
      <c r="K124" s="583">
        <v>87</v>
      </c>
      <c r="L124" s="583">
        <v>93264</v>
      </c>
      <c r="M124" s="574"/>
      <c r="N124" s="574">
        <v>1072</v>
      </c>
      <c r="O124" s="583">
        <v>22</v>
      </c>
      <c r="P124" s="583">
        <v>23980</v>
      </c>
      <c r="Q124" s="579"/>
      <c r="R124" s="584">
        <v>1090</v>
      </c>
    </row>
    <row r="125" spans="1:18" ht="14.45" customHeight="1" x14ac:dyDescent="0.2">
      <c r="A125" s="573" t="s">
        <v>1331</v>
      </c>
      <c r="B125" s="574" t="s">
        <v>1332</v>
      </c>
      <c r="C125" s="574" t="s">
        <v>486</v>
      </c>
      <c r="D125" s="574" t="s">
        <v>1347</v>
      </c>
      <c r="E125" s="574" t="s">
        <v>1417</v>
      </c>
      <c r="F125" s="574" t="s">
        <v>1418</v>
      </c>
      <c r="G125" s="583"/>
      <c r="H125" s="583"/>
      <c r="I125" s="574"/>
      <c r="J125" s="574"/>
      <c r="K125" s="583">
        <v>1</v>
      </c>
      <c r="L125" s="583">
        <v>842</v>
      </c>
      <c r="M125" s="574"/>
      <c r="N125" s="574">
        <v>842</v>
      </c>
      <c r="O125" s="583"/>
      <c r="P125" s="583"/>
      <c r="Q125" s="579"/>
      <c r="R125" s="584"/>
    </row>
    <row r="126" spans="1:18" ht="14.45" customHeight="1" x14ac:dyDescent="0.2">
      <c r="A126" s="573" t="s">
        <v>1331</v>
      </c>
      <c r="B126" s="574" t="s">
        <v>1332</v>
      </c>
      <c r="C126" s="574" t="s">
        <v>486</v>
      </c>
      <c r="D126" s="574" t="s">
        <v>1347</v>
      </c>
      <c r="E126" s="574" t="s">
        <v>1419</v>
      </c>
      <c r="F126" s="574" t="s">
        <v>1420</v>
      </c>
      <c r="G126" s="583">
        <v>3</v>
      </c>
      <c r="H126" s="583">
        <v>375</v>
      </c>
      <c r="I126" s="574"/>
      <c r="J126" s="574">
        <v>125</v>
      </c>
      <c r="K126" s="583">
        <v>3</v>
      </c>
      <c r="L126" s="583">
        <v>378</v>
      </c>
      <c r="M126" s="574"/>
      <c r="N126" s="574">
        <v>126</v>
      </c>
      <c r="O126" s="583"/>
      <c r="P126" s="583"/>
      <c r="Q126" s="579"/>
      <c r="R126" s="584"/>
    </row>
    <row r="127" spans="1:18" ht="14.45" customHeight="1" x14ac:dyDescent="0.2">
      <c r="A127" s="573" t="s">
        <v>1331</v>
      </c>
      <c r="B127" s="574" t="s">
        <v>1332</v>
      </c>
      <c r="C127" s="574" t="s">
        <v>486</v>
      </c>
      <c r="D127" s="574" t="s">
        <v>1347</v>
      </c>
      <c r="E127" s="574" t="s">
        <v>1421</v>
      </c>
      <c r="F127" s="574" t="s">
        <v>1422</v>
      </c>
      <c r="G127" s="583">
        <v>7</v>
      </c>
      <c r="H127" s="583">
        <v>427</v>
      </c>
      <c r="I127" s="574"/>
      <c r="J127" s="574">
        <v>61</v>
      </c>
      <c r="K127" s="583">
        <v>2</v>
      </c>
      <c r="L127" s="583">
        <v>124</v>
      </c>
      <c r="M127" s="574"/>
      <c r="N127" s="574">
        <v>62</v>
      </c>
      <c r="O127" s="583"/>
      <c r="P127" s="583"/>
      <c r="Q127" s="579"/>
      <c r="R127" s="584"/>
    </row>
    <row r="128" spans="1:18" ht="14.45" customHeight="1" x14ac:dyDescent="0.2">
      <c r="A128" s="573" t="s">
        <v>1331</v>
      </c>
      <c r="B128" s="574" t="s">
        <v>1332</v>
      </c>
      <c r="C128" s="574" t="s">
        <v>486</v>
      </c>
      <c r="D128" s="574" t="s">
        <v>1347</v>
      </c>
      <c r="E128" s="574" t="s">
        <v>1423</v>
      </c>
      <c r="F128" s="574" t="s">
        <v>1424</v>
      </c>
      <c r="G128" s="583">
        <v>119</v>
      </c>
      <c r="H128" s="583">
        <v>85918</v>
      </c>
      <c r="I128" s="574"/>
      <c r="J128" s="574">
        <v>722</v>
      </c>
      <c r="K128" s="583">
        <v>174</v>
      </c>
      <c r="L128" s="583">
        <v>126150</v>
      </c>
      <c r="M128" s="574"/>
      <c r="N128" s="574">
        <v>725</v>
      </c>
      <c r="O128" s="583">
        <v>42</v>
      </c>
      <c r="P128" s="583">
        <v>31752</v>
      </c>
      <c r="Q128" s="579"/>
      <c r="R128" s="584">
        <v>756</v>
      </c>
    </row>
    <row r="129" spans="1:18" ht="14.45" customHeight="1" x14ac:dyDescent="0.2">
      <c r="A129" s="573" t="s">
        <v>1331</v>
      </c>
      <c r="B129" s="574" t="s">
        <v>1332</v>
      </c>
      <c r="C129" s="574" t="s">
        <v>486</v>
      </c>
      <c r="D129" s="574" t="s">
        <v>1347</v>
      </c>
      <c r="E129" s="574" t="s">
        <v>1425</v>
      </c>
      <c r="F129" s="574" t="s">
        <v>1426</v>
      </c>
      <c r="G129" s="583">
        <v>9</v>
      </c>
      <c r="H129" s="583">
        <v>828</v>
      </c>
      <c r="I129" s="574"/>
      <c r="J129" s="574">
        <v>92</v>
      </c>
      <c r="K129" s="583">
        <v>3</v>
      </c>
      <c r="L129" s="583">
        <v>279</v>
      </c>
      <c r="M129" s="574"/>
      <c r="N129" s="574">
        <v>93</v>
      </c>
      <c r="O129" s="583">
        <v>1</v>
      </c>
      <c r="P129" s="583">
        <v>96</v>
      </c>
      <c r="Q129" s="579"/>
      <c r="R129" s="584">
        <v>96</v>
      </c>
    </row>
    <row r="130" spans="1:18" ht="14.45" customHeight="1" x14ac:dyDescent="0.2">
      <c r="A130" s="573" t="s">
        <v>1331</v>
      </c>
      <c r="B130" s="574" t="s">
        <v>1332</v>
      </c>
      <c r="C130" s="574" t="s">
        <v>486</v>
      </c>
      <c r="D130" s="574" t="s">
        <v>1347</v>
      </c>
      <c r="E130" s="574" t="s">
        <v>1427</v>
      </c>
      <c r="F130" s="574" t="s">
        <v>1428</v>
      </c>
      <c r="G130" s="583">
        <v>1</v>
      </c>
      <c r="H130" s="583">
        <v>376</v>
      </c>
      <c r="I130" s="574"/>
      <c r="J130" s="574">
        <v>376</v>
      </c>
      <c r="K130" s="583">
        <v>3</v>
      </c>
      <c r="L130" s="583">
        <v>1131</v>
      </c>
      <c r="M130" s="574"/>
      <c r="N130" s="574">
        <v>377</v>
      </c>
      <c r="O130" s="583"/>
      <c r="P130" s="583"/>
      <c r="Q130" s="579"/>
      <c r="R130" s="584"/>
    </row>
    <row r="131" spans="1:18" ht="14.45" customHeight="1" x14ac:dyDescent="0.2">
      <c r="A131" s="573" t="s">
        <v>1331</v>
      </c>
      <c r="B131" s="574" t="s">
        <v>1332</v>
      </c>
      <c r="C131" s="574" t="s">
        <v>486</v>
      </c>
      <c r="D131" s="574" t="s">
        <v>1347</v>
      </c>
      <c r="E131" s="574" t="s">
        <v>1429</v>
      </c>
      <c r="F131" s="574" t="s">
        <v>1430</v>
      </c>
      <c r="G131" s="583">
        <v>4</v>
      </c>
      <c r="H131" s="583">
        <v>3960</v>
      </c>
      <c r="I131" s="574"/>
      <c r="J131" s="574">
        <v>990</v>
      </c>
      <c r="K131" s="583"/>
      <c r="L131" s="583"/>
      <c r="M131" s="574"/>
      <c r="N131" s="574"/>
      <c r="O131" s="583">
        <v>1</v>
      </c>
      <c r="P131" s="583">
        <v>1024</v>
      </c>
      <c r="Q131" s="579"/>
      <c r="R131" s="584">
        <v>1024</v>
      </c>
    </row>
    <row r="132" spans="1:18" ht="14.45" customHeight="1" x14ac:dyDescent="0.2">
      <c r="A132" s="573" t="s">
        <v>1331</v>
      </c>
      <c r="B132" s="574" t="s">
        <v>1332</v>
      </c>
      <c r="C132" s="574" t="s">
        <v>486</v>
      </c>
      <c r="D132" s="574" t="s">
        <v>1347</v>
      </c>
      <c r="E132" s="574" t="s">
        <v>1433</v>
      </c>
      <c r="F132" s="574" t="s">
        <v>1434</v>
      </c>
      <c r="G132" s="583">
        <v>11</v>
      </c>
      <c r="H132" s="583">
        <v>4323</v>
      </c>
      <c r="I132" s="574"/>
      <c r="J132" s="574">
        <v>393</v>
      </c>
      <c r="K132" s="583">
        <v>11</v>
      </c>
      <c r="L132" s="583">
        <v>4356</v>
      </c>
      <c r="M132" s="574"/>
      <c r="N132" s="574">
        <v>396</v>
      </c>
      <c r="O132" s="583">
        <v>3</v>
      </c>
      <c r="P132" s="583">
        <v>1224</v>
      </c>
      <c r="Q132" s="579"/>
      <c r="R132" s="584">
        <v>408</v>
      </c>
    </row>
    <row r="133" spans="1:18" ht="14.45" customHeight="1" x14ac:dyDescent="0.2">
      <c r="A133" s="573" t="s">
        <v>1331</v>
      </c>
      <c r="B133" s="574" t="s">
        <v>1332</v>
      </c>
      <c r="C133" s="574" t="s">
        <v>486</v>
      </c>
      <c r="D133" s="574" t="s">
        <v>1347</v>
      </c>
      <c r="E133" s="574" t="s">
        <v>1435</v>
      </c>
      <c r="F133" s="574" t="s">
        <v>1436</v>
      </c>
      <c r="G133" s="583">
        <v>45</v>
      </c>
      <c r="H133" s="583">
        <v>22860</v>
      </c>
      <c r="I133" s="574"/>
      <c r="J133" s="574">
        <v>508</v>
      </c>
      <c r="K133" s="583">
        <v>76</v>
      </c>
      <c r="L133" s="583">
        <v>38836</v>
      </c>
      <c r="M133" s="574"/>
      <c r="N133" s="574">
        <v>511</v>
      </c>
      <c r="O133" s="583">
        <v>22</v>
      </c>
      <c r="P133" s="583">
        <v>11506</v>
      </c>
      <c r="Q133" s="579"/>
      <c r="R133" s="584">
        <v>523</v>
      </c>
    </row>
    <row r="134" spans="1:18" ht="14.45" customHeight="1" x14ac:dyDescent="0.2">
      <c r="A134" s="573" t="s">
        <v>1331</v>
      </c>
      <c r="B134" s="574" t="s">
        <v>1332</v>
      </c>
      <c r="C134" s="574" t="s">
        <v>486</v>
      </c>
      <c r="D134" s="574" t="s">
        <v>1347</v>
      </c>
      <c r="E134" s="574" t="s">
        <v>1506</v>
      </c>
      <c r="F134" s="574" t="s">
        <v>1507</v>
      </c>
      <c r="G134" s="583">
        <v>18</v>
      </c>
      <c r="H134" s="583">
        <v>30348</v>
      </c>
      <c r="I134" s="574"/>
      <c r="J134" s="574">
        <v>1686</v>
      </c>
      <c r="K134" s="583">
        <v>13</v>
      </c>
      <c r="L134" s="583">
        <v>22061</v>
      </c>
      <c r="M134" s="574"/>
      <c r="N134" s="574">
        <v>1697</v>
      </c>
      <c r="O134" s="583">
        <v>1</v>
      </c>
      <c r="P134" s="583">
        <v>1786</v>
      </c>
      <c r="Q134" s="579"/>
      <c r="R134" s="584">
        <v>1786</v>
      </c>
    </row>
    <row r="135" spans="1:18" ht="14.45" customHeight="1" x14ac:dyDescent="0.2">
      <c r="A135" s="573" t="s">
        <v>1331</v>
      </c>
      <c r="B135" s="574" t="s">
        <v>1332</v>
      </c>
      <c r="C135" s="574" t="s">
        <v>486</v>
      </c>
      <c r="D135" s="574" t="s">
        <v>1347</v>
      </c>
      <c r="E135" s="574" t="s">
        <v>1439</v>
      </c>
      <c r="F135" s="574" t="s">
        <v>1440</v>
      </c>
      <c r="G135" s="583">
        <v>44</v>
      </c>
      <c r="H135" s="583">
        <v>8008</v>
      </c>
      <c r="I135" s="574"/>
      <c r="J135" s="574">
        <v>182</v>
      </c>
      <c r="K135" s="583">
        <v>34</v>
      </c>
      <c r="L135" s="583">
        <v>6222</v>
      </c>
      <c r="M135" s="574"/>
      <c r="N135" s="574">
        <v>183</v>
      </c>
      <c r="O135" s="583">
        <v>2</v>
      </c>
      <c r="P135" s="583">
        <v>378</v>
      </c>
      <c r="Q135" s="579"/>
      <c r="R135" s="584">
        <v>189</v>
      </c>
    </row>
    <row r="136" spans="1:18" ht="14.45" customHeight="1" x14ac:dyDescent="0.2">
      <c r="A136" s="573" t="s">
        <v>1331</v>
      </c>
      <c r="B136" s="574" t="s">
        <v>1332</v>
      </c>
      <c r="C136" s="574" t="s">
        <v>486</v>
      </c>
      <c r="D136" s="574" t="s">
        <v>1347</v>
      </c>
      <c r="E136" s="574" t="s">
        <v>1441</v>
      </c>
      <c r="F136" s="574" t="s">
        <v>1442</v>
      </c>
      <c r="G136" s="583"/>
      <c r="H136" s="583"/>
      <c r="I136" s="574"/>
      <c r="J136" s="574"/>
      <c r="K136" s="583">
        <v>1</v>
      </c>
      <c r="L136" s="583">
        <v>452</v>
      </c>
      <c r="M136" s="574"/>
      <c r="N136" s="574">
        <v>452</v>
      </c>
      <c r="O136" s="583"/>
      <c r="P136" s="583"/>
      <c r="Q136" s="579"/>
      <c r="R136" s="584"/>
    </row>
    <row r="137" spans="1:18" ht="14.45" customHeight="1" x14ac:dyDescent="0.2">
      <c r="A137" s="573" t="s">
        <v>1331</v>
      </c>
      <c r="B137" s="574" t="s">
        <v>1332</v>
      </c>
      <c r="C137" s="574" t="s">
        <v>486</v>
      </c>
      <c r="D137" s="574" t="s">
        <v>1347</v>
      </c>
      <c r="E137" s="574" t="s">
        <v>1443</v>
      </c>
      <c r="F137" s="574" t="s">
        <v>1444</v>
      </c>
      <c r="G137" s="583">
        <v>165</v>
      </c>
      <c r="H137" s="583">
        <v>51480</v>
      </c>
      <c r="I137" s="574"/>
      <c r="J137" s="574">
        <v>312</v>
      </c>
      <c r="K137" s="583">
        <v>223</v>
      </c>
      <c r="L137" s="583">
        <v>69799</v>
      </c>
      <c r="M137" s="574"/>
      <c r="N137" s="574">
        <v>313</v>
      </c>
      <c r="O137" s="583">
        <v>46</v>
      </c>
      <c r="P137" s="583">
        <v>14674</v>
      </c>
      <c r="Q137" s="579"/>
      <c r="R137" s="584">
        <v>319</v>
      </c>
    </row>
    <row r="138" spans="1:18" ht="14.45" customHeight="1" x14ac:dyDescent="0.2">
      <c r="A138" s="573" t="s">
        <v>1331</v>
      </c>
      <c r="B138" s="574" t="s">
        <v>1332</v>
      </c>
      <c r="C138" s="574" t="s">
        <v>486</v>
      </c>
      <c r="D138" s="574" t="s">
        <v>1347</v>
      </c>
      <c r="E138" s="574" t="s">
        <v>1508</v>
      </c>
      <c r="F138" s="574" t="s">
        <v>1509</v>
      </c>
      <c r="G138" s="583">
        <v>27</v>
      </c>
      <c r="H138" s="583">
        <v>100980</v>
      </c>
      <c r="I138" s="574"/>
      <c r="J138" s="574">
        <v>3740</v>
      </c>
      <c r="K138" s="583">
        <v>16</v>
      </c>
      <c r="L138" s="583">
        <v>60128</v>
      </c>
      <c r="M138" s="574"/>
      <c r="N138" s="574">
        <v>3758</v>
      </c>
      <c r="O138" s="583">
        <v>8</v>
      </c>
      <c r="P138" s="583">
        <v>31768</v>
      </c>
      <c r="Q138" s="579"/>
      <c r="R138" s="584">
        <v>3971</v>
      </c>
    </row>
    <row r="139" spans="1:18" ht="14.45" customHeight="1" x14ac:dyDescent="0.2">
      <c r="A139" s="573" t="s">
        <v>1331</v>
      </c>
      <c r="B139" s="574" t="s">
        <v>1332</v>
      </c>
      <c r="C139" s="574" t="s">
        <v>486</v>
      </c>
      <c r="D139" s="574" t="s">
        <v>1347</v>
      </c>
      <c r="E139" s="574" t="s">
        <v>1510</v>
      </c>
      <c r="F139" s="574" t="s">
        <v>1511</v>
      </c>
      <c r="G139" s="583">
        <v>38</v>
      </c>
      <c r="H139" s="583">
        <v>66348</v>
      </c>
      <c r="I139" s="574"/>
      <c r="J139" s="574">
        <v>1746</v>
      </c>
      <c r="K139" s="583">
        <v>12</v>
      </c>
      <c r="L139" s="583">
        <v>21036</v>
      </c>
      <c r="M139" s="574"/>
      <c r="N139" s="574">
        <v>1753</v>
      </c>
      <c r="O139" s="583">
        <v>6</v>
      </c>
      <c r="P139" s="583">
        <v>11016</v>
      </c>
      <c r="Q139" s="579"/>
      <c r="R139" s="584">
        <v>1836</v>
      </c>
    </row>
    <row r="140" spans="1:18" ht="14.45" customHeight="1" x14ac:dyDescent="0.2">
      <c r="A140" s="573" t="s">
        <v>1331</v>
      </c>
      <c r="B140" s="574" t="s">
        <v>1332</v>
      </c>
      <c r="C140" s="574" t="s">
        <v>486</v>
      </c>
      <c r="D140" s="574" t="s">
        <v>1347</v>
      </c>
      <c r="E140" s="574" t="s">
        <v>1445</v>
      </c>
      <c r="F140" s="574" t="s">
        <v>1446</v>
      </c>
      <c r="G140" s="583">
        <v>4</v>
      </c>
      <c r="H140" s="583">
        <v>1956</v>
      </c>
      <c r="I140" s="574"/>
      <c r="J140" s="574">
        <v>489</v>
      </c>
      <c r="K140" s="583">
        <v>3</v>
      </c>
      <c r="L140" s="583">
        <v>1473</v>
      </c>
      <c r="M140" s="574"/>
      <c r="N140" s="574">
        <v>491</v>
      </c>
      <c r="O140" s="583"/>
      <c r="P140" s="583"/>
      <c r="Q140" s="579"/>
      <c r="R140" s="584"/>
    </row>
    <row r="141" spans="1:18" ht="14.45" customHeight="1" x14ac:dyDescent="0.2">
      <c r="A141" s="573" t="s">
        <v>1331</v>
      </c>
      <c r="B141" s="574" t="s">
        <v>1332</v>
      </c>
      <c r="C141" s="574" t="s">
        <v>486</v>
      </c>
      <c r="D141" s="574" t="s">
        <v>1347</v>
      </c>
      <c r="E141" s="574" t="s">
        <v>1512</v>
      </c>
      <c r="F141" s="574" t="s">
        <v>1513</v>
      </c>
      <c r="G141" s="583"/>
      <c r="H141" s="583"/>
      <c r="I141" s="574"/>
      <c r="J141" s="574"/>
      <c r="K141" s="583">
        <v>1</v>
      </c>
      <c r="L141" s="583">
        <v>1269</v>
      </c>
      <c r="M141" s="574"/>
      <c r="N141" s="574">
        <v>1269</v>
      </c>
      <c r="O141" s="583"/>
      <c r="P141" s="583"/>
      <c r="Q141" s="579"/>
      <c r="R141" s="584"/>
    </row>
    <row r="142" spans="1:18" ht="14.45" customHeight="1" x14ac:dyDescent="0.2">
      <c r="A142" s="573" t="s">
        <v>1331</v>
      </c>
      <c r="B142" s="574" t="s">
        <v>1332</v>
      </c>
      <c r="C142" s="574" t="s">
        <v>486</v>
      </c>
      <c r="D142" s="574" t="s">
        <v>1347</v>
      </c>
      <c r="E142" s="574" t="s">
        <v>1514</v>
      </c>
      <c r="F142" s="574" t="s">
        <v>1515</v>
      </c>
      <c r="G142" s="583">
        <v>2</v>
      </c>
      <c r="H142" s="583">
        <v>2174</v>
      </c>
      <c r="I142" s="574"/>
      <c r="J142" s="574">
        <v>1087</v>
      </c>
      <c r="K142" s="583">
        <v>1</v>
      </c>
      <c r="L142" s="583">
        <v>1092</v>
      </c>
      <c r="M142" s="574"/>
      <c r="N142" s="574">
        <v>1092</v>
      </c>
      <c r="O142" s="583"/>
      <c r="P142" s="583"/>
      <c r="Q142" s="579"/>
      <c r="R142" s="584"/>
    </row>
    <row r="143" spans="1:18" ht="14.45" customHeight="1" x14ac:dyDescent="0.2">
      <c r="A143" s="573" t="s">
        <v>1331</v>
      </c>
      <c r="B143" s="574" t="s">
        <v>1332</v>
      </c>
      <c r="C143" s="574" t="s">
        <v>486</v>
      </c>
      <c r="D143" s="574" t="s">
        <v>1347</v>
      </c>
      <c r="E143" s="574" t="s">
        <v>1447</v>
      </c>
      <c r="F143" s="574" t="s">
        <v>1448</v>
      </c>
      <c r="G143" s="583">
        <v>37</v>
      </c>
      <c r="H143" s="583">
        <v>11470</v>
      </c>
      <c r="I143" s="574"/>
      <c r="J143" s="574">
        <v>310</v>
      </c>
      <c r="K143" s="583"/>
      <c r="L143" s="583"/>
      <c r="M143" s="574"/>
      <c r="N143" s="574"/>
      <c r="O143" s="583"/>
      <c r="P143" s="583"/>
      <c r="Q143" s="579"/>
      <c r="R143" s="584"/>
    </row>
    <row r="144" spans="1:18" ht="14.45" customHeight="1" x14ac:dyDescent="0.2">
      <c r="A144" s="573" t="s">
        <v>1331</v>
      </c>
      <c r="B144" s="574" t="s">
        <v>1332</v>
      </c>
      <c r="C144" s="574" t="s">
        <v>486</v>
      </c>
      <c r="D144" s="574" t="s">
        <v>1347</v>
      </c>
      <c r="E144" s="574" t="s">
        <v>1449</v>
      </c>
      <c r="F144" s="574" t="s">
        <v>1450</v>
      </c>
      <c r="G144" s="583">
        <v>9</v>
      </c>
      <c r="H144" s="583">
        <v>3033</v>
      </c>
      <c r="I144" s="574"/>
      <c r="J144" s="574">
        <v>337</v>
      </c>
      <c r="K144" s="583">
        <v>6</v>
      </c>
      <c r="L144" s="583">
        <v>2040</v>
      </c>
      <c r="M144" s="574"/>
      <c r="N144" s="574">
        <v>340</v>
      </c>
      <c r="O144" s="583">
        <v>2</v>
      </c>
      <c r="P144" s="583">
        <v>716</v>
      </c>
      <c r="Q144" s="579"/>
      <c r="R144" s="584">
        <v>358</v>
      </c>
    </row>
    <row r="145" spans="1:18" ht="14.45" customHeight="1" x14ac:dyDescent="0.2">
      <c r="A145" s="573" t="s">
        <v>1331</v>
      </c>
      <c r="B145" s="574" t="s">
        <v>1332</v>
      </c>
      <c r="C145" s="574" t="s">
        <v>486</v>
      </c>
      <c r="D145" s="574" t="s">
        <v>1347</v>
      </c>
      <c r="E145" s="574" t="s">
        <v>1451</v>
      </c>
      <c r="F145" s="574" t="s">
        <v>1452</v>
      </c>
      <c r="G145" s="583">
        <v>7</v>
      </c>
      <c r="H145" s="583">
        <v>7315</v>
      </c>
      <c r="I145" s="574"/>
      <c r="J145" s="574">
        <v>1045</v>
      </c>
      <c r="K145" s="583"/>
      <c r="L145" s="583"/>
      <c r="M145" s="574"/>
      <c r="N145" s="574"/>
      <c r="O145" s="583"/>
      <c r="P145" s="583"/>
      <c r="Q145" s="579"/>
      <c r="R145" s="584"/>
    </row>
    <row r="146" spans="1:18" ht="14.45" customHeight="1" x14ac:dyDescent="0.2">
      <c r="A146" s="573" t="s">
        <v>1331</v>
      </c>
      <c r="B146" s="574" t="s">
        <v>1332</v>
      </c>
      <c r="C146" s="574" t="s">
        <v>486</v>
      </c>
      <c r="D146" s="574" t="s">
        <v>1347</v>
      </c>
      <c r="E146" s="574" t="s">
        <v>1453</v>
      </c>
      <c r="F146" s="574" t="s">
        <v>1454</v>
      </c>
      <c r="G146" s="583">
        <v>130</v>
      </c>
      <c r="H146" s="583">
        <v>109980</v>
      </c>
      <c r="I146" s="574"/>
      <c r="J146" s="574">
        <v>846</v>
      </c>
      <c r="K146" s="583">
        <v>114</v>
      </c>
      <c r="L146" s="583">
        <v>96786</v>
      </c>
      <c r="M146" s="574"/>
      <c r="N146" s="574">
        <v>849</v>
      </c>
      <c r="O146" s="583">
        <v>26</v>
      </c>
      <c r="P146" s="583">
        <v>22880</v>
      </c>
      <c r="Q146" s="579"/>
      <c r="R146" s="584">
        <v>880</v>
      </c>
    </row>
    <row r="147" spans="1:18" ht="14.45" customHeight="1" x14ac:dyDescent="0.2">
      <c r="A147" s="573" t="s">
        <v>1331</v>
      </c>
      <c r="B147" s="574" t="s">
        <v>1332</v>
      </c>
      <c r="C147" s="574" t="s">
        <v>486</v>
      </c>
      <c r="D147" s="574" t="s">
        <v>1347</v>
      </c>
      <c r="E147" s="574" t="s">
        <v>1457</v>
      </c>
      <c r="F147" s="574" t="s">
        <v>1458</v>
      </c>
      <c r="G147" s="583">
        <v>59</v>
      </c>
      <c r="H147" s="583">
        <v>71331</v>
      </c>
      <c r="I147" s="574"/>
      <c r="J147" s="574">
        <v>1209</v>
      </c>
      <c r="K147" s="583">
        <v>82</v>
      </c>
      <c r="L147" s="583">
        <v>99548</v>
      </c>
      <c r="M147" s="574"/>
      <c r="N147" s="574">
        <v>1214</v>
      </c>
      <c r="O147" s="583">
        <v>20</v>
      </c>
      <c r="P147" s="583">
        <v>25180</v>
      </c>
      <c r="Q147" s="579"/>
      <c r="R147" s="584">
        <v>1259</v>
      </c>
    </row>
    <row r="148" spans="1:18" ht="14.45" customHeight="1" x14ac:dyDescent="0.2">
      <c r="A148" s="573" t="s">
        <v>1331</v>
      </c>
      <c r="B148" s="574" t="s">
        <v>1332</v>
      </c>
      <c r="C148" s="574" t="s">
        <v>486</v>
      </c>
      <c r="D148" s="574" t="s">
        <v>1347</v>
      </c>
      <c r="E148" s="574" t="s">
        <v>1516</v>
      </c>
      <c r="F148" s="574" t="s">
        <v>1517</v>
      </c>
      <c r="G148" s="583"/>
      <c r="H148" s="583"/>
      <c r="I148" s="574"/>
      <c r="J148" s="574"/>
      <c r="K148" s="583">
        <v>3</v>
      </c>
      <c r="L148" s="583">
        <v>4164</v>
      </c>
      <c r="M148" s="574"/>
      <c r="N148" s="574">
        <v>1388</v>
      </c>
      <c r="O148" s="583">
        <v>1</v>
      </c>
      <c r="P148" s="583">
        <v>1449</v>
      </c>
      <c r="Q148" s="579"/>
      <c r="R148" s="584">
        <v>1449</v>
      </c>
    </row>
    <row r="149" spans="1:18" ht="14.45" customHeight="1" x14ac:dyDescent="0.2">
      <c r="A149" s="573" t="s">
        <v>1331</v>
      </c>
      <c r="B149" s="574" t="s">
        <v>1332</v>
      </c>
      <c r="C149" s="574" t="s">
        <v>486</v>
      </c>
      <c r="D149" s="574" t="s">
        <v>1347</v>
      </c>
      <c r="E149" s="574" t="s">
        <v>1459</v>
      </c>
      <c r="F149" s="574" t="s">
        <v>1460</v>
      </c>
      <c r="G149" s="583">
        <v>7</v>
      </c>
      <c r="H149" s="583">
        <v>11088</v>
      </c>
      <c r="I149" s="574"/>
      <c r="J149" s="574">
        <v>1584</v>
      </c>
      <c r="K149" s="583">
        <v>26</v>
      </c>
      <c r="L149" s="583">
        <v>41262</v>
      </c>
      <c r="M149" s="574"/>
      <c r="N149" s="574">
        <v>1587</v>
      </c>
      <c r="O149" s="583">
        <v>5</v>
      </c>
      <c r="P149" s="583">
        <v>8155</v>
      </c>
      <c r="Q149" s="579"/>
      <c r="R149" s="584">
        <v>1631</v>
      </c>
    </row>
    <row r="150" spans="1:18" ht="14.45" customHeight="1" x14ac:dyDescent="0.2">
      <c r="A150" s="573" t="s">
        <v>1331</v>
      </c>
      <c r="B150" s="574" t="s">
        <v>1332</v>
      </c>
      <c r="C150" s="574" t="s">
        <v>486</v>
      </c>
      <c r="D150" s="574" t="s">
        <v>1347</v>
      </c>
      <c r="E150" s="574" t="s">
        <v>1518</v>
      </c>
      <c r="F150" s="574" t="s">
        <v>1519</v>
      </c>
      <c r="G150" s="583">
        <v>1</v>
      </c>
      <c r="H150" s="583">
        <v>753</v>
      </c>
      <c r="I150" s="574"/>
      <c r="J150" s="574">
        <v>753</v>
      </c>
      <c r="K150" s="583">
        <v>0</v>
      </c>
      <c r="L150" s="583">
        <v>0</v>
      </c>
      <c r="M150" s="574"/>
      <c r="N150" s="574"/>
      <c r="O150" s="583"/>
      <c r="P150" s="583"/>
      <c r="Q150" s="579"/>
      <c r="R150" s="584"/>
    </row>
    <row r="151" spans="1:18" ht="14.45" customHeight="1" x14ac:dyDescent="0.2">
      <c r="A151" s="573" t="s">
        <v>1331</v>
      </c>
      <c r="B151" s="574" t="s">
        <v>1332</v>
      </c>
      <c r="C151" s="574" t="s">
        <v>486</v>
      </c>
      <c r="D151" s="574" t="s">
        <v>1347</v>
      </c>
      <c r="E151" s="574" t="s">
        <v>1463</v>
      </c>
      <c r="F151" s="574" t="s">
        <v>1446</v>
      </c>
      <c r="G151" s="583">
        <v>48</v>
      </c>
      <c r="H151" s="583">
        <v>39888</v>
      </c>
      <c r="I151" s="574"/>
      <c r="J151" s="574">
        <v>831</v>
      </c>
      <c r="K151" s="583">
        <v>142</v>
      </c>
      <c r="L151" s="583">
        <v>118428</v>
      </c>
      <c r="M151" s="574"/>
      <c r="N151" s="574">
        <v>834</v>
      </c>
      <c r="O151" s="583">
        <v>28</v>
      </c>
      <c r="P151" s="583">
        <v>24220</v>
      </c>
      <c r="Q151" s="579"/>
      <c r="R151" s="584">
        <v>865</v>
      </c>
    </row>
    <row r="152" spans="1:18" ht="14.45" customHeight="1" x14ac:dyDescent="0.2">
      <c r="A152" s="573" t="s">
        <v>1331</v>
      </c>
      <c r="B152" s="574" t="s">
        <v>1332</v>
      </c>
      <c r="C152" s="574" t="s">
        <v>486</v>
      </c>
      <c r="D152" s="574" t="s">
        <v>1347</v>
      </c>
      <c r="E152" s="574" t="s">
        <v>1520</v>
      </c>
      <c r="F152" s="574" t="s">
        <v>1521</v>
      </c>
      <c r="G152" s="583"/>
      <c r="H152" s="583"/>
      <c r="I152" s="574"/>
      <c r="J152" s="574"/>
      <c r="K152" s="583">
        <v>1</v>
      </c>
      <c r="L152" s="583">
        <v>486</v>
      </c>
      <c r="M152" s="574"/>
      <c r="N152" s="574">
        <v>486</v>
      </c>
      <c r="O152" s="583"/>
      <c r="P152" s="583"/>
      <c r="Q152" s="579"/>
      <c r="R152" s="584"/>
    </row>
    <row r="153" spans="1:18" ht="14.45" customHeight="1" x14ac:dyDescent="0.2">
      <c r="A153" s="573" t="s">
        <v>1331</v>
      </c>
      <c r="B153" s="574" t="s">
        <v>1332</v>
      </c>
      <c r="C153" s="574" t="s">
        <v>486</v>
      </c>
      <c r="D153" s="574" t="s">
        <v>1347</v>
      </c>
      <c r="E153" s="574" t="s">
        <v>1466</v>
      </c>
      <c r="F153" s="574" t="s">
        <v>1467</v>
      </c>
      <c r="G153" s="583"/>
      <c r="H153" s="583"/>
      <c r="I153" s="574"/>
      <c r="J153" s="574"/>
      <c r="K153" s="583"/>
      <c r="L153" s="583"/>
      <c r="M153" s="574"/>
      <c r="N153" s="574"/>
      <c r="O153" s="583">
        <v>1</v>
      </c>
      <c r="P153" s="583">
        <v>805</v>
      </c>
      <c r="Q153" s="579"/>
      <c r="R153" s="584">
        <v>805</v>
      </c>
    </row>
    <row r="154" spans="1:18" ht="14.45" customHeight="1" x14ac:dyDescent="0.2">
      <c r="A154" s="573" t="s">
        <v>1331</v>
      </c>
      <c r="B154" s="574" t="s">
        <v>1332</v>
      </c>
      <c r="C154" s="574" t="s">
        <v>486</v>
      </c>
      <c r="D154" s="574" t="s">
        <v>1347</v>
      </c>
      <c r="E154" s="574" t="s">
        <v>1522</v>
      </c>
      <c r="F154" s="574" t="s">
        <v>1523</v>
      </c>
      <c r="G154" s="583">
        <v>3</v>
      </c>
      <c r="H154" s="583">
        <v>1131</v>
      </c>
      <c r="I154" s="574"/>
      <c r="J154" s="574">
        <v>377</v>
      </c>
      <c r="K154" s="583"/>
      <c r="L154" s="583"/>
      <c r="M154" s="574"/>
      <c r="N154" s="574"/>
      <c r="O154" s="583"/>
      <c r="P154" s="583"/>
      <c r="Q154" s="579"/>
      <c r="R154" s="584"/>
    </row>
    <row r="155" spans="1:18" ht="14.45" customHeight="1" x14ac:dyDescent="0.2">
      <c r="A155" s="573" t="s">
        <v>1331</v>
      </c>
      <c r="B155" s="574" t="s">
        <v>1332</v>
      </c>
      <c r="C155" s="574" t="s">
        <v>486</v>
      </c>
      <c r="D155" s="574" t="s">
        <v>1347</v>
      </c>
      <c r="E155" s="574" t="s">
        <v>1524</v>
      </c>
      <c r="F155" s="574" t="s">
        <v>1525</v>
      </c>
      <c r="G155" s="583">
        <v>0</v>
      </c>
      <c r="H155" s="583">
        <v>0</v>
      </c>
      <c r="I155" s="574"/>
      <c r="J155" s="574"/>
      <c r="K155" s="583">
        <v>1</v>
      </c>
      <c r="L155" s="583">
        <v>2243</v>
      </c>
      <c r="M155" s="574"/>
      <c r="N155" s="574">
        <v>2243</v>
      </c>
      <c r="O155" s="583"/>
      <c r="P155" s="583"/>
      <c r="Q155" s="579"/>
      <c r="R155" s="584"/>
    </row>
    <row r="156" spans="1:18" ht="14.45" customHeight="1" x14ac:dyDescent="0.2">
      <c r="A156" s="573" t="s">
        <v>1331</v>
      </c>
      <c r="B156" s="574" t="s">
        <v>1332</v>
      </c>
      <c r="C156" s="574" t="s">
        <v>486</v>
      </c>
      <c r="D156" s="574" t="s">
        <v>1347</v>
      </c>
      <c r="E156" s="574" t="s">
        <v>1526</v>
      </c>
      <c r="F156" s="574" t="s">
        <v>1527</v>
      </c>
      <c r="G156" s="583">
        <v>2</v>
      </c>
      <c r="H156" s="583">
        <v>1652</v>
      </c>
      <c r="I156" s="574"/>
      <c r="J156" s="574">
        <v>826</v>
      </c>
      <c r="K156" s="583"/>
      <c r="L156" s="583"/>
      <c r="M156" s="574"/>
      <c r="N156" s="574"/>
      <c r="O156" s="583"/>
      <c r="P156" s="583"/>
      <c r="Q156" s="579"/>
      <c r="R156" s="584"/>
    </row>
    <row r="157" spans="1:18" ht="14.45" customHeight="1" x14ac:dyDescent="0.2">
      <c r="A157" s="573" t="s">
        <v>1331</v>
      </c>
      <c r="B157" s="574" t="s">
        <v>1332</v>
      </c>
      <c r="C157" s="574" t="s">
        <v>486</v>
      </c>
      <c r="D157" s="574" t="s">
        <v>1347</v>
      </c>
      <c r="E157" s="574" t="s">
        <v>1528</v>
      </c>
      <c r="F157" s="574" t="s">
        <v>1529</v>
      </c>
      <c r="G157" s="583">
        <v>6</v>
      </c>
      <c r="H157" s="583">
        <v>1200</v>
      </c>
      <c r="I157" s="574"/>
      <c r="J157" s="574">
        <v>200</v>
      </c>
      <c r="K157" s="583"/>
      <c r="L157" s="583"/>
      <c r="M157" s="574"/>
      <c r="N157" s="574"/>
      <c r="O157" s="583"/>
      <c r="P157" s="583"/>
      <c r="Q157" s="579"/>
      <c r="R157" s="584"/>
    </row>
    <row r="158" spans="1:18" ht="14.45" customHeight="1" x14ac:dyDescent="0.2">
      <c r="A158" s="573" t="s">
        <v>1331</v>
      </c>
      <c r="B158" s="574" t="s">
        <v>1332</v>
      </c>
      <c r="C158" s="574" t="s">
        <v>489</v>
      </c>
      <c r="D158" s="574" t="s">
        <v>1333</v>
      </c>
      <c r="E158" s="574" t="s">
        <v>1334</v>
      </c>
      <c r="F158" s="574" t="s">
        <v>1335</v>
      </c>
      <c r="G158" s="583"/>
      <c r="H158" s="583"/>
      <c r="I158" s="574"/>
      <c r="J158" s="574"/>
      <c r="K158" s="583">
        <v>5.0000000000000009</v>
      </c>
      <c r="L158" s="583">
        <v>362.84000000000003</v>
      </c>
      <c r="M158" s="574"/>
      <c r="N158" s="574">
        <v>72.567999999999998</v>
      </c>
      <c r="O158" s="583">
        <v>0.60000000000000009</v>
      </c>
      <c r="P158" s="583">
        <v>43.629999999999995</v>
      </c>
      <c r="Q158" s="579"/>
      <c r="R158" s="584">
        <v>72.716666666666654</v>
      </c>
    </row>
    <row r="159" spans="1:18" ht="14.45" customHeight="1" x14ac:dyDescent="0.2">
      <c r="A159" s="573" t="s">
        <v>1331</v>
      </c>
      <c r="B159" s="574" t="s">
        <v>1332</v>
      </c>
      <c r="C159" s="574" t="s">
        <v>489</v>
      </c>
      <c r="D159" s="574" t="s">
        <v>1333</v>
      </c>
      <c r="E159" s="574" t="s">
        <v>1336</v>
      </c>
      <c r="F159" s="574" t="s">
        <v>1337</v>
      </c>
      <c r="G159" s="583"/>
      <c r="H159" s="583"/>
      <c r="I159" s="574"/>
      <c r="J159" s="574"/>
      <c r="K159" s="583">
        <v>2.2000000000000002</v>
      </c>
      <c r="L159" s="583">
        <v>153.34</v>
      </c>
      <c r="M159" s="574"/>
      <c r="N159" s="574">
        <v>69.7</v>
      </c>
      <c r="O159" s="583"/>
      <c r="P159" s="583"/>
      <c r="Q159" s="579"/>
      <c r="R159" s="584"/>
    </row>
    <row r="160" spans="1:18" ht="14.45" customHeight="1" x14ac:dyDescent="0.2">
      <c r="A160" s="573" t="s">
        <v>1331</v>
      </c>
      <c r="B160" s="574" t="s">
        <v>1332</v>
      </c>
      <c r="C160" s="574" t="s">
        <v>489</v>
      </c>
      <c r="D160" s="574" t="s">
        <v>1333</v>
      </c>
      <c r="E160" s="574" t="s">
        <v>1336</v>
      </c>
      <c r="F160" s="574" t="s">
        <v>525</v>
      </c>
      <c r="G160" s="583">
        <v>0.1</v>
      </c>
      <c r="H160" s="583">
        <v>6.97</v>
      </c>
      <c r="I160" s="574"/>
      <c r="J160" s="574">
        <v>69.699999999999989</v>
      </c>
      <c r="K160" s="583">
        <v>1.3</v>
      </c>
      <c r="L160" s="583">
        <v>90.61</v>
      </c>
      <c r="M160" s="574"/>
      <c r="N160" s="574">
        <v>69.7</v>
      </c>
      <c r="O160" s="583">
        <v>0.7</v>
      </c>
      <c r="P160" s="583">
        <v>48.8</v>
      </c>
      <c r="Q160" s="579"/>
      <c r="R160" s="584">
        <v>69.714285714285708</v>
      </c>
    </row>
    <row r="161" spans="1:18" ht="14.45" customHeight="1" x14ac:dyDescent="0.2">
      <c r="A161" s="573" t="s">
        <v>1331</v>
      </c>
      <c r="B161" s="574" t="s">
        <v>1332</v>
      </c>
      <c r="C161" s="574" t="s">
        <v>489</v>
      </c>
      <c r="D161" s="574" t="s">
        <v>1333</v>
      </c>
      <c r="E161" s="574" t="s">
        <v>1338</v>
      </c>
      <c r="F161" s="574" t="s">
        <v>523</v>
      </c>
      <c r="G161" s="583"/>
      <c r="H161" s="583"/>
      <c r="I161" s="574"/>
      <c r="J161" s="574"/>
      <c r="K161" s="583">
        <v>4.4000000000000004</v>
      </c>
      <c r="L161" s="583">
        <v>1617.88</v>
      </c>
      <c r="M161" s="574"/>
      <c r="N161" s="574">
        <v>367.7</v>
      </c>
      <c r="O161" s="583">
        <v>1.2</v>
      </c>
      <c r="P161" s="583">
        <v>441.24000000000007</v>
      </c>
      <c r="Q161" s="579"/>
      <c r="R161" s="584">
        <v>367.70000000000005</v>
      </c>
    </row>
    <row r="162" spans="1:18" ht="14.45" customHeight="1" x14ac:dyDescent="0.2">
      <c r="A162" s="573" t="s">
        <v>1331</v>
      </c>
      <c r="B162" s="574" t="s">
        <v>1332</v>
      </c>
      <c r="C162" s="574" t="s">
        <v>489</v>
      </c>
      <c r="D162" s="574" t="s">
        <v>1474</v>
      </c>
      <c r="E162" s="574" t="s">
        <v>1530</v>
      </c>
      <c r="F162" s="574" t="s">
        <v>1531</v>
      </c>
      <c r="G162" s="583"/>
      <c r="H162" s="583"/>
      <c r="I162" s="574"/>
      <c r="J162" s="574"/>
      <c r="K162" s="583">
        <v>3</v>
      </c>
      <c r="L162" s="583">
        <v>270.48</v>
      </c>
      <c r="M162" s="574"/>
      <c r="N162" s="574">
        <v>90.160000000000011</v>
      </c>
      <c r="O162" s="583">
        <v>2</v>
      </c>
      <c r="P162" s="583">
        <v>167.16</v>
      </c>
      <c r="Q162" s="579"/>
      <c r="R162" s="584">
        <v>83.58</v>
      </c>
    </row>
    <row r="163" spans="1:18" ht="14.45" customHeight="1" x14ac:dyDescent="0.2">
      <c r="A163" s="573" t="s">
        <v>1331</v>
      </c>
      <c r="B163" s="574" t="s">
        <v>1332</v>
      </c>
      <c r="C163" s="574" t="s">
        <v>489</v>
      </c>
      <c r="D163" s="574" t="s">
        <v>1474</v>
      </c>
      <c r="E163" s="574" t="s">
        <v>1475</v>
      </c>
      <c r="F163" s="574" t="s">
        <v>1476</v>
      </c>
      <c r="G163" s="583"/>
      <c r="H163" s="583"/>
      <c r="I163" s="574"/>
      <c r="J163" s="574"/>
      <c r="K163" s="583">
        <v>2.2000000000000002</v>
      </c>
      <c r="L163" s="583">
        <v>1238.5999999999999</v>
      </c>
      <c r="M163" s="574"/>
      <c r="N163" s="574">
        <v>562.99999999999989</v>
      </c>
      <c r="O163" s="583">
        <v>0.2</v>
      </c>
      <c r="P163" s="583">
        <v>112.6</v>
      </c>
      <c r="Q163" s="579"/>
      <c r="R163" s="584">
        <v>562.99999999999989</v>
      </c>
    </row>
    <row r="164" spans="1:18" ht="14.45" customHeight="1" x14ac:dyDescent="0.2">
      <c r="A164" s="573" t="s">
        <v>1331</v>
      </c>
      <c r="B164" s="574" t="s">
        <v>1332</v>
      </c>
      <c r="C164" s="574" t="s">
        <v>489</v>
      </c>
      <c r="D164" s="574" t="s">
        <v>1474</v>
      </c>
      <c r="E164" s="574" t="s">
        <v>1477</v>
      </c>
      <c r="F164" s="574" t="s">
        <v>1478</v>
      </c>
      <c r="G164" s="583"/>
      <c r="H164" s="583"/>
      <c r="I164" s="574"/>
      <c r="J164" s="574"/>
      <c r="K164" s="583">
        <v>3</v>
      </c>
      <c r="L164" s="583">
        <v>746.18999999999994</v>
      </c>
      <c r="M164" s="574"/>
      <c r="N164" s="574">
        <v>248.73</v>
      </c>
      <c r="O164" s="583">
        <v>1</v>
      </c>
      <c r="P164" s="583">
        <v>186.25</v>
      </c>
      <c r="Q164" s="579"/>
      <c r="R164" s="584">
        <v>186.25</v>
      </c>
    </row>
    <row r="165" spans="1:18" ht="14.45" customHeight="1" x14ac:dyDescent="0.2">
      <c r="A165" s="573" t="s">
        <v>1331</v>
      </c>
      <c r="B165" s="574" t="s">
        <v>1332</v>
      </c>
      <c r="C165" s="574" t="s">
        <v>489</v>
      </c>
      <c r="D165" s="574" t="s">
        <v>1347</v>
      </c>
      <c r="E165" s="574" t="s">
        <v>1360</v>
      </c>
      <c r="F165" s="574" t="s">
        <v>1361</v>
      </c>
      <c r="G165" s="583">
        <v>2</v>
      </c>
      <c r="H165" s="583">
        <v>76</v>
      </c>
      <c r="I165" s="574"/>
      <c r="J165" s="574">
        <v>38</v>
      </c>
      <c r="K165" s="583">
        <v>15</v>
      </c>
      <c r="L165" s="583">
        <v>570</v>
      </c>
      <c r="M165" s="574"/>
      <c r="N165" s="574">
        <v>38</v>
      </c>
      <c r="O165" s="583">
        <v>3</v>
      </c>
      <c r="P165" s="583">
        <v>120</v>
      </c>
      <c r="Q165" s="579"/>
      <c r="R165" s="584">
        <v>40</v>
      </c>
    </row>
    <row r="166" spans="1:18" ht="14.45" customHeight="1" x14ac:dyDescent="0.2">
      <c r="A166" s="573" t="s">
        <v>1331</v>
      </c>
      <c r="B166" s="574" t="s">
        <v>1332</v>
      </c>
      <c r="C166" s="574" t="s">
        <v>489</v>
      </c>
      <c r="D166" s="574" t="s">
        <v>1347</v>
      </c>
      <c r="E166" s="574" t="s">
        <v>1532</v>
      </c>
      <c r="F166" s="574" t="s">
        <v>1533</v>
      </c>
      <c r="G166" s="583">
        <v>1</v>
      </c>
      <c r="H166" s="583">
        <v>242</v>
      </c>
      <c r="I166" s="574"/>
      <c r="J166" s="574">
        <v>242</v>
      </c>
      <c r="K166" s="583">
        <v>2</v>
      </c>
      <c r="L166" s="583">
        <v>486</v>
      </c>
      <c r="M166" s="574"/>
      <c r="N166" s="574">
        <v>243</v>
      </c>
      <c r="O166" s="583">
        <v>1</v>
      </c>
      <c r="P166" s="583">
        <v>252</v>
      </c>
      <c r="Q166" s="579"/>
      <c r="R166" s="584">
        <v>252</v>
      </c>
    </row>
    <row r="167" spans="1:18" ht="14.45" customHeight="1" x14ac:dyDescent="0.2">
      <c r="A167" s="573" t="s">
        <v>1331</v>
      </c>
      <c r="B167" s="574" t="s">
        <v>1332</v>
      </c>
      <c r="C167" s="574" t="s">
        <v>489</v>
      </c>
      <c r="D167" s="574" t="s">
        <v>1347</v>
      </c>
      <c r="E167" s="574" t="s">
        <v>1368</v>
      </c>
      <c r="F167" s="574" t="s">
        <v>1369</v>
      </c>
      <c r="G167" s="583">
        <v>1</v>
      </c>
      <c r="H167" s="583">
        <v>254</v>
      </c>
      <c r="I167" s="574"/>
      <c r="J167" s="574">
        <v>254</v>
      </c>
      <c r="K167" s="583"/>
      <c r="L167" s="583"/>
      <c r="M167" s="574"/>
      <c r="N167" s="574"/>
      <c r="O167" s="583"/>
      <c r="P167" s="583"/>
      <c r="Q167" s="579"/>
      <c r="R167" s="584"/>
    </row>
    <row r="168" spans="1:18" ht="14.45" customHeight="1" x14ac:dyDescent="0.2">
      <c r="A168" s="573" t="s">
        <v>1331</v>
      </c>
      <c r="B168" s="574" t="s">
        <v>1332</v>
      </c>
      <c r="C168" s="574" t="s">
        <v>489</v>
      </c>
      <c r="D168" s="574" t="s">
        <v>1347</v>
      </c>
      <c r="E168" s="574" t="s">
        <v>1370</v>
      </c>
      <c r="F168" s="574" t="s">
        <v>1371</v>
      </c>
      <c r="G168" s="583">
        <v>2</v>
      </c>
      <c r="H168" s="583">
        <v>252</v>
      </c>
      <c r="I168" s="574"/>
      <c r="J168" s="574">
        <v>126</v>
      </c>
      <c r="K168" s="583">
        <v>12</v>
      </c>
      <c r="L168" s="583">
        <v>1524</v>
      </c>
      <c r="M168" s="574"/>
      <c r="N168" s="574">
        <v>127</v>
      </c>
      <c r="O168" s="583">
        <v>3</v>
      </c>
      <c r="P168" s="583">
        <v>411</v>
      </c>
      <c r="Q168" s="579"/>
      <c r="R168" s="584">
        <v>137</v>
      </c>
    </row>
    <row r="169" spans="1:18" ht="14.45" customHeight="1" x14ac:dyDescent="0.2">
      <c r="A169" s="573" t="s">
        <v>1331</v>
      </c>
      <c r="B169" s="574" t="s">
        <v>1332</v>
      </c>
      <c r="C169" s="574" t="s">
        <v>489</v>
      </c>
      <c r="D169" s="574" t="s">
        <v>1347</v>
      </c>
      <c r="E169" s="574" t="s">
        <v>1372</v>
      </c>
      <c r="F169" s="574" t="s">
        <v>1373</v>
      </c>
      <c r="G169" s="583">
        <v>12</v>
      </c>
      <c r="H169" s="583">
        <v>6528</v>
      </c>
      <c r="I169" s="574"/>
      <c r="J169" s="574">
        <v>544</v>
      </c>
      <c r="K169" s="583">
        <v>10</v>
      </c>
      <c r="L169" s="583">
        <v>5470</v>
      </c>
      <c r="M169" s="574"/>
      <c r="N169" s="574">
        <v>547</v>
      </c>
      <c r="O169" s="583">
        <v>2</v>
      </c>
      <c r="P169" s="583">
        <v>1118</v>
      </c>
      <c r="Q169" s="579"/>
      <c r="R169" s="584">
        <v>559</v>
      </c>
    </row>
    <row r="170" spans="1:18" ht="14.45" customHeight="1" x14ac:dyDescent="0.2">
      <c r="A170" s="573" t="s">
        <v>1331</v>
      </c>
      <c r="B170" s="574" t="s">
        <v>1332</v>
      </c>
      <c r="C170" s="574" t="s">
        <v>489</v>
      </c>
      <c r="D170" s="574" t="s">
        <v>1347</v>
      </c>
      <c r="E170" s="574" t="s">
        <v>1374</v>
      </c>
      <c r="F170" s="574" t="s">
        <v>1375</v>
      </c>
      <c r="G170" s="583">
        <v>3</v>
      </c>
      <c r="H170" s="583">
        <v>4662</v>
      </c>
      <c r="I170" s="574"/>
      <c r="J170" s="574">
        <v>1554</v>
      </c>
      <c r="K170" s="583">
        <v>5</v>
      </c>
      <c r="L170" s="583">
        <v>7805</v>
      </c>
      <c r="M170" s="574"/>
      <c r="N170" s="574">
        <v>1561</v>
      </c>
      <c r="O170" s="583"/>
      <c r="P170" s="583"/>
      <c r="Q170" s="579"/>
      <c r="R170" s="584"/>
    </row>
    <row r="171" spans="1:18" ht="14.45" customHeight="1" x14ac:dyDescent="0.2">
      <c r="A171" s="573" t="s">
        <v>1331</v>
      </c>
      <c r="B171" s="574" t="s">
        <v>1332</v>
      </c>
      <c r="C171" s="574" t="s">
        <v>489</v>
      </c>
      <c r="D171" s="574" t="s">
        <v>1347</v>
      </c>
      <c r="E171" s="574" t="s">
        <v>1376</v>
      </c>
      <c r="F171" s="574" t="s">
        <v>1377</v>
      </c>
      <c r="G171" s="583">
        <v>36</v>
      </c>
      <c r="H171" s="583">
        <v>18144</v>
      </c>
      <c r="I171" s="574"/>
      <c r="J171" s="574">
        <v>504</v>
      </c>
      <c r="K171" s="583">
        <v>109</v>
      </c>
      <c r="L171" s="583">
        <v>55263</v>
      </c>
      <c r="M171" s="574"/>
      <c r="N171" s="574">
        <v>507</v>
      </c>
      <c r="O171" s="583">
        <v>5</v>
      </c>
      <c r="P171" s="583">
        <v>2625</v>
      </c>
      <c r="Q171" s="579"/>
      <c r="R171" s="584">
        <v>525</v>
      </c>
    </row>
    <row r="172" spans="1:18" ht="14.45" customHeight="1" x14ac:dyDescent="0.2">
      <c r="A172" s="573" t="s">
        <v>1331</v>
      </c>
      <c r="B172" s="574" t="s">
        <v>1332</v>
      </c>
      <c r="C172" s="574" t="s">
        <v>489</v>
      </c>
      <c r="D172" s="574" t="s">
        <v>1347</v>
      </c>
      <c r="E172" s="574" t="s">
        <v>1378</v>
      </c>
      <c r="F172" s="574" t="s">
        <v>1379</v>
      </c>
      <c r="G172" s="583">
        <v>11</v>
      </c>
      <c r="H172" s="583">
        <v>7535</v>
      </c>
      <c r="I172" s="574"/>
      <c r="J172" s="574">
        <v>685</v>
      </c>
      <c r="K172" s="583">
        <v>46</v>
      </c>
      <c r="L172" s="583">
        <v>31648</v>
      </c>
      <c r="M172" s="574"/>
      <c r="N172" s="574">
        <v>688</v>
      </c>
      <c r="O172" s="583">
        <v>4</v>
      </c>
      <c r="P172" s="583">
        <v>2824</v>
      </c>
      <c r="Q172" s="579"/>
      <c r="R172" s="584">
        <v>706</v>
      </c>
    </row>
    <row r="173" spans="1:18" ht="14.45" customHeight="1" x14ac:dyDescent="0.2">
      <c r="A173" s="573" t="s">
        <v>1331</v>
      </c>
      <c r="B173" s="574" t="s">
        <v>1332</v>
      </c>
      <c r="C173" s="574" t="s">
        <v>489</v>
      </c>
      <c r="D173" s="574" t="s">
        <v>1347</v>
      </c>
      <c r="E173" s="574" t="s">
        <v>1380</v>
      </c>
      <c r="F173" s="574" t="s">
        <v>1381</v>
      </c>
      <c r="G173" s="583">
        <v>52</v>
      </c>
      <c r="H173" s="583">
        <v>54080</v>
      </c>
      <c r="I173" s="574"/>
      <c r="J173" s="574">
        <v>1040</v>
      </c>
      <c r="K173" s="583">
        <v>114</v>
      </c>
      <c r="L173" s="583">
        <v>119130</v>
      </c>
      <c r="M173" s="574"/>
      <c r="N173" s="574">
        <v>1045</v>
      </c>
      <c r="O173" s="583">
        <v>4</v>
      </c>
      <c r="P173" s="583">
        <v>4292</v>
      </c>
      <c r="Q173" s="579"/>
      <c r="R173" s="584">
        <v>1073</v>
      </c>
    </row>
    <row r="174" spans="1:18" ht="14.45" customHeight="1" x14ac:dyDescent="0.2">
      <c r="A174" s="573" t="s">
        <v>1331</v>
      </c>
      <c r="B174" s="574" t="s">
        <v>1332</v>
      </c>
      <c r="C174" s="574" t="s">
        <v>489</v>
      </c>
      <c r="D174" s="574" t="s">
        <v>1347</v>
      </c>
      <c r="E174" s="574" t="s">
        <v>1485</v>
      </c>
      <c r="F174" s="574" t="s">
        <v>1486</v>
      </c>
      <c r="G174" s="583">
        <v>4</v>
      </c>
      <c r="H174" s="583">
        <v>8448</v>
      </c>
      <c r="I174" s="574"/>
      <c r="J174" s="574">
        <v>2112</v>
      </c>
      <c r="K174" s="583">
        <v>8</v>
      </c>
      <c r="L174" s="583">
        <v>16968</v>
      </c>
      <c r="M174" s="574"/>
      <c r="N174" s="574">
        <v>2121</v>
      </c>
      <c r="O174" s="583">
        <v>2</v>
      </c>
      <c r="P174" s="583">
        <v>4440</v>
      </c>
      <c r="Q174" s="579"/>
      <c r="R174" s="584">
        <v>2220</v>
      </c>
    </row>
    <row r="175" spans="1:18" ht="14.45" customHeight="1" x14ac:dyDescent="0.2">
      <c r="A175" s="573" t="s">
        <v>1331</v>
      </c>
      <c r="B175" s="574" t="s">
        <v>1332</v>
      </c>
      <c r="C175" s="574" t="s">
        <v>489</v>
      </c>
      <c r="D175" s="574" t="s">
        <v>1347</v>
      </c>
      <c r="E175" s="574" t="s">
        <v>1487</v>
      </c>
      <c r="F175" s="574" t="s">
        <v>1488</v>
      </c>
      <c r="G175" s="583">
        <v>5</v>
      </c>
      <c r="H175" s="583">
        <v>6455</v>
      </c>
      <c r="I175" s="574"/>
      <c r="J175" s="574">
        <v>1291</v>
      </c>
      <c r="K175" s="583">
        <v>6</v>
      </c>
      <c r="L175" s="583">
        <v>7812</v>
      </c>
      <c r="M175" s="574"/>
      <c r="N175" s="574">
        <v>1302</v>
      </c>
      <c r="O175" s="583"/>
      <c r="P175" s="583"/>
      <c r="Q175" s="579"/>
      <c r="R175" s="584"/>
    </row>
    <row r="176" spans="1:18" ht="14.45" customHeight="1" x14ac:dyDescent="0.2">
      <c r="A176" s="573" t="s">
        <v>1331</v>
      </c>
      <c r="B176" s="574" t="s">
        <v>1332</v>
      </c>
      <c r="C176" s="574" t="s">
        <v>489</v>
      </c>
      <c r="D176" s="574" t="s">
        <v>1347</v>
      </c>
      <c r="E176" s="574" t="s">
        <v>1493</v>
      </c>
      <c r="F176" s="574" t="s">
        <v>1494</v>
      </c>
      <c r="G176" s="583">
        <v>1</v>
      </c>
      <c r="H176" s="583">
        <v>853</v>
      </c>
      <c r="I176" s="574"/>
      <c r="J176" s="574">
        <v>853</v>
      </c>
      <c r="K176" s="583"/>
      <c r="L176" s="583"/>
      <c r="M176" s="574"/>
      <c r="N176" s="574"/>
      <c r="O176" s="583"/>
      <c r="P176" s="583"/>
      <c r="Q176" s="579"/>
      <c r="R176" s="584"/>
    </row>
    <row r="177" spans="1:18" ht="14.45" customHeight="1" x14ac:dyDescent="0.2">
      <c r="A177" s="573" t="s">
        <v>1331</v>
      </c>
      <c r="B177" s="574" t="s">
        <v>1332</v>
      </c>
      <c r="C177" s="574" t="s">
        <v>489</v>
      </c>
      <c r="D177" s="574" t="s">
        <v>1347</v>
      </c>
      <c r="E177" s="574" t="s">
        <v>1495</v>
      </c>
      <c r="F177" s="574" t="s">
        <v>1496</v>
      </c>
      <c r="G177" s="583">
        <v>1</v>
      </c>
      <c r="H177" s="583">
        <v>1687</v>
      </c>
      <c r="I177" s="574"/>
      <c r="J177" s="574">
        <v>1687</v>
      </c>
      <c r="K177" s="583">
        <v>4</v>
      </c>
      <c r="L177" s="583">
        <v>6772</v>
      </c>
      <c r="M177" s="574"/>
      <c r="N177" s="574">
        <v>1693</v>
      </c>
      <c r="O177" s="583"/>
      <c r="P177" s="583"/>
      <c r="Q177" s="579"/>
      <c r="R177" s="584"/>
    </row>
    <row r="178" spans="1:18" ht="14.45" customHeight="1" x14ac:dyDescent="0.2">
      <c r="A178" s="573" t="s">
        <v>1331</v>
      </c>
      <c r="B178" s="574" t="s">
        <v>1332</v>
      </c>
      <c r="C178" s="574" t="s">
        <v>489</v>
      </c>
      <c r="D178" s="574" t="s">
        <v>1347</v>
      </c>
      <c r="E178" s="574" t="s">
        <v>1382</v>
      </c>
      <c r="F178" s="574" t="s">
        <v>1383</v>
      </c>
      <c r="G178" s="583">
        <v>2</v>
      </c>
      <c r="H178" s="583">
        <v>2812</v>
      </c>
      <c r="I178" s="574"/>
      <c r="J178" s="574">
        <v>1406</v>
      </c>
      <c r="K178" s="583">
        <v>1</v>
      </c>
      <c r="L178" s="583">
        <v>1415</v>
      </c>
      <c r="M178" s="574"/>
      <c r="N178" s="574">
        <v>1415</v>
      </c>
      <c r="O178" s="583">
        <v>2</v>
      </c>
      <c r="P178" s="583">
        <v>2966</v>
      </c>
      <c r="Q178" s="579"/>
      <c r="R178" s="584">
        <v>1483</v>
      </c>
    </row>
    <row r="179" spans="1:18" ht="14.45" customHeight="1" x14ac:dyDescent="0.2">
      <c r="A179" s="573" t="s">
        <v>1331</v>
      </c>
      <c r="B179" s="574" t="s">
        <v>1332</v>
      </c>
      <c r="C179" s="574" t="s">
        <v>489</v>
      </c>
      <c r="D179" s="574" t="s">
        <v>1347</v>
      </c>
      <c r="E179" s="574" t="s">
        <v>1497</v>
      </c>
      <c r="F179" s="574" t="s">
        <v>1498</v>
      </c>
      <c r="G179" s="583">
        <v>6</v>
      </c>
      <c r="H179" s="583">
        <v>9462</v>
      </c>
      <c r="I179" s="574"/>
      <c r="J179" s="574">
        <v>1577</v>
      </c>
      <c r="K179" s="583">
        <v>9</v>
      </c>
      <c r="L179" s="583">
        <v>14247</v>
      </c>
      <c r="M179" s="574"/>
      <c r="N179" s="574">
        <v>1583</v>
      </c>
      <c r="O179" s="583"/>
      <c r="P179" s="583"/>
      <c r="Q179" s="579"/>
      <c r="R179" s="584"/>
    </row>
    <row r="180" spans="1:18" ht="14.45" customHeight="1" x14ac:dyDescent="0.2">
      <c r="A180" s="573" t="s">
        <v>1331</v>
      </c>
      <c r="B180" s="574" t="s">
        <v>1332</v>
      </c>
      <c r="C180" s="574" t="s">
        <v>489</v>
      </c>
      <c r="D180" s="574" t="s">
        <v>1347</v>
      </c>
      <c r="E180" s="574" t="s">
        <v>1499</v>
      </c>
      <c r="F180" s="574" t="s">
        <v>1500</v>
      </c>
      <c r="G180" s="583"/>
      <c r="H180" s="583"/>
      <c r="I180" s="574"/>
      <c r="J180" s="574"/>
      <c r="K180" s="583">
        <v>1</v>
      </c>
      <c r="L180" s="583">
        <v>455</v>
      </c>
      <c r="M180" s="574"/>
      <c r="N180" s="574">
        <v>455</v>
      </c>
      <c r="O180" s="583"/>
      <c r="P180" s="583"/>
      <c r="Q180" s="579"/>
      <c r="R180" s="584"/>
    </row>
    <row r="181" spans="1:18" ht="14.45" customHeight="1" x14ac:dyDescent="0.2">
      <c r="A181" s="573" t="s">
        <v>1331</v>
      </c>
      <c r="B181" s="574" t="s">
        <v>1332</v>
      </c>
      <c r="C181" s="574" t="s">
        <v>489</v>
      </c>
      <c r="D181" s="574" t="s">
        <v>1347</v>
      </c>
      <c r="E181" s="574" t="s">
        <v>1390</v>
      </c>
      <c r="F181" s="574" t="s">
        <v>1391</v>
      </c>
      <c r="G181" s="583">
        <v>3</v>
      </c>
      <c r="H181" s="583">
        <v>99.99</v>
      </c>
      <c r="I181" s="574"/>
      <c r="J181" s="574">
        <v>33.33</v>
      </c>
      <c r="K181" s="583">
        <v>6</v>
      </c>
      <c r="L181" s="583">
        <v>200.01</v>
      </c>
      <c r="M181" s="574"/>
      <c r="N181" s="574">
        <v>33.335000000000001</v>
      </c>
      <c r="O181" s="583">
        <v>2</v>
      </c>
      <c r="P181" s="583">
        <v>91.12</v>
      </c>
      <c r="Q181" s="579"/>
      <c r="R181" s="584">
        <v>45.56</v>
      </c>
    </row>
    <row r="182" spans="1:18" ht="14.45" customHeight="1" x14ac:dyDescent="0.2">
      <c r="A182" s="573" t="s">
        <v>1331</v>
      </c>
      <c r="B182" s="574" t="s">
        <v>1332</v>
      </c>
      <c r="C182" s="574" t="s">
        <v>489</v>
      </c>
      <c r="D182" s="574" t="s">
        <v>1347</v>
      </c>
      <c r="E182" s="574" t="s">
        <v>1392</v>
      </c>
      <c r="F182" s="574" t="s">
        <v>1393</v>
      </c>
      <c r="G182" s="583"/>
      <c r="H182" s="583"/>
      <c r="I182" s="574"/>
      <c r="J182" s="574"/>
      <c r="K182" s="583">
        <v>2</v>
      </c>
      <c r="L182" s="583">
        <v>234</v>
      </c>
      <c r="M182" s="574"/>
      <c r="N182" s="574">
        <v>117</v>
      </c>
      <c r="O182" s="583"/>
      <c r="P182" s="583"/>
      <c r="Q182" s="579"/>
      <c r="R182" s="584"/>
    </row>
    <row r="183" spans="1:18" ht="14.45" customHeight="1" x14ac:dyDescent="0.2">
      <c r="A183" s="573" t="s">
        <v>1331</v>
      </c>
      <c r="B183" s="574" t="s">
        <v>1332</v>
      </c>
      <c r="C183" s="574" t="s">
        <v>489</v>
      </c>
      <c r="D183" s="574" t="s">
        <v>1347</v>
      </c>
      <c r="E183" s="574" t="s">
        <v>1396</v>
      </c>
      <c r="F183" s="574" t="s">
        <v>1397</v>
      </c>
      <c r="G183" s="583">
        <v>105</v>
      </c>
      <c r="H183" s="583">
        <v>9135</v>
      </c>
      <c r="I183" s="574"/>
      <c r="J183" s="574">
        <v>87</v>
      </c>
      <c r="K183" s="583">
        <v>181</v>
      </c>
      <c r="L183" s="583">
        <v>15928</v>
      </c>
      <c r="M183" s="574"/>
      <c r="N183" s="574">
        <v>88</v>
      </c>
      <c r="O183" s="583">
        <v>15</v>
      </c>
      <c r="P183" s="583">
        <v>1395</v>
      </c>
      <c r="Q183" s="579"/>
      <c r="R183" s="584">
        <v>93</v>
      </c>
    </row>
    <row r="184" spans="1:18" ht="14.45" customHeight="1" x14ac:dyDescent="0.2">
      <c r="A184" s="573" t="s">
        <v>1331</v>
      </c>
      <c r="B184" s="574" t="s">
        <v>1332</v>
      </c>
      <c r="C184" s="574" t="s">
        <v>489</v>
      </c>
      <c r="D184" s="574" t="s">
        <v>1347</v>
      </c>
      <c r="E184" s="574" t="s">
        <v>1398</v>
      </c>
      <c r="F184" s="574" t="s">
        <v>1399</v>
      </c>
      <c r="G184" s="583">
        <v>2</v>
      </c>
      <c r="H184" s="583">
        <v>66</v>
      </c>
      <c r="I184" s="574"/>
      <c r="J184" s="574">
        <v>33</v>
      </c>
      <c r="K184" s="583">
        <v>19</v>
      </c>
      <c r="L184" s="583">
        <v>627</v>
      </c>
      <c r="M184" s="574"/>
      <c r="N184" s="574">
        <v>33</v>
      </c>
      <c r="O184" s="583"/>
      <c r="P184" s="583"/>
      <c r="Q184" s="579"/>
      <c r="R184" s="584"/>
    </row>
    <row r="185" spans="1:18" ht="14.45" customHeight="1" x14ac:dyDescent="0.2">
      <c r="A185" s="573" t="s">
        <v>1331</v>
      </c>
      <c r="B185" s="574" t="s">
        <v>1332</v>
      </c>
      <c r="C185" s="574" t="s">
        <v>489</v>
      </c>
      <c r="D185" s="574" t="s">
        <v>1347</v>
      </c>
      <c r="E185" s="574" t="s">
        <v>1404</v>
      </c>
      <c r="F185" s="574" t="s">
        <v>1373</v>
      </c>
      <c r="G185" s="583">
        <v>3</v>
      </c>
      <c r="H185" s="583">
        <v>2082</v>
      </c>
      <c r="I185" s="574"/>
      <c r="J185" s="574">
        <v>694</v>
      </c>
      <c r="K185" s="583"/>
      <c r="L185" s="583"/>
      <c r="M185" s="574"/>
      <c r="N185" s="574"/>
      <c r="O185" s="583"/>
      <c r="P185" s="583"/>
      <c r="Q185" s="579"/>
      <c r="R185" s="584"/>
    </row>
    <row r="186" spans="1:18" ht="14.45" customHeight="1" x14ac:dyDescent="0.2">
      <c r="A186" s="573" t="s">
        <v>1331</v>
      </c>
      <c r="B186" s="574" t="s">
        <v>1332</v>
      </c>
      <c r="C186" s="574" t="s">
        <v>489</v>
      </c>
      <c r="D186" s="574" t="s">
        <v>1347</v>
      </c>
      <c r="E186" s="574" t="s">
        <v>1405</v>
      </c>
      <c r="F186" s="574" t="s">
        <v>1406</v>
      </c>
      <c r="G186" s="583">
        <v>9</v>
      </c>
      <c r="H186" s="583">
        <v>1422</v>
      </c>
      <c r="I186" s="574"/>
      <c r="J186" s="574">
        <v>158</v>
      </c>
      <c r="K186" s="583">
        <v>12</v>
      </c>
      <c r="L186" s="583">
        <v>1908</v>
      </c>
      <c r="M186" s="574"/>
      <c r="N186" s="574">
        <v>159</v>
      </c>
      <c r="O186" s="583">
        <v>4</v>
      </c>
      <c r="P186" s="583">
        <v>656</v>
      </c>
      <c r="Q186" s="579"/>
      <c r="R186" s="584">
        <v>164</v>
      </c>
    </row>
    <row r="187" spans="1:18" ht="14.45" customHeight="1" x14ac:dyDescent="0.2">
      <c r="A187" s="573" t="s">
        <v>1331</v>
      </c>
      <c r="B187" s="574" t="s">
        <v>1332</v>
      </c>
      <c r="C187" s="574" t="s">
        <v>489</v>
      </c>
      <c r="D187" s="574" t="s">
        <v>1347</v>
      </c>
      <c r="E187" s="574" t="s">
        <v>1413</v>
      </c>
      <c r="F187" s="574" t="s">
        <v>1414</v>
      </c>
      <c r="G187" s="583">
        <v>1</v>
      </c>
      <c r="H187" s="583">
        <v>729</v>
      </c>
      <c r="I187" s="574"/>
      <c r="J187" s="574">
        <v>729</v>
      </c>
      <c r="K187" s="583">
        <v>2</v>
      </c>
      <c r="L187" s="583">
        <v>1468</v>
      </c>
      <c r="M187" s="574"/>
      <c r="N187" s="574">
        <v>734</v>
      </c>
      <c r="O187" s="583">
        <v>1</v>
      </c>
      <c r="P187" s="583">
        <v>758</v>
      </c>
      <c r="Q187" s="579"/>
      <c r="R187" s="584">
        <v>758</v>
      </c>
    </row>
    <row r="188" spans="1:18" ht="14.45" customHeight="1" x14ac:dyDescent="0.2">
      <c r="A188" s="573" t="s">
        <v>1331</v>
      </c>
      <c r="B188" s="574" t="s">
        <v>1332</v>
      </c>
      <c r="C188" s="574" t="s">
        <v>489</v>
      </c>
      <c r="D188" s="574" t="s">
        <v>1347</v>
      </c>
      <c r="E188" s="574" t="s">
        <v>1415</v>
      </c>
      <c r="F188" s="574" t="s">
        <v>1416</v>
      </c>
      <c r="G188" s="583">
        <v>3</v>
      </c>
      <c r="H188" s="583">
        <v>3207</v>
      </c>
      <c r="I188" s="574"/>
      <c r="J188" s="574">
        <v>1069</v>
      </c>
      <c r="K188" s="583">
        <v>13</v>
      </c>
      <c r="L188" s="583">
        <v>13936</v>
      </c>
      <c r="M188" s="574"/>
      <c r="N188" s="574">
        <v>1072</v>
      </c>
      <c r="O188" s="583"/>
      <c r="P188" s="583"/>
      <c r="Q188" s="579"/>
      <c r="R188" s="584"/>
    </row>
    <row r="189" spans="1:18" ht="14.45" customHeight="1" x14ac:dyDescent="0.2">
      <c r="A189" s="573" t="s">
        <v>1331</v>
      </c>
      <c r="B189" s="574" t="s">
        <v>1332</v>
      </c>
      <c r="C189" s="574" t="s">
        <v>489</v>
      </c>
      <c r="D189" s="574" t="s">
        <v>1347</v>
      </c>
      <c r="E189" s="574" t="s">
        <v>1419</v>
      </c>
      <c r="F189" s="574" t="s">
        <v>1420</v>
      </c>
      <c r="G189" s="583">
        <v>3</v>
      </c>
      <c r="H189" s="583">
        <v>375</v>
      </c>
      <c r="I189" s="574"/>
      <c r="J189" s="574">
        <v>125</v>
      </c>
      <c r="K189" s="583"/>
      <c r="L189" s="583"/>
      <c r="M189" s="574"/>
      <c r="N189" s="574"/>
      <c r="O189" s="583"/>
      <c r="P189" s="583"/>
      <c r="Q189" s="579"/>
      <c r="R189" s="584"/>
    </row>
    <row r="190" spans="1:18" ht="14.45" customHeight="1" x14ac:dyDescent="0.2">
      <c r="A190" s="573" t="s">
        <v>1331</v>
      </c>
      <c r="B190" s="574" t="s">
        <v>1332</v>
      </c>
      <c r="C190" s="574" t="s">
        <v>489</v>
      </c>
      <c r="D190" s="574" t="s">
        <v>1347</v>
      </c>
      <c r="E190" s="574" t="s">
        <v>1423</v>
      </c>
      <c r="F190" s="574" t="s">
        <v>1424</v>
      </c>
      <c r="G190" s="583">
        <v>7</v>
      </c>
      <c r="H190" s="583">
        <v>5054</v>
      </c>
      <c r="I190" s="574"/>
      <c r="J190" s="574">
        <v>722</v>
      </c>
      <c r="K190" s="583">
        <v>20</v>
      </c>
      <c r="L190" s="583">
        <v>14500</v>
      </c>
      <c r="M190" s="574"/>
      <c r="N190" s="574">
        <v>725</v>
      </c>
      <c r="O190" s="583">
        <v>2</v>
      </c>
      <c r="P190" s="583">
        <v>1512</v>
      </c>
      <c r="Q190" s="579"/>
      <c r="R190" s="584">
        <v>756</v>
      </c>
    </row>
    <row r="191" spans="1:18" ht="14.45" customHeight="1" x14ac:dyDescent="0.2">
      <c r="A191" s="573" t="s">
        <v>1331</v>
      </c>
      <c r="B191" s="574" t="s">
        <v>1332</v>
      </c>
      <c r="C191" s="574" t="s">
        <v>489</v>
      </c>
      <c r="D191" s="574" t="s">
        <v>1347</v>
      </c>
      <c r="E191" s="574" t="s">
        <v>1427</v>
      </c>
      <c r="F191" s="574" t="s">
        <v>1428</v>
      </c>
      <c r="G191" s="583"/>
      <c r="H191" s="583"/>
      <c r="I191" s="574"/>
      <c r="J191" s="574"/>
      <c r="K191" s="583">
        <v>2</v>
      </c>
      <c r="L191" s="583">
        <v>754</v>
      </c>
      <c r="M191" s="574"/>
      <c r="N191" s="574">
        <v>377</v>
      </c>
      <c r="O191" s="583"/>
      <c r="P191" s="583"/>
      <c r="Q191" s="579"/>
      <c r="R191" s="584"/>
    </row>
    <row r="192" spans="1:18" ht="14.45" customHeight="1" x14ac:dyDescent="0.2">
      <c r="A192" s="573" t="s">
        <v>1331</v>
      </c>
      <c r="B192" s="574" t="s">
        <v>1332</v>
      </c>
      <c r="C192" s="574" t="s">
        <v>489</v>
      </c>
      <c r="D192" s="574" t="s">
        <v>1347</v>
      </c>
      <c r="E192" s="574" t="s">
        <v>1433</v>
      </c>
      <c r="F192" s="574" t="s">
        <v>1434</v>
      </c>
      <c r="G192" s="583">
        <v>3</v>
      </c>
      <c r="H192" s="583">
        <v>1179</v>
      </c>
      <c r="I192" s="574"/>
      <c r="J192" s="574">
        <v>393</v>
      </c>
      <c r="K192" s="583">
        <v>6</v>
      </c>
      <c r="L192" s="583">
        <v>2376</v>
      </c>
      <c r="M192" s="574"/>
      <c r="N192" s="574">
        <v>396</v>
      </c>
      <c r="O192" s="583">
        <v>1</v>
      </c>
      <c r="P192" s="583">
        <v>408</v>
      </c>
      <c r="Q192" s="579"/>
      <c r="R192" s="584">
        <v>408</v>
      </c>
    </row>
    <row r="193" spans="1:18" ht="14.45" customHeight="1" x14ac:dyDescent="0.2">
      <c r="A193" s="573" t="s">
        <v>1331</v>
      </c>
      <c r="B193" s="574" t="s">
        <v>1332</v>
      </c>
      <c r="C193" s="574" t="s">
        <v>489</v>
      </c>
      <c r="D193" s="574" t="s">
        <v>1347</v>
      </c>
      <c r="E193" s="574" t="s">
        <v>1435</v>
      </c>
      <c r="F193" s="574" t="s">
        <v>1436</v>
      </c>
      <c r="G193" s="583">
        <v>6</v>
      </c>
      <c r="H193" s="583">
        <v>3048</v>
      </c>
      <c r="I193" s="574"/>
      <c r="J193" s="574">
        <v>508</v>
      </c>
      <c r="K193" s="583">
        <v>2</v>
      </c>
      <c r="L193" s="583">
        <v>1022</v>
      </c>
      <c r="M193" s="574"/>
      <c r="N193" s="574">
        <v>511</v>
      </c>
      <c r="O193" s="583">
        <v>1</v>
      </c>
      <c r="P193" s="583">
        <v>523</v>
      </c>
      <c r="Q193" s="579"/>
      <c r="R193" s="584">
        <v>523</v>
      </c>
    </row>
    <row r="194" spans="1:18" ht="14.45" customHeight="1" x14ac:dyDescent="0.2">
      <c r="A194" s="573" t="s">
        <v>1331</v>
      </c>
      <c r="B194" s="574" t="s">
        <v>1332</v>
      </c>
      <c r="C194" s="574" t="s">
        <v>489</v>
      </c>
      <c r="D194" s="574" t="s">
        <v>1347</v>
      </c>
      <c r="E194" s="574" t="s">
        <v>1506</v>
      </c>
      <c r="F194" s="574" t="s">
        <v>1507</v>
      </c>
      <c r="G194" s="583">
        <v>6</v>
      </c>
      <c r="H194" s="583">
        <v>10116</v>
      </c>
      <c r="I194" s="574"/>
      <c r="J194" s="574">
        <v>1686</v>
      </c>
      <c r="K194" s="583">
        <v>16</v>
      </c>
      <c r="L194" s="583">
        <v>27152</v>
      </c>
      <c r="M194" s="574"/>
      <c r="N194" s="574">
        <v>1697</v>
      </c>
      <c r="O194" s="583">
        <v>1</v>
      </c>
      <c r="P194" s="583">
        <v>1786</v>
      </c>
      <c r="Q194" s="579"/>
      <c r="R194" s="584">
        <v>1786</v>
      </c>
    </row>
    <row r="195" spans="1:18" ht="14.45" customHeight="1" x14ac:dyDescent="0.2">
      <c r="A195" s="573" t="s">
        <v>1331</v>
      </c>
      <c r="B195" s="574" t="s">
        <v>1332</v>
      </c>
      <c r="C195" s="574" t="s">
        <v>489</v>
      </c>
      <c r="D195" s="574" t="s">
        <v>1347</v>
      </c>
      <c r="E195" s="574" t="s">
        <v>1439</v>
      </c>
      <c r="F195" s="574" t="s">
        <v>1440</v>
      </c>
      <c r="G195" s="583">
        <v>1</v>
      </c>
      <c r="H195" s="583">
        <v>182</v>
      </c>
      <c r="I195" s="574"/>
      <c r="J195" s="574">
        <v>182</v>
      </c>
      <c r="K195" s="583">
        <v>4</v>
      </c>
      <c r="L195" s="583">
        <v>732</v>
      </c>
      <c r="M195" s="574"/>
      <c r="N195" s="574">
        <v>183</v>
      </c>
      <c r="O195" s="583"/>
      <c r="P195" s="583"/>
      <c r="Q195" s="579"/>
      <c r="R195" s="584"/>
    </row>
    <row r="196" spans="1:18" ht="14.45" customHeight="1" x14ac:dyDescent="0.2">
      <c r="A196" s="573" t="s">
        <v>1331</v>
      </c>
      <c r="B196" s="574" t="s">
        <v>1332</v>
      </c>
      <c r="C196" s="574" t="s">
        <v>489</v>
      </c>
      <c r="D196" s="574" t="s">
        <v>1347</v>
      </c>
      <c r="E196" s="574" t="s">
        <v>1443</v>
      </c>
      <c r="F196" s="574" t="s">
        <v>1444</v>
      </c>
      <c r="G196" s="583">
        <v>12</v>
      </c>
      <c r="H196" s="583">
        <v>3744</v>
      </c>
      <c r="I196" s="574"/>
      <c r="J196" s="574">
        <v>312</v>
      </c>
      <c r="K196" s="583">
        <v>29</v>
      </c>
      <c r="L196" s="583">
        <v>9077</v>
      </c>
      <c r="M196" s="574"/>
      <c r="N196" s="574">
        <v>313</v>
      </c>
      <c r="O196" s="583">
        <v>6</v>
      </c>
      <c r="P196" s="583">
        <v>1914</v>
      </c>
      <c r="Q196" s="579"/>
      <c r="R196" s="584">
        <v>319</v>
      </c>
    </row>
    <row r="197" spans="1:18" ht="14.45" customHeight="1" x14ac:dyDescent="0.2">
      <c r="A197" s="573" t="s">
        <v>1331</v>
      </c>
      <c r="B197" s="574" t="s">
        <v>1332</v>
      </c>
      <c r="C197" s="574" t="s">
        <v>489</v>
      </c>
      <c r="D197" s="574" t="s">
        <v>1347</v>
      </c>
      <c r="E197" s="574" t="s">
        <v>1508</v>
      </c>
      <c r="F197" s="574" t="s">
        <v>1509</v>
      </c>
      <c r="G197" s="583">
        <v>7</v>
      </c>
      <c r="H197" s="583">
        <v>26180</v>
      </c>
      <c r="I197" s="574"/>
      <c r="J197" s="574">
        <v>3740</v>
      </c>
      <c r="K197" s="583">
        <v>15</v>
      </c>
      <c r="L197" s="583">
        <v>56370</v>
      </c>
      <c r="M197" s="574"/>
      <c r="N197" s="574">
        <v>3758</v>
      </c>
      <c r="O197" s="583">
        <v>3</v>
      </c>
      <c r="P197" s="583">
        <v>11913</v>
      </c>
      <c r="Q197" s="579"/>
      <c r="R197" s="584">
        <v>3971</v>
      </c>
    </row>
    <row r="198" spans="1:18" ht="14.45" customHeight="1" x14ac:dyDescent="0.2">
      <c r="A198" s="573" t="s">
        <v>1331</v>
      </c>
      <c r="B198" s="574" t="s">
        <v>1332</v>
      </c>
      <c r="C198" s="574" t="s">
        <v>489</v>
      </c>
      <c r="D198" s="574" t="s">
        <v>1347</v>
      </c>
      <c r="E198" s="574" t="s">
        <v>1510</v>
      </c>
      <c r="F198" s="574" t="s">
        <v>1511</v>
      </c>
      <c r="G198" s="583">
        <v>7</v>
      </c>
      <c r="H198" s="583">
        <v>12222</v>
      </c>
      <c r="I198" s="574"/>
      <c r="J198" s="574">
        <v>1746</v>
      </c>
      <c r="K198" s="583">
        <v>11</v>
      </c>
      <c r="L198" s="583">
        <v>19283</v>
      </c>
      <c r="M198" s="574"/>
      <c r="N198" s="574">
        <v>1753</v>
      </c>
      <c r="O198" s="583">
        <v>2</v>
      </c>
      <c r="P198" s="583">
        <v>3672</v>
      </c>
      <c r="Q198" s="579"/>
      <c r="R198" s="584">
        <v>1836</v>
      </c>
    </row>
    <row r="199" spans="1:18" ht="14.45" customHeight="1" x14ac:dyDescent="0.2">
      <c r="A199" s="573" t="s">
        <v>1331</v>
      </c>
      <c r="B199" s="574" t="s">
        <v>1332</v>
      </c>
      <c r="C199" s="574" t="s">
        <v>489</v>
      </c>
      <c r="D199" s="574" t="s">
        <v>1347</v>
      </c>
      <c r="E199" s="574" t="s">
        <v>1445</v>
      </c>
      <c r="F199" s="574" t="s">
        <v>1446</v>
      </c>
      <c r="G199" s="583">
        <v>2</v>
      </c>
      <c r="H199" s="583">
        <v>978</v>
      </c>
      <c r="I199" s="574"/>
      <c r="J199" s="574">
        <v>489</v>
      </c>
      <c r="K199" s="583">
        <v>1</v>
      </c>
      <c r="L199" s="583">
        <v>491</v>
      </c>
      <c r="M199" s="574"/>
      <c r="N199" s="574">
        <v>491</v>
      </c>
      <c r="O199" s="583">
        <v>1</v>
      </c>
      <c r="P199" s="583">
        <v>507</v>
      </c>
      <c r="Q199" s="579"/>
      <c r="R199" s="584">
        <v>507</v>
      </c>
    </row>
    <row r="200" spans="1:18" ht="14.45" customHeight="1" x14ac:dyDescent="0.2">
      <c r="A200" s="573" t="s">
        <v>1331</v>
      </c>
      <c r="B200" s="574" t="s">
        <v>1332</v>
      </c>
      <c r="C200" s="574" t="s">
        <v>489</v>
      </c>
      <c r="D200" s="574" t="s">
        <v>1347</v>
      </c>
      <c r="E200" s="574" t="s">
        <v>1512</v>
      </c>
      <c r="F200" s="574" t="s">
        <v>1513</v>
      </c>
      <c r="G200" s="583">
        <v>2</v>
      </c>
      <c r="H200" s="583">
        <v>2524</v>
      </c>
      <c r="I200" s="574"/>
      <c r="J200" s="574">
        <v>1262</v>
      </c>
      <c r="K200" s="583">
        <v>1</v>
      </c>
      <c r="L200" s="583">
        <v>1269</v>
      </c>
      <c r="M200" s="574"/>
      <c r="N200" s="574">
        <v>1269</v>
      </c>
      <c r="O200" s="583"/>
      <c r="P200" s="583"/>
      <c r="Q200" s="579"/>
      <c r="R200" s="584"/>
    </row>
    <row r="201" spans="1:18" ht="14.45" customHeight="1" x14ac:dyDescent="0.2">
      <c r="A201" s="573" t="s">
        <v>1331</v>
      </c>
      <c r="B201" s="574" t="s">
        <v>1332</v>
      </c>
      <c r="C201" s="574" t="s">
        <v>489</v>
      </c>
      <c r="D201" s="574" t="s">
        <v>1347</v>
      </c>
      <c r="E201" s="574" t="s">
        <v>1514</v>
      </c>
      <c r="F201" s="574" t="s">
        <v>1515</v>
      </c>
      <c r="G201" s="583">
        <v>8</v>
      </c>
      <c r="H201" s="583">
        <v>8696</v>
      </c>
      <c r="I201" s="574"/>
      <c r="J201" s="574">
        <v>1087</v>
      </c>
      <c r="K201" s="583">
        <v>1</v>
      </c>
      <c r="L201" s="583">
        <v>1092</v>
      </c>
      <c r="M201" s="574"/>
      <c r="N201" s="574">
        <v>1092</v>
      </c>
      <c r="O201" s="583">
        <v>3</v>
      </c>
      <c r="P201" s="583">
        <v>3414</v>
      </c>
      <c r="Q201" s="579"/>
      <c r="R201" s="584">
        <v>1138</v>
      </c>
    </row>
    <row r="202" spans="1:18" ht="14.45" customHeight="1" x14ac:dyDescent="0.2">
      <c r="A202" s="573" t="s">
        <v>1331</v>
      </c>
      <c r="B202" s="574" t="s">
        <v>1332</v>
      </c>
      <c r="C202" s="574" t="s">
        <v>489</v>
      </c>
      <c r="D202" s="574" t="s">
        <v>1347</v>
      </c>
      <c r="E202" s="574" t="s">
        <v>1447</v>
      </c>
      <c r="F202" s="574" t="s">
        <v>1448</v>
      </c>
      <c r="G202" s="583">
        <v>2</v>
      </c>
      <c r="H202" s="583">
        <v>620</v>
      </c>
      <c r="I202" s="574"/>
      <c r="J202" s="574">
        <v>310</v>
      </c>
      <c r="K202" s="583"/>
      <c r="L202" s="583"/>
      <c r="M202" s="574"/>
      <c r="N202" s="574"/>
      <c r="O202" s="583"/>
      <c r="P202" s="583"/>
      <c r="Q202" s="579"/>
      <c r="R202" s="584"/>
    </row>
    <row r="203" spans="1:18" ht="14.45" customHeight="1" x14ac:dyDescent="0.2">
      <c r="A203" s="573" t="s">
        <v>1331</v>
      </c>
      <c r="B203" s="574" t="s">
        <v>1332</v>
      </c>
      <c r="C203" s="574" t="s">
        <v>489</v>
      </c>
      <c r="D203" s="574" t="s">
        <v>1347</v>
      </c>
      <c r="E203" s="574" t="s">
        <v>1449</v>
      </c>
      <c r="F203" s="574" t="s">
        <v>1450</v>
      </c>
      <c r="G203" s="583">
        <v>7</v>
      </c>
      <c r="H203" s="583">
        <v>2359</v>
      </c>
      <c r="I203" s="574"/>
      <c r="J203" s="574">
        <v>337</v>
      </c>
      <c r="K203" s="583">
        <v>2</v>
      </c>
      <c r="L203" s="583">
        <v>680</v>
      </c>
      <c r="M203" s="574"/>
      <c r="N203" s="574">
        <v>340</v>
      </c>
      <c r="O203" s="583">
        <v>2</v>
      </c>
      <c r="P203" s="583">
        <v>716</v>
      </c>
      <c r="Q203" s="579"/>
      <c r="R203" s="584">
        <v>358</v>
      </c>
    </row>
    <row r="204" spans="1:18" ht="14.45" customHeight="1" x14ac:dyDescent="0.2">
      <c r="A204" s="573" t="s">
        <v>1331</v>
      </c>
      <c r="B204" s="574" t="s">
        <v>1332</v>
      </c>
      <c r="C204" s="574" t="s">
        <v>489</v>
      </c>
      <c r="D204" s="574" t="s">
        <v>1347</v>
      </c>
      <c r="E204" s="574" t="s">
        <v>1451</v>
      </c>
      <c r="F204" s="574" t="s">
        <v>1452</v>
      </c>
      <c r="G204" s="583">
        <v>1</v>
      </c>
      <c r="H204" s="583">
        <v>1045</v>
      </c>
      <c r="I204" s="574"/>
      <c r="J204" s="574">
        <v>1045</v>
      </c>
      <c r="K204" s="583"/>
      <c r="L204" s="583"/>
      <c r="M204" s="574"/>
      <c r="N204" s="574"/>
      <c r="O204" s="583"/>
      <c r="P204" s="583"/>
      <c r="Q204" s="579"/>
      <c r="R204" s="584"/>
    </row>
    <row r="205" spans="1:18" ht="14.45" customHeight="1" x14ac:dyDescent="0.2">
      <c r="A205" s="573" t="s">
        <v>1331</v>
      </c>
      <c r="B205" s="574" t="s">
        <v>1332</v>
      </c>
      <c r="C205" s="574" t="s">
        <v>489</v>
      </c>
      <c r="D205" s="574" t="s">
        <v>1347</v>
      </c>
      <c r="E205" s="574" t="s">
        <v>1453</v>
      </c>
      <c r="F205" s="574" t="s">
        <v>1454</v>
      </c>
      <c r="G205" s="583">
        <v>9</v>
      </c>
      <c r="H205" s="583">
        <v>7614</v>
      </c>
      <c r="I205" s="574"/>
      <c r="J205" s="574">
        <v>846</v>
      </c>
      <c r="K205" s="583">
        <v>29</v>
      </c>
      <c r="L205" s="583">
        <v>24621</v>
      </c>
      <c r="M205" s="574"/>
      <c r="N205" s="574">
        <v>849</v>
      </c>
      <c r="O205" s="583">
        <v>1</v>
      </c>
      <c r="P205" s="583">
        <v>880</v>
      </c>
      <c r="Q205" s="579"/>
      <c r="R205" s="584">
        <v>880</v>
      </c>
    </row>
    <row r="206" spans="1:18" ht="14.45" customHeight="1" x14ac:dyDescent="0.2">
      <c r="A206" s="573" t="s">
        <v>1331</v>
      </c>
      <c r="B206" s="574" t="s">
        <v>1332</v>
      </c>
      <c r="C206" s="574" t="s">
        <v>489</v>
      </c>
      <c r="D206" s="574" t="s">
        <v>1347</v>
      </c>
      <c r="E206" s="574" t="s">
        <v>1457</v>
      </c>
      <c r="F206" s="574" t="s">
        <v>1458</v>
      </c>
      <c r="G206" s="583">
        <v>3</v>
      </c>
      <c r="H206" s="583">
        <v>3627</v>
      </c>
      <c r="I206" s="574"/>
      <c r="J206" s="574">
        <v>1209</v>
      </c>
      <c r="K206" s="583">
        <v>2</v>
      </c>
      <c r="L206" s="583">
        <v>2428</v>
      </c>
      <c r="M206" s="574"/>
      <c r="N206" s="574">
        <v>1214</v>
      </c>
      <c r="O206" s="583"/>
      <c r="P206" s="583"/>
      <c r="Q206" s="579"/>
      <c r="R206" s="584"/>
    </row>
    <row r="207" spans="1:18" ht="14.45" customHeight="1" x14ac:dyDescent="0.2">
      <c r="A207" s="573" t="s">
        <v>1331</v>
      </c>
      <c r="B207" s="574" t="s">
        <v>1332</v>
      </c>
      <c r="C207" s="574" t="s">
        <v>489</v>
      </c>
      <c r="D207" s="574" t="s">
        <v>1347</v>
      </c>
      <c r="E207" s="574" t="s">
        <v>1516</v>
      </c>
      <c r="F207" s="574" t="s">
        <v>1517</v>
      </c>
      <c r="G207" s="583"/>
      <c r="H207" s="583"/>
      <c r="I207" s="574"/>
      <c r="J207" s="574"/>
      <c r="K207" s="583">
        <v>2</v>
      </c>
      <c r="L207" s="583">
        <v>2776</v>
      </c>
      <c r="M207" s="574"/>
      <c r="N207" s="574">
        <v>1388</v>
      </c>
      <c r="O207" s="583"/>
      <c r="P207" s="583"/>
      <c r="Q207" s="579"/>
      <c r="R207" s="584"/>
    </row>
    <row r="208" spans="1:18" ht="14.45" customHeight="1" x14ac:dyDescent="0.2">
      <c r="A208" s="573" t="s">
        <v>1331</v>
      </c>
      <c r="B208" s="574" t="s">
        <v>1332</v>
      </c>
      <c r="C208" s="574" t="s">
        <v>489</v>
      </c>
      <c r="D208" s="574" t="s">
        <v>1347</v>
      </c>
      <c r="E208" s="574" t="s">
        <v>1459</v>
      </c>
      <c r="F208" s="574" t="s">
        <v>1460</v>
      </c>
      <c r="G208" s="583"/>
      <c r="H208" s="583"/>
      <c r="I208" s="574"/>
      <c r="J208" s="574"/>
      <c r="K208" s="583">
        <v>7</v>
      </c>
      <c r="L208" s="583">
        <v>11109</v>
      </c>
      <c r="M208" s="574"/>
      <c r="N208" s="574">
        <v>1587</v>
      </c>
      <c r="O208" s="583">
        <v>2</v>
      </c>
      <c r="P208" s="583">
        <v>3262</v>
      </c>
      <c r="Q208" s="579"/>
      <c r="R208" s="584">
        <v>1631</v>
      </c>
    </row>
    <row r="209" spans="1:18" ht="14.45" customHeight="1" x14ac:dyDescent="0.2">
      <c r="A209" s="573" t="s">
        <v>1331</v>
      </c>
      <c r="B209" s="574" t="s">
        <v>1332</v>
      </c>
      <c r="C209" s="574" t="s">
        <v>489</v>
      </c>
      <c r="D209" s="574" t="s">
        <v>1347</v>
      </c>
      <c r="E209" s="574" t="s">
        <v>1518</v>
      </c>
      <c r="F209" s="574" t="s">
        <v>1519</v>
      </c>
      <c r="G209" s="583"/>
      <c r="H209" s="583"/>
      <c r="I209" s="574"/>
      <c r="J209" s="574"/>
      <c r="K209" s="583">
        <v>0</v>
      </c>
      <c r="L209" s="583">
        <v>0</v>
      </c>
      <c r="M209" s="574"/>
      <c r="N209" s="574"/>
      <c r="O209" s="583"/>
      <c r="P209" s="583"/>
      <c r="Q209" s="579"/>
      <c r="R209" s="584"/>
    </row>
    <row r="210" spans="1:18" ht="14.45" customHeight="1" x14ac:dyDescent="0.2">
      <c r="A210" s="573" t="s">
        <v>1331</v>
      </c>
      <c r="B210" s="574" t="s">
        <v>1332</v>
      </c>
      <c r="C210" s="574" t="s">
        <v>489</v>
      </c>
      <c r="D210" s="574" t="s">
        <v>1347</v>
      </c>
      <c r="E210" s="574" t="s">
        <v>1461</v>
      </c>
      <c r="F210" s="574" t="s">
        <v>1462</v>
      </c>
      <c r="G210" s="583"/>
      <c r="H210" s="583"/>
      <c r="I210" s="574"/>
      <c r="J210" s="574"/>
      <c r="K210" s="583">
        <v>2</v>
      </c>
      <c r="L210" s="583">
        <v>504</v>
      </c>
      <c r="M210" s="574"/>
      <c r="N210" s="574">
        <v>252</v>
      </c>
      <c r="O210" s="583"/>
      <c r="P210" s="583"/>
      <c r="Q210" s="579"/>
      <c r="R210" s="584"/>
    </row>
    <row r="211" spans="1:18" ht="14.45" customHeight="1" x14ac:dyDescent="0.2">
      <c r="A211" s="573" t="s">
        <v>1331</v>
      </c>
      <c r="B211" s="574" t="s">
        <v>1332</v>
      </c>
      <c r="C211" s="574" t="s">
        <v>489</v>
      </c>
      <c r="D211" s="574" t="s">
        <v>1347</v>
      </c>
      <c r="E211" s="574" t="s">
        <v>1463</v>
      </c>
      <c r="F211" s="574" t="s">
        <v>1446</v>
      </c>
      <c r="G211" s="583">
        <v>8</v>
      </c>
      <c r="H211" s="583">
        <v>6648</v>
      </c>
      <c r="I211" s="574"/>
      <c r="J211" s="574">
        <v>831</v>
      </c>
      <c r="K211" s="583">
        <v>26</v>
      </c>
      <c r="L211" s="583">
        <v>21684</v>
      </c>
      <c r="M211" s="574"/>
      <c r="N211" s="574">
        <v>834</v>
      </c>
      <c r="O211" s="583">
        <v>2</v>
      </c>
      <c r="P211" s="583">
        <v>1730</v>
      </c>
      <c r="Q211" s="579"/>
      <c r="R211" s="584">
        <v>865</v>
      </c>
    </row>
    <row r="212" spans="1:18" ht="14.45" customHeight="1" thickBot="1" x14ac:dyDescent="0.25">
      <c r="A212" s="565" t="s">
        <v>1331</v>
      </c>
      <c r="B212" s="566" t="s">
        <v>1332</v>
      </c>
      <c r="C212" s="566" t="s">
        <v>489</v>
      </c>
      <c r="D212" s="566" t="s">
        <v>1347</v>
      </c>
      <c r="E212" s="566" t="s">
        <v>1534</v>
      </c>
      <c r="F212" s="566" t="s">
        <v>1535</v>
      </c>
      <c r="G212" s="585">
        <v>1</v>
      </c>
      <c r="H212" s="585">
        <v>595</v>
      </c>
      <c r="I212" s="566"/>
      <c r="J212" s="566">
        <v>595</v>
      </c>
      <c r="K212" s="585"/>
      <c r="L212" s="585"/>
      <c r="M212" s="566"/>
      <c r="N212" s="566"/>
      <c r="O212" s="585">
        <v>1</v>
      </c>
      <c r="P212" s="585">
        <v>616</v>
      </c>
      <c r="Q212" s="571"/>
      <c r="R212" s="586">
        <v>616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32263947-6C02-4636-8F1C-B904696F4728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99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1537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270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39649.659999999982</v>
      </c>
      <c r="I3" s="103">
        <f t="shared" si="0"/>
        <v>6968131.5699999994</v>
      </c>
      <c r="J3" s="74"/>
      <c r="K3" s="74"/>
      <c r="L3" s="103">
        <f t="shared" si="0"/>
        <v>33867.769999999982</v>
      </c>
      <c r="M3" s="103">
        <f t="shared" si="0"/>
        <v>6466282.3600000022</v>
      </c>
      <c r="N3" s="74"/>
      <c r="O3" s="74"/>
      <c r="P3" s="103">
        <f t="shared" si="0"/>
        <v>6837.2099999999973</v>
      </c>
      <c r="Q3" s="103">
        <f t="shared" si="0"/>
        <v>1427338.0800000003</v>
      </c>
      <c r="R3" s="75">
        <f>IF(M3=0,0,Q3/M3)</f>
        <v>0.22073550156569405</v>
      </c>
      <c r="S3" s="104">
        <f>IF(P3=0,0,Q3/P3)</f>
        <v>208.76031012649909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5" t="s">
        <v>135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26"/>
      <c r="B5" s="626"/>
      <c r="C5" s="627"/>
      <c r="D5" s="636"/>
      <c r="E5" s="628"/>
      <c r="F5" s="629"/>
      <c r="G5" s="630"/>
      <c r="H5" s="631" t="s">
        <v>71</v>
      </c>
      <c r="I5" s="632" t="s">
        <v>14</v>
      </c>
      <c r="J5" s="633"/>
      <c r="K5" s="633"/>
      <c r="L5" s="631" t="s">
        <v>71</v>
      </c>
      <c r="M5" s="632" t="s">
        <v>14</v>
      </c>
      <c r="N5" s="633"/>
      <c r="O5" s="633"/>
      <c r="P5" s="631" t="s">
        <v>71</v>
      </c>
      <c r="Q5" s="632" t="s">
        <v>14</v>
      </c>
      <c r="R5" s="634"/>
      <c r="S5" s="635"/>
    </row>
    <row r="6" spans="1:19" ht="14.45" customHeight="1" x14ac:dyDescent="0.2">
      <c r="A6" s="558" t="s">
        <v>1331</v>
      </c>
      <c r="B6" s="559" t="s">
        <v>1332</v>
      </c>
      <c r="C6" s="559" t="s">
        <v>482</v>
      </c>
      <c r="D6" s="559" t="s">
        <v>1324</v>
      </c>
      <c r="E6" s="559" t="s">
        <v>1333</v>
      </c>
      <c r="F6" s="559" t="s">
        <v>1334</v>
      </c>
      <c r="G6" s="559" t="s">
        <v>1335</v>
      </c>
      <c r="H6" s="116">
        <v>0.2</v>
      </c>
      <c r="I6" s="116">
        <v>14.51</v>
      </c>
      <c r="J6" s="559"/>
      <c r="K6" s="559">
        <v>72.55</v>
      </c>
      <c r="L6" s="116"/>
      <c r="M6" s="116"/>
      <c r="N6" s="559"/>
      <c r="O6" s="559"/>
      <c r="P6" s="116"/>
      <c r="Q6" s="116"/>
      <c r="R6" s="564"/>
      <c r="S6" s="582"/>
    </row>
    <row r="7" spans="1:19" ht="14.45" customHeight="1" x14ac:dyDescent="0.2">
      <c r="A7" s="573" t="s">
        <v>1331</v>
      </c>
      <c r="B7" s="574" t="s">
        <v>1332</v>
      </c>
      <c r="C7" s="574" t="s">
        <v>482</v>
      </c>
      <c r="D7" s="574" t="s">
        <v>1324</v>
      </c>
      <c r="E7" s="574" t="s">
        <v>1333</v>
      </c>
      <c r="F7" s="574" t="s">
        <v>1336</v>
      </c>
      <c r="G7" s="574" t="s">
        <v>1337</v>
      </c>
      <c r="H7" s="583"/>
      <c r="I7" s="583"/>
      <c r="J7" s="574"/>
      <c r="K7" s="574"/>
      <c r="L7" s="583">
        <v>0.1</v>
      </c>
      <c r="M7" s="583">
        <v>6.97</v>
      </c>
      <c r="N7" s="574"/>
      <c r="O7" s="574">
        <v>69.699999999999989</v>
      </c>
      <c r="P7" s="583"/>
      <c r="Q7" s="583"/>
      <c r="R7" s="579"/>
      <c r="S7" s="584"/>
    </row>
    <row r="8" spans="1:19" ht="14.45" customHeight="1" x14ac:dyDescent="0.2">
      <c r="A8" s="573" t="s">
        <v>1331</v>
      </c>
      <c r="B8" s="574" t="s">
        <v>1332</v>
      </c>
      <c r="C8" s="574" t="s">
        <v>482</v>
      </c>
      <c r="D8" s="574" t="s">
        <v>1324</v>
      </c>
      <c r="E8" s="574" t="s">
        <v>1333</v>
      </c>
      <c r="F8" s="574" t="s">
        <v>1336</v>
      </c>
      <c r="G8" s="574" t="s">
        <v>525</v>
      </c>
      <c r="H8" s="583">
        <v>0.1</v>
      </c>
      <c r="I8" s="583">
        <v>6.97</v>
      </c>
      <c r="J8" s="574"/>
      <c r="K8" s="574">
        <v>69.699999999999989</v>
      </c>
      <c r="L8" s="583">
        <v>0.1</v>
      </c>
      <c r="M8" s="583">
        <v>6.97</v>
      </c>
      <c r="N8" s="574"/>
      <c r="O8" s="574">
        <v>69.699999999999989</v>
      </c>
      <c r="P8" s="583"/>
      <c r="Q8" s="583"/>
      <c r="R8" s="579"/>
      <c r="S8" s="584"/>
    </row>
    <row r="9" spans="1:19" ht="14.45" customHeight="1" x14ac:dyDescent="0.2">
      <c r="A9" s="573" t="s">
        <v>1331</v>
      </c>
      <c r="B9" s="574" t="s">
        <v>1332</v>
      </c>
      <c r="C9" s="574" t="s">
        <v>482</v>
      </c>
      <c r="D9" s="574" t="s">
        <v>1324</v>
      </c>
      <c r="E9" s="574" t="s">
        <v>1333</v>
      </c>
      <c r="F9" s="574" t="s">
        <v>1338</v>
      </c>
      <c r="G9" s="574" t="s">
        <v>523</v>
      </c>
      <c r="H9" s="583">
        <v>0.8</v>
      </c>
      <c r="I9" s="583">
        <v>228.06</v>
      </c>
      <c r="J9" s="574"/>
      <c r="K9" s="574">
        <v>285.07499999999999</v>
      </c>
      <c r="L9" s="583"/>
      <c r="M9" s="583"/>
      <c r="N9" s="574"/>
      <c r="O9" s="574"/>
      <c r="P9" s="583"/>
      <c r="Q9" s="583"/>
      <c r="R9" s="579"/>
      <c r="S9" s="584"/>
    </row>
    <row r="10" spans="1:19" ht="14.45" customHeight="1" x14ac:dyDescent="0.2">
      <c r="A10" s="573" t="s">
        <v>1331</v>
      </c>
      <c r="B10" s="574" t="s">
        <v>1332</v>
      </c>
      <c r="C10" s="574" t="s">
        <v>482</v>
      </c>
      <c r="D10" s="574" t="s">
        <v>1324</v>
      </c>
      <c r="E10" s="574" t="s">
        <v>1333</v>
      </c>
      <c r="F10" s="574" t="s">
        <v>1342</v>
      </c>
      <c r="G10" s="574" t="s">
        <v>1343</v>
      </c>
      <c r="H10" s="583">
        <v>2</v>
      </c>
      <c r="I10" s="583">
        <v>0</v>
      </c>
      <c r="J10" s="574"/>
      <c r="K10" s="574">
        <v>0</v>
      </c>
      <c r="L10" s="583"/>
      <c r="M10" s="583"/>
      <c r="N10" s="574"/>
      <c r="O10" s="574"/>
      <c r="P10" s="583"/>
      <c r="Q10" s="583"/>
      <c r="R10" s="579"/>
      <c r="S10" s="584"/>
    </row>
    <row r="11" spans="1:19" ht="14.45" customHeight="1" x14ac:dyDescent="0.2">
      <c r="A11" s="573" t="s">
        <v>1331</v>
      </c>
      <c r="B11" s="574" t="s">
        <v>1332</v>
      </c>
      <c r="C11" s="574" t="s">
        <v>482</v>
      </c>
      <c r="D11" s="574" t="s">
        <v>1324</v>
      </c>
      <c r="E11" s="574" t="s">
        <v>1333</v>
      </c>
      <c r="F11" s="574" t="s">
        <v>1346</v>
      </c>
      <c r="G11" s="574"/>
      <c r="H11" s="583">
        <v>7</v>
      </c>
      <c r="I11" s="583">
        <v>135074.20000000001</v>
      </c>
      <c r="J11" s="574"/>
      <c r="K11" s="574">
        <v>19296.314285714288</v>
      </c>
      <c r="L11" s="583"/>
      <c r="M11" s="583"/>
      <c r="N11" s="574"/>
      <c r="O11" s="574"/>
      <c r="P11" s="583"/>
      <c r="Q11" s="583"/>
      <c r="R11" s="579"/>
      <c r="S11" s="584"/>
    </row>
    <row r="12" spans="1:19" ht="14.45" customHeight="1" x14ac:dyDescent="0.2">
      <c r="A12" s="573" t="s">
        <v>1331</v>
      </c>
      <c r="B12" s="574" t="s">
        <v>1332</v>
      </c>
      <c r="C12" s="574" t="s">
        <v>482</v>
      </c>
      <c r="D12" s="574" t="s">
        <v>1324</v>
      </c>
      <c r="E12" s="574" t="s">
        <v>1347</v>
      </c>
      <c r="F12" s="574" t="s">
        <v>1348</v>
      </c>
      <c r="G12" s="574" t="s">
        <v>1349</v>
      </c>
      <c r="H12" s="583">
        <v>1</v>
      </c>
      <c r="I12" s="583">
        <v>185</v>
      </c>
      <c r="J12" s="574"/>
      <c r="K12" s="574">
        <v>185</v>
      </c>
      <c r="L12" s="583"/>
      <c r="M12" s="583"/>
      <c r="N12" s="574"/>
      <c r="O12" s="574"/>
      <c r="P12" s="583"/>
      <c r="Q12" s="583"/>
      <c r="R12" s="579"/>
      <c r="S12" s="584"/>
    </row>
    <row r="13" spans="1:19" ht="14.45" customHeight="1" x14ac:dyDescent="0.2">
      <c r="A13" s="573" t="s">
        <v>1331</v>
      </c>
      <c r="B13" s="574" t="s">
        <v>1332</v>
      </c>
      <c r="C13" s="574" t="s">
        <v>482</v>
      </c>
      <c r="D13" s="574" t="s">
        <v>1324</v>
      </c>
      <c r="E13" s="574" t="s">
        <v>1347</v>
      </c>
      <c r="F13" s="574" t="s">
        <v>1354</v>
      </c>
      <c r="G13" s="574" t="s">
        <v>1355</v>
      </c>
      <c r="H13" s="583">
        <v>2</v>
      </c>
      <c r="I13" s="583">
        <v>168</v>
      </c>
      <c r="J13" s="574"/>
      <c r="K13" s="574">
        <v>84</v>
      </c>
      <c r="L13" s="583">
        <v>1</v>
      </c>
      <c r="M13" s="583">
        <v>85</v>
      </c>
      <c r="N13" s="574"/>
      <c r="O13" s="574">
        <v>85</v>
      </c>
      <c r="P13" s="583"/>
      <c r="Q13" s="583"/>
      <c r="R13" s="579"/>
      <c r="S13" s="584"/>
    </row>
    <row r="14" spans="1:19" ht="14.45" customHeight="1" x14ac:dyDescent="0.2">
      <c r="A14" s="573" t="s">
        <v>1331</v>
      </c>
      <c r="B14" s="574" t="s">
        <v>1332</v>
      </c>
      <c r="C14" s="574" t="s">
        <v>482</v>
      </c>
      <c r="D14" s="574" t="s">
        <v>1324</v>
      </c>
      <c r="E14" s="574" t="s">
        <v>1347</v>
      </c>
      <c r="F14" s="574" t="s">
        <v>1356</v>
      </c>
      <c r="G14" s="574" t="s">
        <v>1357</v>
      </c>
      <c r="H14" s="583">
        <v>28</v>
      </c>
      <c r="I14" s="583">
        <v>2996</v>
      </c>
      <c r="J14" s="574"/>
      <c r="K14" s="574">
        <v>107</v>
      </c>
      <c r="L14" s="583">
        <v>13</v>
      </c>
      <c r="M14" s="583">
        <v>1404</v>
      </c>
      <c r="N14" s="574"/>
      <c r="O14" s="574">
        <v>108</v>
      </c>
      <c r="P14" s="583">
        <v>8</v>
      </c>
      <c r="Q14" s="583">
        <v>896</v>
      </c>
      <c r="R14" s="579"/>
      <c r="S14" s="584">
        <v>112</v>
      </c>
    </row>
    <row r="15" spans="1:19" ht="14.45" customHeight="1" x14ac:dyDescent="0.2">
      <c r="A15" s="573" t="s">
        <v>1331</v>
      </c>
      <c r="B15" s="574" t="s">
        <v>1332</v>
      </c>
      <c r="C15" s="574" t="s">
        <v>482</v>
      </c>
      <c r="D15" s="574" t="s">
        <v>1324</v>
      </c>
      <c r="E15" s="574" t="s">
        <v>1347</v>
      </c>
      <c r="F15" s="574" t="s">
        <v>1360</v>
      </c>
      <c r="G15" s="574" t="s">
        <v>1361</v>
      </c>
      <c r="H15" s="583">
        <v>3</v>
      </c>
      <c r="I15" s="583">
        <v>114</v>
      </c>
      <c r="J15" s="574"/>
      <c r="K15" s="574">
        <v>38</v>
      </c>
      <c r="L15" s="583">
        <v>5</v>
      </c>
      <c r="M15" s="583">
        <v>190</v>
      </c>
      <c r="N15" s="574"/>
      <c r="O15" s="574">
        <v>38</v>
      </c>
      <c r="P15" s="583"/>
      <c r="Q15" s="583"/>
      <c r="R15" s="579"/>
      <c r="S15" s="584"/>
    </row>
    <row r="16" spans="1:19" ht="14.45" customHeight="1" x14ac:dyDescent="0.2">
      <c r="A16" s="573" t="s">
        <v>1331</v>
      </c>
      <c r="B16" s="574" t="s">
        <v>1332</v>
      </c>
      <c r="C16" s="574" t="s">
        <v>482</v>
      </c>
      <c r="D16" s="574" t="s">
        <v>1324</v>
      </c>
      <c r="E16" s="574" t="s">
        <v>1347</v>
      </c>
      <c r="F16" s="574" t="s">
        <v>1362</v>
      </c>
      <c r="G16" s="574" t="s">
        <v>1363</v>
      </c>
      <c r="H16" s="583"/>
      <c r="I16" s="583"/>
      <c r="J16" s="574"/>
      <c r="K16" s="574"/>
      <c r="L16" s="583"/>
      <c r="M16" s="583"/>
      <c r="N16" s="574"/>
      <c r="O16" s="574"/>
      <c r="P16" s="583">
        <v>1</v>
      </c>
      <c r="Q16" s="583">
        <v>5</v>
      </c>
      <c r="R16" s="579"/>
      <c r="S16" s="584">
        <v>5</v>
      </c>
    </row>
    <row r="17" spans="1:19" ht="14.45" customHeight="1" x14ac:dyDescent="0.2">
      <c r="A17" s="573" t="s">
        <v>1331</v>
      </c>
      <c r="B17" s="574" t="s">
        <v>1332</v>
      </c>
      <c r="C17" s="574" t="s">
        <v>482</v>
      </c>
      <c r="D17" s="574" t="s">
        <v>1324</v>
      </c>
      <c r="E17" s="574" t="s">
        <v>1347</v>
      </c>
      <c r="F17" s="574" t="s">
        <v>1368</v>
      </c>
      <c r="G17" s="574" t="s">
        <v>1369</v>
      </c>
      <c r="H17" s="583">
        <v>15</v>
      </c>
      <c r="I17" s="583">
        <v>3810</v>
      </c>
      <c r="J17" s="574"/>
      <c r="K17" s="574">
        <v>254</v>
      </c>
      <c r="L17" s="583">
        <v>5</v>
      </c>
      <c r="M17" s="583">
        <v>1275</v>
      </c>
      <c r="N17" s="574"/>
      <c r="O17" s="574">
        <v>255</v>
      </c>
      <c r="P17" s="583">
        <v>2</v>
      </c>
      <c r="Q17" s="583">
        <v>550</v>
      </c>
      <c r="R17" s="579"/>
      <c r="S17" s="584">
        <v>275</v>
      </c>
    </row>
    <row r="18" spans="1:19" ht="14.45" customHeight="1" x14ac:dyDescent="0.2">
      <c r="A18" s="573" t="s">
        <v>1331</v>
      </c>
      <c r="B18" s="574" t="s">
        <v>1332</v>
      </c>
      <c r="C18" s="574" t="s">
        <v>482</v>
      </c>
      <c r="D18" s="574" t="s">
        <v>1324</v>
      </c>
      <c r="E18" s="574" t="s">
        <v>1347</v>
      </c>
      <c r="F18" s="574" t="s">
        <v>1370</v>
      </c>
      <c r="G18" s="574" t="s">
        <v>1371</v>
      </c>
      <c r="H18" s="583">
        <v>57</v>
      </c>
      <c r="I18" s="583">
        <v>7182</v>
      </c>
      <c r="J18" s="574"/>
      <c r="K18" s="574">
        <v>126</v>
      </c>
      <c r="L18" s="583">
        <v>37</v>
      </c>
      <c r="M18" s="583">
        <v>4699</v>
      </c>
      <c r="N18" s="574"/>
      <c r="O18" s="574">
        <v>127</v>
      </c>
      <c r="P18" s="583">
        <v>13</v>
      </c>
      <c r="Q18" s="583">
        <v>1781</v>
      </c>
      <c r="R18" s="579"/>
      <c r="S18" s="584">
        <v>137</v>
      </c>
    </row>
    <row r="19" spans="1:19" ht="14.45" customHeight="1" x14ac:dyDescent="0.2">
      <c r="A19" s="573" t="s">
        <v>1331</v>
      </c>
      <c r="B19" s="574" t="s">
        <v>1332</v>
      </c>
      <c r="C19" s="574" t="s">
        <v>482</v>
      </c>
      <c r="D19" s="574" t="s">
        <v>1324</v>
      </c>
      <c r="E19" s="574" t="s">
        <v>1347</v>
      </c>
      <c r="F19" s="574" t="s">
        <v>1386</v>
      </c>
      <c r="G19" s="574" t="s">
        <v>1387</v>
      </c>
      <c r="H19" s="583">
        <v>7</v>
      </c>
      <c r="I19" s="583">
        <v>0</v>
      </c>
      <c r="J19" s="574"/>
      <c r="K19" s="574">
        <v>0</v>
      </c>
      <c r="L19" s="583"/>
      <c r="M19" s="583"/>
      <c r="N19" s="574"/>
      <c r="O19" s="574"/>
      <c r="P19" s="583"/>
      <c r="Q19" s="583"/>
      <c r="R19" s="579"/>
      <c r="S19" s="584"/>
    </row>
    <row r="20" spans="1:19" ht="14.45" customHeight="1" x14ac:dyDescent="0.2">
      <c r="A20" s="573" t="s">
        <v>1331</v>
      </c>
      <c r="B20" s="574" t="s">
        <v>1332</v>
      </c>
      <c r="C20" s="574" t="s">
        <v>482</v>
      </c>
      <c r="D20" s="574" t="s">
        <v>1324</v>
      </c>
      <c r="E20" s="574" t="s">
        <v>1347</v>
      </c>
      <c r="F20" s="574" t="s">
        <v>1390</v>
      </c>
      <c r="G20" s="574" t="s">
        <v>1391</v>
      </c>
      <c r="H20" s="583">
        <v>67</v>
      </c>
      <c r="I20" s="583">
        <v>2233.33</v>
      </c>
      <c r="J20" s="574"/>
      <c r="K20" s="574">
        <v>33.33328358208955</v>
      </c>
      <c r="L20" s="583">
        <v>33</v>
      </c>
      <c r="M20" s="583">
        <v>1295.5600000000002</v>
      </c>
      <c r="N20" s="574"/>
      <c r="O20" s="574">
        <v>39.259393939393945</v>
      </c>
      <c r="P20" s="583">
        <v>13</v>
      </c>
      <c r="Q20" s="583">
        <v>592.23</v>
      </c>
      <c r="R20" s="579"/>
      <c r="S20" s="584">
        <v>45.556153846153848</v>
      </c>
    </row>
    <row r="21" spans="1:19" ht="14.45" customHeight="1" x14ac:dyDescent="0.2">
      <c r="A21" s="573" t="s">
        <v>1331</v>
      </c>
      <c r="B21" s="574" t="s">
        <v>1332</v>
      </c>
      <c r="C21" s="574" t="s">
        <v>482</v>
      </c>
      <c r="D21" s="574" t="s">
        <v>1324</v>
      </c>
      <c r="E21" s="574" t="s">
        <v>1347</v>
      </c>
      <c r="F21" s="574" t="s">
        <v>1392</v>
      </c>
      <c r="G21" s="574" t="s">
        <v>1393</v>
      </c>
      <c r="H21" s="583">
        <v>394</v>
      </c>
      <c r="I21" s="583">
        <v>45704</v>
      </c>
      <c r="J21" s="574"/>
      <c r="K21" s="574">
        <v>116</v>
      </c>
      <c r="L21" s="583">
        <v>187</v>
      </c>
      <c r="M21" s="583">
        <v>21879</v>
      </c>
      <c r="N21" s="574"/>
      <c r="O21" s="574">
        <v>117</v>
      </c>
      <c r="P21" s="583">
        <v>31</v>
      </c>
      <c r="Q21" s="583">
        <v>3937</v>
      </c>
      <c r="R21" s="579"/>
      <c r="S21" s="584">
        <v>127</v>
      </c>
    </row>
    <row r="22" spans="1:19" ht="14.45" customHeight="1" x14ac:dyDescent="0.2">
      <c r="A22" s="573" t="s">
        <v>1331</v>
      </c>
      <c r="B22" s="574" t="s">
        <v>1332</v>
      </c>
      <c r="C22" s="574" t="s">
        <v>482</v>
      </c>
      <c r="D22" s="574" t="s">
        <v>1324</v>
      </c>
      <c r="E22" s="574" t="s">
        <v>1347</v>
      </c>
      <c r="F22" s="574" t="s">
        <v>1394</v>
      </c>
      <c r="G22" s="574" t="s">
        <v>1395</v>
      </c>
      <c r="H22" s="583"/>
      <c r="I22" s="583"/>
      <c r="J22" s="574"/>
      <c r="K22" s="574"/>
      <c r="L22" s="583">
        <v>1</v>
      </c>
      <c r="M22" s="583">
        <v>38</v>
      </c>
      <c r="N22" s="574"/>
      <c r="O22" s="574">
        <v>38</v>
      </c>
      <c r="P22" s="583">
        <v>1</v>
      </c>
      <c r="Q22" s="583">
        <v>39</v>
      </c>
      <c r="R22" s="579"/>
      <c r="S22" s="584">
        <v>39</v>
      </c>
    </row>
    <row r="23" spans="1:19" ht="14.45" customHeight="1" x14ac:dyDescent="0.2">
      <c r="A23" s="573" t="s">
        <v>1331</v>
      </c>
      <c r="B23" s="574" t="s">
        <v>1332</v>
      </c>
      <c r="C23" s="574" t="s">
        <v>482</v>
      </c>
      <c r="D23" s="574" t="s">
        <v>1324</v>
      </c>
      <c r="E23" s="574" t="s">
        <v>1347</v>
      </c>
      <c r="F23" s="574" t="s">
        <v>1396</v>
      </c>
      <c r="G23" s="574" t="s">
        <v>1397</v>
      </c>
      <c r="H23" s="583">
        <v>5</v>
      </c>
      <c r="I23" s="583">
        <v>435</v>
      </c>
      <c r="J23" s="574"/>
      <c r="K23" s="574">
        <v>87</v>
      </c>
      <c r="L23" s="583">
        <v>2</v>
      </c>
      <c r="M23" s="583">
        <v>176</v>
      </c>
      <c r="N23" s="574"/>
      <c r="O23" s="574">
        <v>88</v>
      </c>
      <c r="P23" s="583"/>
      <c r="Q23" s="583"/>
      <c r="R23" s="579"/>
      <c r="S23" s="584"/>
    </row>
    <row r="24" spans="1:19" ht="14.45" customHeight="1" x14ac:dyDescent="0.2">
      <c r="A24" s="573" t="s">
        <v>1331</v>
      </c>
      <c r="B24" s="574" t="s">
        <v>1332</v>
      </c>
      <c r="C24" s="574" t="s">
        <v>482</v>
      </c>
      <c r="D24" s="574" t="s">
        <v>1324</v>
      </c>
      <c r="E24" s="574" t="s">
        <v>1347</v>
      </c>
      <c r="F24" s="574" t="s">
        <v>1398</v>
      </c>
      <c r="G24" s="574" t="s">
        <v>1399</v>
      </c>
      <c r="H24" s="583">
        <v>2</v>
      </c>
      <c r="I24" s="583">
        <v>66</v>
      </c>
      <c r="J24" s="574"/>
      <c r="K24" s="574">
        <v>33</v>
      </c>
      <c r="L24" s="583">
        <v>3</v>
      </c>
      <c r="M24" s="583">
        <v>99</v>
      </c>
      <c r="N24" s="574"/>
      <c r="O24" s="574">
        <v>33</v>
      </c>
      <c r="P24" s="583"/>
      <c r="Q24" s="583"/>
      <c r="R24" s="579"/>
      <c r="S24" s="584"/>
    </row>
    <row r="25" spans="1:19" ht="14.45" customHeight="1" x14ac:dyDescent="0.2">
      <c r="A25" s="573" t="s">
        <v>1331</v>
      </c>
      <c r="B25" s="574" t="s">
        <v>1332</v>
      </c>
      <c r="C25" s="574" t="s">
        <v>482</v>
      </c>
      <c r="D25" s="574" t="s">
        <v>1324</v>
      </c>
      <c r="E25" s="574" t="s">
        <v>1347</v>
      </c>
      <c r="F25" s="574" t="s">
        <v>1400</v>
      </c>
      <c r="G25" s="574" t="s">
        <v>1401</v>
      </c>
      <c r="H25" s="583">
        <v>2</v>
      </c>
      <c r="I25" s="583">
        <v>3068</v>
      </c>
      <c r="J25" s="574"/>
      <c r="K25" s="574">
        <v>1534</v>
      </c>
      <c r="L25" s="583">
        <v>3</v>
      </c>
      <c r="M25" s="583">
        <v>4611</v>
      </c>
      <c r="N25" s="574"/>
      <c r="O25" s="574">
        <v>1537</v>
      </c>
      <c r="P25" s="583">
        <v>1</v>
      </c>
      <c r="Q25" s="583">
        <v>1555</v>
      </c>
      <c r="R25" s="579"/>
      <c r="S25" s="584">
        <v>1555</v>
      </c>
    </row>
    <row r="26" spans="1:19" ht="14.45" customHeight="1" x14ac:dyDescent="0.2">
      <c r="A26" s="573" t="s">
        <v>1331</v>
      </c>
      <c r="B26" s="574" t="s">
        <v>1332</v>
      </c>
      <c r="C26" s="574" t="s">
        <v>482</v>
      </c>
      <c r="D26" s="574" t="s">
        <v>1324</v>
      </c>
      <c r="E26" s="574" t="s">
        <v>1347</v>
      </c>
      <c r="F26" s="574" t="s">
        <v>1402</v>
      </c>
      <c r="G26" s="574" t="s">
        <v>1403</v>
      </c>
      <c r="H26" s="583"/>
      <c r="I26" s="583"/>
      <c r="J26" s="574"/>
      <c r="K26" s="574"/>
      <c r="L26" s="583">
        <v>20</v>
      </c>
      <c r="M26" s="583">
        <v>1520</v>
      </c>
      <c r="N26" s="574"/>
      <c r="O26" s="574">
        <v>76</v>
      </c>
      <c r="P26" s="583">
        <v>6</v>
      </c>
      <c r="Q26" s="583">
        <v>486</v>
      </c>
      <c r="R26" s="579"/>
      <c r="S26" s="584">
        <v>81</v>
      </c>
    </row>
    <row r="27" spans="1:19" ht="14.45" customHeight="1" x14ac:dyDescent="0.2">
      <c r="A27" s="573" t="s">
        <v>1331</v>
      </c>
      <c r="B27" s="574" t="s">
        <v>1332</v>
      </c>
      <c r="C27" s="574" t="s">
        <v>482</v>
      </c>
      <c r="D27" s="574" t="s">
        <v>1324</v>
      </c>
      <c r="E27" s="574" t="s">
        <v>1347</v>
      </c>
      <c r="F27" s="574" t="s">
        <v>1421</v>
      </c>
      <c r="G27" s="574" t="s">
        <v>1422</v>
      </c>
      <c r="H27" s="583"/>
      <c r="I27" s="583"/>
      <c r="J27" s="574"/>
      <c r="K27" s="574"/>
      <c r="L27" s="583">
        <v>18</v>
      </c>
      <c r="M27" s="583">
        <v>1116</v>
      </c>
      <c r="N27" s="574"/>
      <c r="O27" s="574">
        <v>62</v>
      </c>
      <c r="P27" s="583">
        <v>53</v>
      </c>
      <c r="Q27" s="583">
        <v>3498</v>
      </c>
      <c r="R27" s="579"/>
      <c r="S27" s="584">
        <v>66</v>
      </c>
    </row>
    <row r="28" spans="1:19" ht="14.45" customHeight="1" x14ac:dyDescent="0.2">
      <c r="A28" s="573" t="s">
        <v>1331</v>
      </c>
      <c r="B28" s="574" t="s">
        <v>1332</v>
      </c>
      <c r="C28" s="574" t="s">
        <v>482</v>
      </c>
      <c r="D28" s="574" t="s">
        <v>1324</v>
      </c>
      <c r="E28" s="574" t="s">
        <v>1347</v>
      </c>
      <c r="F28" s="574" t="s">
        <v>1439</v>
      </c>
      <c r="G28" s="574" t="s">
        <v>1440</v>
      </c>
      <c r="H28" s="583">
        <v>2</v>
      </c>
      <c r="I28" s="583">
        <v>364</v>
      </c>
      <c r="J28" s="574"/>
      <c r="K28" s="574">
        <v>182</v>
      </c>
      <c r="L28" s="583"/>
      <c r="M28" s="583"/>
      <c r="N28" s="574"/>
      <c r="O28" s="574"/>
      <c r="P28" s="583"/>
      <c r="Q28" s="583"/>
      <c r="R28" s="579"/>
      <c r="S28" s="584"/>
    </row>
    <row r="29" spans="1:19" ht="14.45" customHeight="1" x14ac:dyDescent="0.2">
      <c r="A29" s="573" t="s">
        <v>1331</v>
      </c>
      <c r="B29" s="574" t="s">
        <v>1332</v>
      </c>
      <c r="C29" s="574" t="s">
        <v>482</v>
      </c>
      <c r="D29" s="574" t="s">
        <v>1324</v>
      </c>
      <c r="E29" s="574" t="s">
        <v>1347</v>
      </c>
      <c r="F29" s="574" t="s">
        <v>1441</v>
      </c>
      <c r="G29" s="574" t="s">
        <v>1442</v>
      </c>
      <c r="H29" s="583"/>
      <c r="I29" s="583"/>
      <c r="J29" s="574"/>
      <c r="K29" s="574"/>
      <c r="L29" s="583">
        <v>2</v>
      </c>
      <c r="M29" s="583">
        <v>904</v>
      </c>
      <c r="N29" s="574"/>
      <c r="O29" s="574">
        <v>452</v>
      </c>
      <c r="P29" s="583"/>
      <c r="Q29" s="583"/>
      <c r="R29" s="579"/>
      <c r="S29" s="584"/>
    </row>
    <row r="30" spans="1:19" ht="14.45" customHeight="1" x14ac:dyDescent="0.2">
      <c r="A30" s="573" t="s">
        <v>1331</v>
      </c>
      <c r="B30" s="574" t="s">
        <v>1332</v>
      </c>
      <c r="C30" s="574" t="s">
        <v>482</v>
      </c>
      <c r="D30" s="574" t="s">
        <v>1324</v>
      </c>
      <c r="E30" s="574" t="s">
        <v>1347</v>
      </c>
      <c r="F30" s="574" t="s">
        <v>1461</v>
      </c>
      <c r="G30" s="574" t="s">
        <v>1462</v>
      </c>
      <c r="H30" s="583"/>
      <c r="I30" s="583"/>
      <c r="J30" s="574"/>
      <c r="K30" s="574"/>
      <c r="L30" s="583">
        <v>11</v>
      </c>
      <c r="M30" s="583">
        <v>2772</v>
      </c>
      <c r="N30" s="574"/>
      <c r="O30" s="574">
        <v>252</v>
      </c>
      <c r="P30" s="583"/>
      <c r="Q30" s="583"/>
      <c r="R30" s="579"/>
      <c r="S30" s="584"/>
    </row>
    <row r="31" spans="1:19" ht="14.45" customHeight="1" x14ac:dyDescent="0.2">
      <c r="A31" s="573" t="s">
        <v>1331</v>
      </c>
      <c r="B31" s="574" t="s">
        <v>1332</v>
      </c>
      <c r="C31" s="574" t="s">
        <v>482</v>
      </c>
      <c r="D31" s="574" t="s">
        <v>1324</v>
      </c>
      <c r="E31" s="574" t="s">
        <v>1347</v>
      </c>
      <c r="F31" s="574" t="s">
        <v>1468</v>
      </c>
      <c r="G31" s="574" t="s">
        <v>1469</v>
      </c>
      <c r="H31" s="583"/>
      <c r="I31" s="583"/>
      <c r="J31" s="574"/>
      <c r="K31" s="574"/>
      <c r="L31" s="583">
        <v>2</v>
      </c>
      <c r="M31" s="583">
        <v>372</v>
      </c>
      <c r="N31" s="574"/>
      <c r="O31" s="574">
        <v>186</v>
      </c>
      <c r="P31" s="583"/>
      <c r="Q31" s="583"/>
      <c r="R31" s="579"/>
      <c r="S31" s="584"/>
    </row>
    <row r="32" spans="1:19" ht="14.45" customHeight="1" x14ac:dyDescent="0.2">
      <c r="A32" s="573" t="s">
        <v>1331</v>
      </c>
      <c r="B32" s="574" t="s">
        <v>1332</v>
      </c>
      <c r="C32" s="574" t="s">
        <v>482</v>
      </c>
      <c r="D32" s="574" t="s">
        <v>1324</v>
      </c>
      <c r="E32" s="574" t="s">
        <v>1347</v>
      </c>
      <c r="F32" s="574" t="s">
        <v>1470</v>
      </c>
      <c r="G32" s="574" t="s">
        <v>1471</v>
      </c>
      <c r="H32" s="583"/>
      <c r="I32" s="583"/>
      <c r="J32" s="574"/>
      <c r="K32" s="574"/>
      <c r="L32" s="583">
        <v>17</v>
      </c>
      <c r="M32" s="583">
        <v>1989</v>
      </c>
      <c r="N32" s="574"/>
      <c r="O32" s="574">
        <v>117</v>
      </c>
      <c r="P32" s="583">
        <v>10</v>
      </c>
      <c r="Q32" s="583">
        <v>1170</v>
      </c>
      <c r="R32" s="579"/>
      <c r="S32" s="584">
        <v>117</v>
      </c>
    </row>
    <row r="33" spans="1:19" ht="14.45" customHeight="1" x14ac:dyDescent="0.2">
      <c r="A33" s="573" t="s">
        <v>1331</v>
      </c>
      <c r="B33" s="574" t="s">
        <v>1332</v>
      </c>
      <c r="C33" s="574" t="s">
        <v>482</v>
      </c>
      <c r="D33" s="574" t="s">
        <v>571</v>
      </c>
      <c r="E33" s="574" t="s">
        <v>1333</v>
      </c>
      <c r="F33" s="574" t="s">
        <v>1336</v>
      </c>
      <c r="G33" s="574" t="s">
        <v>1337</v>
      </c>
      <c r="H33" s="583"/>
      <c r="I33" s="583"/>
      <c r="J33" s="574"/>
      <c r="K33" s="574"/>
      <c r="L33" s="583">
        <v>0.6</v>
      </c>
      <c r="M33" s="583">
        <v>41.82</v>
      </c>
      <c r="N33" s="574"/>
      <c r="O33" s="574">
        <v>69.7</v>
      </c>
      <c r="P33" s="583"/>
      <c r="Q33" s="583"/>
      <c r="R33" s="579"/>
      <c r="S33" s="584"/>
    </row>
    <row r="34" spans="1:19" ht="14.45" customHeight="1" x14ac:dyDescent="0.2">
      <c r="A34" s="573" t="s">
        <v>1331</v>
      </c>
      <c r="B34" s="574" t="s">
        <v>1332</v>
      </c>
      <c r="C34" s="574" t="s">
        <v>482</v>
      </c>
      <c r="D34" s="574" t="s">
        <v>571</v>
      </c>
      <c r="E34" s="574" t="s">
        <v>1333</v>
      </c>
      <c r="F34" s="574" t="s">
        <v>1336</v>
      </c>
      <c r="G34" s="574" t="s">
        <v>525</v>
      </c>
      <c r="H34" s="583"/>
      <c r="I34" s="583"/>
      <c r="J34" s="574"/>
      <c r="K34" s="574"/>
      <c r="L34" s="583">
        <v>0.2</v>
      </c>
      <c r="M34" s="583">
        <v>13.94</v>
      </c>
      <c r="N34" s="574"/>
      <c r="O34" s="574">
        <v>69.699999999999989</v>
      </c>
      <c r="P34" s="583"/>
      <c r="Q34" s="583"/>
      <c r="R34" s="579"/>
      <c r="S34" s="584"/>
    </row>
    <row r="35" spans="1:19" ht="14.45" customHeight="1" x14ac:dyDescent="0.2">
      <c r="A35" s="573" t="s">
        <v>1331</v>
      </c>
      <c r="B35" s="574" t="s">
        <v>1332</v>
      </c>
      <c r="C35" s="574" t="s">
        <v>482</v>
      </c>
      <c r="D35" s="574" t="s">
        <v>571</v>
      </c>
      <c r="E35" s="574" t="s">
        <v>1333</v>
      </c>
      <c r="F35" s="574" t="s">
        <v>1338</v>
      </c>
      <c r="G35" s="574" t="s">
        <v>523</v>
      </c>
      <c r="H35" s="583"/>
      <c r="I35" s="583"/>
      <c r="J35" s="574"/>
      <c r="K35" s="574"/>
      <c r="L35" s="583">
        <v>0.6</v>
      </c>
      <c r="M35" s="583">
        <v>220.62</v>
      </c>
      <c r="N35" s="574"/>
      <c r="O35" s="574">
        <v>367.70000000000005</v>
      </c>
      <c r="P35" s="583"/>
      <c r="Q35" s="583"/>
      <c r="R35" s="579"/>
      <c r="S35" s="584"/>
    </row>
    <row r="36" spans="1:19" ht="14.45" customHeight="1" x14ac:dyDescent="0.2">
      <c r="A36" s="573" t="s">
        <v>1331</v>
      </c>
      <c r="B36" s="574" t="s">
        <v>1332</v>
      </c>
      <c r="C36" s="574" t="s">
        <v>482</v>
      </c>
      <c r="D36" s="574" t="s">
        <v>571</v>
      </c>
      <c r="E36" s="574" t="s">
        <v>1333</v>
      </c>
      <c r="F36" s="574" t="s">
        <v>1339</v>
      </c>
      <c r="G36" s="574" t="s">
        <v>660</v>
      </c>
      <c r="H36" s="583">
        <v>1</v>
      </c>
      <c r="I36" s="583">
        <v>16.8</v>
      </c>
      <c r="J36" s="574"/>
      <c r="K36" s="574">
        <v>16.8</v>
      </c>
      <c r="L36" s="583"/>
      <c r="M36" s="583"/>
      <c r="N36" s="574"/>
      <c r="O36" s="574"/>
      <c r="P36" s="583">
        <v>1</v>
      </c>
      <c r="Q36" s="583">
        <v>16.8</v>
      </c>
      <c r="R36" s="579"/>
      <c r="S36" s="584">
        <v>16.8</v>
      </c>
    </row>
    <row r="37" spans="1:19" ht="14.45" customHeight="1" x14ac:dyDescent="0.2">
      <c r="A37" s="573" t="s">
        <v>1331</v>
      </c>
      <c r="B37" s="574" t="s">
        <v>1332</v>
      </c>
      <c r="C37" s="574" t="s">
        <v>482</v>
      </c>
      <c r="D37" s="574" t="s">
        <v>571</v>
      </c>
      <c r="E37" s="574" t="s">
        <v>1333</v>
      </c>
      <c r="F37" s="574" t="s">
        <v>1340</v>
      </c>
      <c r="G37" s="574" t="s">
        <v>1341</v>
      </c>
      <c r="H37" s="583">
        <v>0.1</v>
      </c>
      <c r="I37" s="583">
        <v>17.329999999999998</v>
      </c>
      <c r="J37" s="574"/>
      <c r="K37" s="574">
        <v>173.29999999999998</v>
      </c>
      <c r="L37" s="583">
        <v>0.2</v>
      </c>
      <c r="M37" s="583">
        <v>36.46</v>
      </c>
      <c r="N37" s="574"/>
      <c r="O37" s="574">
        <v>182.29999999999998</v>
      </c>
      <c r="P37" s="583"/>
      <c r="Q37" s="583"/>
      <c r="R37" s="579"/>
      <c r="S37" s="584"/>
    </row>
    <row r="38" spans="1:19" ht="14.45" customHeight="1" x14ac:dyDescent="0.2">
      <c r="A38" s="573" t="s">
        <v>1331</v>
      </c>
      <c r="B38" s="574" t="s">
        <v>1332</v>
      </c>
      <c r="C38" s="574" t="s">
        <v>482</v>
      </c>
      <c r="D38" s="574" t="s">
        <v>571</v>
      </c>
      <c r="E38" s="574" t="s">
        <v>1347</v>
      </c>
      <c r="F38" s="574" t="s">
        <v>1354</v>
      </c>
      <c r="G38" s="574" t="s">
        <v>1355</v>
      </c>
      <c r="H38" s="583">
        <v>100</v>
      </c>
      <c r="I38" s="583">
        <v>8400</v>
      </c>
      <c r="J38" s="574"/>
      <c r="K38" s="574">
        <v>84</v>
      </c>
      <c r="L38" s="583">
        <v>483</v>
      </c>
      <c r="M38" s="583">
        <v>41055</v>
      </c>
      <c r="N38" s="574"/>
      <c r="O38" s="574">
        <v>85</v>
      </c>
      <c r="P38" s="583">
        <v>71</v>
      </c>
      <c r="Q38" s="583">
        <v>6319</v>
      </c>
      <c r="R38" s="579"/>
      <c r="S38" s="584">
        <v>89</v>
      </c>
    </row>
    <row r="39" spans="1:19" ht="14.45" customHeight="1" x14ac:dyDescent="0.2">
      <c r="A39" s="573" t="s">
        <v>1331</v>
      </c>
      <c r="B39" s="574" t="s">
        <v>1332</v>
      </c>
      <c r="C39" s="574" t="s">
        <v>482</v>
      </c>
      <c r="D39" s="574" t="s">
        <v>571</v>
      </c>
      <c r="E39" s="574" t="s">
        <v>1347</v>
      </c>
      <c r="F39" s="574" t="s">
        <v>1356</v>
      </c>
      <c r="G39" s="574" t="s">
        <v>1357</v>
      </c>
      <c r="H39" s="583">
        <v>71</v>
      </c>
      <c r="I39" s="583">
        <v>7597</v>
      </c>
      <c r="J39" s="574"/>
      <c r="K39" s="574">
        <v>107</v>
      </c>
      <c r="L39" s="583">
        <v>156</v>
      </c>
      <c r="M39" s="583">
        <v>16848</v>
      </c>
      <c r="N39" s="574"/>
      <c r="O39" s="574">
        <v>108</v>
      </c>
      <c r="P39" s="583">
        <v>20</v>
      </c>
      <c r="Q39" s="583">
        <v>2240</v>
      </c>
      <c r="R39" s="579"/>
      <c r="S39" s="584">
        <v>112</v>
      </c>
    </row>
    <row r="40" spans="1:19" ht="14.45" customHeight="1" x14ac:dyDescent="0.2">
      <c r="A40" s="573" t="s">
        <v>1331</v>
      </c>
      <c r="B40" s="574" t="s">
        <v>1332</v>
      </c>
      <c r="C40" s="574" t="s">
        <v>482</v>
      </c>
      <c r="D40" s="574" t="s">
        <v>571</v>
      </c>
      <c r="E40" s="574" t="s">
        <v>1347</v>
      </c>
      <c r="F40" s="574" t="s">
        <v>1360</v>
      </c>
      <c r="G40" s="574" t="s">
        <v>1361</v>
      </c>
      <c r="H40" s="583">
        <v>9</v>
      </c>
      <c r="I40" s="583">
        <v>342</v>
      </c>
      <c r="J40" s="574"/>
      <c r="K40" s="574">
        <v>38</v>
      </c>
      <c r="L40" s="583">
        <v>52</v>
      </c>
      <c r="M40" s="583">
        <v>1976</v>
      </c>
      <c r="N40" s="574"/>
      <c r="O40" s="574">
        <v>38</v>
      </c>
      <c r="P40" s="583">
        <v>10</v>
      </c>
      <c r="Q40" s="583">
        <v>400</v>
      </c>
      <c r="R40" s="579"/>
      <c r="S40" s="584">
        <v>40</v>
      </c>
    </row>
    <row r="41" spans="1:19" ht="14.45" customHeight="1" x14ac:dyDescent="0.2">
      <c r="A41" s="573" t="s">
        <v>1331</v>
      </c>
      <c r="B41" s="574" t="s">
        <v>1332</v>
      </c>
      <c r="C41" s="574" t="s">
        <v>482</v>
      </c>
      <c r="D41" s="574" t="s">
        <v>571</v>
      </c>
      <c r="E41" s="574" t="s">
        <v>1347</v>
      </c>
      <c r="F41" s="574" t="s">
        <v>1364</v>
      </c>
      <c r="G41" s="574" t="s">
        <v>1365</v>
      </c>
      <c r="H41" s="583"/>
      <c r="I41" s="583"/>
      <c r="J41" s="574"/>
      <c r="K41" s="574"/>
      <c r="L41" s="583">
        <v>2</v>
      </c>
      <c r="M41" s="583">
        <v>10</v>
      </c>
      <c r="N41" s="574"/>
      <c r="O41" s="574">
        <v>5</v>
      </c>
      <c r="P41" s="583"/>
      <c r="Q41" s="583"/>
      <c r="R41" s="579"/>
      <c r="S41" s="584"/>
    </row>
    <row r="42" spans="1:19" ht="14.45" customHeight="1" x14ac:dyDescent="0.2">
      <c r="A42" s="573" t="s">
        <v>1331</v>
      </c>
      <c r="B42" s="574" t="s">
        <v>1332</v>
      </c>
      <c r="C42" s="574" t="s">
        <v>482</v>
      </c>
      <c r="D42" s="574" t="s">
        <v>571</v>
      </c>
      <c r="E42" s="574" t="s">
        <v>1347</v>
      </c>
      <c r="F42" s="574" t="s">
        <v>1368</v>
      </c>
      <c r="G42" s="574" t="s">
        <v>1369</v>
      </c>
      <c r="H42" s="583">
        <v>90</v>
      </c>
      <c r="I42" s="583">
        <v>22860</v>
      </c>
      <c r="J42" s="574"/>
      <c r="K42" s="574">
        <v>254</v>
      </c>
      <c r="L42" s="583">
        <v>297</v>
      </c>
      <c r="M42" s="583">
        <v>75735</v>
      </c>
      <c r="N42" s="574"/>
      <c r="O42" s="574">
        <v>255</v>
      </c>
      <c r="P42" s="583">
        <v>48</v>
      </c>
      <c r="Q42" s="583">
        <v>13200</v>
      </c>
      <c r="R42" s="579"/>
      <c r="S42" s="584">
        <v>275</v>
      </c>
    </row>
    <row r="43" spans="1:19" ht="14.45" customHeight="1" x14ac:dyDescent="0.2">
      <c r="A43" s="573" t="s">
        <v>1331</v>
      </c>
      <c r="B43" s="574" t="s">
        <v>1332</v>
      </c>
      <c r="C43" s="574" t="s">
        <v>482</v>
      </c>
      <c r="D43" s="574" t="s">
        <v>571</v>
      </c>
      <c r="E43" s="574" t="s">
        <v>1347</v>
      </c>
      <c r="F43" s="574" t="s">
        <v>1370</v>
      </c>
      <c r="G43" s="574" t="s">
        <v>1371</v>
      </c>
      <c r="H43" s="583">
        <v>214</v>
      </c>
      <c r="I43" s="583">
        <v>26964</v>
      </c>
      <c r="J43" s="574"/>
      <c r="K43" s="574">
        <v>126</v>
      </c>
      <c r="L43" s="583">
        <v>733</v>
      </c>
      <c r="M43" s="583">
        <v>93091</v>
      </c>
      <c r="N43" s="574"/>
      <c r="O43" s="574">
        <v>127</v>
      </c>
      <c r="P43" s="583">
        <v>124</v>
      </c>
      <c r="Q43" s="583">
        <v>16988</v>
      </c>
      <c r="R43" s="579"/>
      <c r="S43" s="584">
        <v>137</v>
      </c>
    </row>
    <row r="44" spans="1:19" ht="14.45" customHeight="1" x14ac:dyDescent="0.2">
      <c r="A44" s="573" t="s">
        <v>1331</v>
      </c>
      <c r="B44" s="574" t="s">
        <v>1332</v>
      </c>
      <c r="C44" s="574" t="s">
        <v>482</v>
      </c>
      <c r="D44" s="574" t="s">
        <v>571</v>
      </c>
      <c r="E44" s="574" t="s">
        <v>1347</v>
      </c>
      <c r="F44" s="574" t="s">
        <v>1372</v>
      </c>
      <c r="G44" s="574" t="s">
        <v>1373</v>
      </c>
      <c r="H44" s="583"/>
      <c r="I44" s="583"/>
      <c r="J44" s="574"/>
      <c r="K44" s="574"/>
      <c r="L44" s="583">
        <v>2</v>
      </c>
      <c r="M44" s="583">
        <v>1094</v>
      </c>
      <c r="N44" s="574"/>
      <c r="O44" s="574">
        <v>547</v>
      </c>
      <c r="P44" s="583"/>
      <c r="Q44" s="583"/>
      <c r="R44" s="579"/>
      <c r="S44" s="584"/>
    </row>
    <row r="45" spans="1:19" ht="14.45" customHeight="1" x14ac:dyDescent="0.2">
      <c r="A45" s="573" t="s">
        <v>1331</v>
      </c>
      <c r="B45" s="574" t="s">
        <v>1332</v>
      </c>
      <c r="C45" s="574" t="s">
        <v>482</v>
      </c>
      <c r="D45" s="574" t="s">
        <v>571</v>
      </c>
      <c r="E45" s="574" t="s">
        <v>1347</v>
      </c>
      <c r="F45" s="574" t="s">
        <v>1376</v>
      </c>
      <c r="G45" s="574" t="s">
        <v>1377</v>
      </c>
      <c r="H45" s="583">
        <v>1</v>
      </c>
      <c r="I45" s="583">
        <v>504</v>
      </c>
      <c r="J45" s="574"/>
      <c r="K45" s="574">
        <v>504</v>
      </c>
      <c r="L45" s="583">
        <v>2</v>
      </c>
      <c r="M45" s="583">
        <v>1014</v>
      </c>
      <c r="N45" s="574"/>
      <c r="O45" s="574">
        <v>507</v>
      </c>
      <c r="P45" s="583"/>
      <c r="Q45" s="583"/>
      <c r="R45" s="579"/>
      <c r="S45" s="584"/>
    </row>
    <row r="46" spans="1:19" ht="14.45" customHeight="1" x14ac:dyDescent="0.2">
      <c r="A46" s="573" t="s">
        <v>1331</v>
      </c>
      <c r="B46" s="574" t="s">
        <v>1332</v>
      </c>
      <c r="C46" s="574" t="s">
        <v>482</v>
      </c>
      <c r="D46" s="574" t="s">
        <v>571</v>
      </c>
      <c r="E46" s="574" t="s">
        <v>1347</v>
      </c>
      <c r="F46" s="574" t="s">
        <v>1378</v>
      </c>
      <c r="G46" s="574" t="s">
        <v>1379</v>
      </c>
      <c r="H46" s="583"/>
      <c r="I46" s="583"/>
      <c r="J46" s="574"/>
      <c r="K46" s="574"/>
      <c r="L46" s="583">
        <v>10</v>
      </c>
      <c r="M46" s="583">
        <v>6880</v>
      </c>
      <c r="N46" s="574"/>
      <c r="O46" s="574">
        <v>688</v>
      </c>
      <c r="P46" s="583">
        <v>1</v>
      </c>
      <c r="Q46" s="583">
        <v>706</v>
      </c>
      <c r="R46" s="579"/>
      <c r="S46" s="584">
        <v>706</v>
      </c>
    </row>
    <row r="47" spans="1:19" ht="14.45" customHeight="1" x14ac:dyDescent="0.2">
      <c r="A47" s="573" t="s">
        <v>1331</v>
      </c>
      <c r="B47" s="574" t="s">
        <v>1332</v>
      </c>
      <c r="C47" s="574" t="s">
        <v>482</v>
      </c>
      <c r="D47" s="574" t="s">
        <v>571</v>
      </c>
      <c r="E47" s="574" t="s">
        <v>1347</v>
      </c>
      <c r="F47" s="574" t="s">
        <v>1390</v>
      </c>
      <c r="G47" s="574" t="s">
        <v>1391</v>
      </c>
      <c r="H47" s="583">
        <v>262</v>
      </c>
      <c r="I47" s="583">
        <v>8733.32</v>
      </c>
      <c r="J47" s="574"/>
      <c r="K47" s="574">
        <v>33.333282442748093</v>
      </c>
      <c r="L47" s="583">
        <v>890</v>
      </c>
      <c r="M47" s="583">
        <v>33394.44</v>
      </c>
      <c r="N47" s="574"/>
      <c r="O47" s="574">
        <v>37.521842696629214</v>
      </c>
      <c r="P47" s="583">
        <v>156</v>
      </c>
      <c r="Q47" s="583">
        <v>7106.67</v>
      </c>
      <c r="R47" s="579"/>
      <c r="S47" s="584">
        <v>45.55557692307692</v>
      </c>
    </row>
    <row r="48" spans="1:19" ht="14.45" customHeight="1" x14ac:dyDescent="0.2">
      <c r="A48" s="573" t="s">
        <v>1331</v>
      </c>
      <c r="B48" s="574" t="s">
        <v>1332</v>
      </c>
      <c r="C48" s="574" t="s">
        <v>482</v>
      </c>
      <c r="D48" s="574" t="s">
        <v>571</v>
      </c>
      <c r="E48" s="574" t="s">
        <v>1347</v>
      </c>
      <c r="F48" s="574" t="s">
        <v>1392</v>
      </c>
      <c r="G48" s="574" t="s">
        <v>1393</v>
      </c>
      <c r="H48" s="583">
        <v>15</v>
      </c>
      <c r="I48" s="583">
        <v>1740</v>
      </c>
      <c r="J48" s="574"/>
      <c r="K48" s="574">
        <v>116</v>
      </c>
      <c r="L48" s="583">
        <v>32</v>
      </c>
      <c r="M48" s="583">
        <v>3744</v>
      </c>
      <c r="N48" s="574"/>
      <c r="O48" s="574">
        <v>117</v>
      </c>
      <c r="P48" s="583">
        <v>7</v>
      </c>
      <c r="Q48" s="583">
        <v>889</v>
      </c>
      <c r="R48" s="579"/>
      <c r="S48" s="584">
        <v>127</v>
      </c>
    </row>
    <row r="49" spans="1:19" ht="14.45" customHeight="1" x14ac:dyDescent="0.2">
      <c r="A49" s="573" t="s">
        <v>1331</v>
      </c>
      <c r="B49" s="574" t="s">
        <v>1332</v>
      </c>
      <c r="C49" s="574" t="s">
        <v>482</v>
      </c>
      <c r="D49" s="574" t="s">
        <v>571</v>
      </c>
      <c r="E49" s="574" t="s">
        <v>1347</v>
      </c>
      <c r="F49" s="574" t="s">
        <v>1394</v>
      </c>
      <c r="G49" s="574" t="s">
        <v>1395</v>
      </c>
      <c r="H49" s="583">
        <v>1</v>
      </c>
      <c r="I49" s="583">
        <v>38</v>
      </c>
      <c r="J49" s="574"/>
      <c r="K49" s="574">
        <v>38</v>
      </c>
      <c r="L49" s="583">
        <v>3</v>
      </c>
      <c r="M49" s="583">
        <v>114</v>
      </c>
      <c r="N49" s="574"/>
      <c r="O49" s="574">
        <v>38</v>
      </c>
      <c r="P49" s="583">
        <v>1</v>
      </c>
      <c r="Q49" s="583">
        <v>39</v>
      </c>
      <c r="R49" s="579"/>
      <c r="S49" s="584">
        <v>39</v>
      </c>
    </row>
    <row r="50" spans="1:19" ht="14.45" customHeight="1" x14ac:dyDescent="0.2">
      <c r="A50" s="573" t="s">
        <v>1331</v>
      </c>
      <c r="B50" s="574" t="s">
        <v>1332</v>
      </c>
      <c r="C50" s="574" t="s">
        <v>482</v>
      </c>
      <c r="D50" s="574" t="s">
        <v>571</v>
      </c>
      <c r="E50" s="574" t="s">
        <v>1347</v>
      </c>
      <c r="F50" s="574" t="s">
        <v>1396</v>
      </c>
      <c r="G50" s="574" t="s">
        <v>1397</v>
      </c>
      <c r="H50" s="583">
        <v>1</v>
      </c>
      <c r="I50" s="583">
        <v>87</v>
      </c>
      <c r="J50" s="574"/>
      <c r="K50" s="574">
        <v>87</v>
      </c>
      <c r="L50" s="583">
        <v>16</v>
      </c>
      <c r="M50" s="583">
        <v>1408</v>
      </c>
      <c r="N50" s="574"/>
      <c r="O50" s="574">
        <v>88</v>
      </c>
      <c r="P50" s="583">
        <v>2</v>
      </c>
      <c r="Q50" s="583">
        <v>186</v>
      </c>
      <c r="R50" s="579"/>
      <c r="S50" s="584">
        <v>93</v>
      </c>
    </row>
    <row r="51" spans="1:19" ht="14.45" customHeight="1" x14ac:dyDescent="0.2">
      <c r="A51" s="573" t="s">
        <v>1331</v>
      </c>
      <c r="B51" s="574" t="s">
        <v>1332</v>
      </c>
      <c r="C51" s="574" t="s">
        <v>482</v>
      </c>
      <c r="D51" s="574" t="s">
        <v>571</v>
      </c>
      <c r="E51" s="574" t="s">
        <v>1347</v>
      </c>
      <c r="F51" s="574" t="s">
        <v>1398</v>
      </c>
      <c r="G51" s="574" t="s">
        <v>1399</v>
      </c>
      <c r="H51" s="583">
        <v>4</v>
      </c>
      <c r="I51" s="583">
        <v>132</v>
      </c>
      <c r="J51" s="574"/>
      <c r="K51" s="574">
        <v>33</v>
      </c>
      <c r="L51" s="583">
        <v>2</v>
      </c>
      <c r="M51" s="583">
        <v>66</v>
      </c>
      <c r="N51" s="574"/>
      <c r="O51" s="574">
        <v>33</v>
      </c>
      <c r="P51" s="583">
        <v>1</v>
      </c>
      <c r="Q51" s="583">
        <v>34</v>
      </c>
      <c r="R51" s="579"/>
      <c r="S51" s="584">
        <v>34</v>
      </c>
    </row>
    <row r="52" spans="1:19" ht="14.45" customHeight="1" x14ac:dyDescent="0.2">
      <c r="A52" s="573" t="s">
        <v>1331</v>
      </c>
      <c r="B52" s="574" t="s">
        <v>1332</v>
      </c>
      <c r="C52" s="574" t="s">
        <v>482</v>
      </c>
      <c r="D52" s="574" t="s">
        <v>571</v>
      </c>
      <c r="E52" s="574" t="s">
        <v>1347</v>
      </c>
      <c r="F52" s="574" t="s">
        <v>1400</v>
      </c>
      <c r="G52" s="574" t="s">
        <v>1401</v>
      </c>
      <c r="H52" s="583">
        <v>13</v>
      </c>
      <c r="I52" s="583">
        <v>19942</v>
      </c>
      <c r="J52" s="574"/>
      <c r="K52" s="574">
        <v>1534</v>
      </c>
      <c r="L52" s="583">
        <v>46</v>
      </c>
      <c r="M52" s="583">
        <v>70702</v>
      </c>
      <c r="N52" s="574"/>
      <c r="O52" s="574">
        <v>1537</v>
      </c>
      <c r="P52" s="583">
        <v>11</v>
      </c>
      <c r="Q52" s="583">
        <v>17105</v>
      </c>
      <c r="R52" s="579"/>
      <c r="S52" s="584">
        <v>1555</v>
      </c>
    </row>
    <row r="53" spans="1:19" ht="14.45" customHeight="1" x14ac:dyDescent="0.2">
      <c r="A53" s="573" t="s">
        <v>1331</v>
      </c>
      <c r="B53" s="574" t="s">
        <v>1332</v>
      </c>
      <c r="C53" s="574" t="s">
        <v>482</v>
      </c>
      <c r="D53" s="574" t="s">
        <v>571</v>
      </c>
      <c r="E53" s="574" t="s">
        <v>1347</v>
      </c>
      <c r="F53" s="574" t="s">
        <v>1402</v>
      </c>
      <c r="G53" s="574" t="s">
        <v>1403</v>
      </c>
      <c r="H53" s="583">
        <v>1</v>
      </c>
      <c r="I53" s="583">
        <v>75</v>
      </c>
      <c r="J53" s="574"/>
      <c r="K53" s="574">
        <v>75</v>
      </c>
      <c r="L53" s="583"/>
      <c r="M53" s="583"/>
      <c r="N53" s="574"/>
      <c r="O53" s="574"/>
      <c r="P53" s="583"/>
      <c r="Q53" s="583"/>
      <c r="R53" s="579"/>
      <c r="S53" s="584"/>
    </row>
    <row r="54" spans="1:19" ht="14.45" customHeight="1" x14ac:dyDescent="0.2">
      <c r="A54" s="573" t="s">
        <v>1331</v>
      </c>
      <c r="B54" s="574" t="s">
        <v>1332</v>
      </c>
      <c r="C54" s="574" t="s">
        <v>482</v>
      </c>
      <c r="D54" s="574" t="s">
        <v>571</v>
      </c>
      <c r="E54" s="574" t="s">
        <v>1347</v>
      </c>
      <c r="F54" s="574" t="s">
        <v>1407</v>
      </c>
      <c r="G54" s="574" t="s">
        <v>1408</v>
      </c>
      <c r="H54" s="583"/>
      <c r="I54" s="583"/>
      <c r="J54" s="574"/>
      <c r="K54" s="574"/>
      <c r="L54" s="583">
        <v>3</v>
      </c>
      <c r="M54" s="583">
        <v>4632</v>
      </c>
      <c r="N54" s="574"/>
      <c r="O54" s="574">
        <v>1544</v>
      </c>
      <c r="P54" s="583"/>
      <c r="Q54" s="583"/>
      <c r="R54" s="579"/>
      <c r="S54" s="584"/>
    </row>
    <row r="55" spans="1:19" ht="14.45" customHeight="1" x14ac:dyDescent="0.2">
      <c r="A55" s="573" t="s">
        <v>1331</v>
      </c>
      <c r="B55" s="574" t="s">
        <v>1332</v>
      </c>
      <c r="C55" s="574" t="s">
        <v>482</v>
      </c>
      <c r="D55" s="574" t="s">
        <v>571</v>
      </c>
      <c r="E55" s="574" t="s">
        <v>1347</v>
      </c>
      <c r="F55" s="574" t="s">
        <v>1417</v>
      </c>
      <c r="G55" s="574" t="s">
        <v>1418</v>
      </c>
      <c r="H55" s="583"/>
      <c r="I55" s="583"/>
      <c r="J55" s="574"/>
      <c r="K55" s="574"/>
      <c r="L55" s="583"/>
      <c r="M55" s="583"/>
      <c r="N55" s="574"/>
      <c r="O55" s="574"/>
      <c r="P55" s="583">
        <v>1</v>
      </c>
      <c r="Q55" s="583">
        <v>873</v>
      </c>
      <c r="R55" s="579"/>
      <c r="S55" s="584">
        <v>873</v>
      </c>
    </row>
    <row r="56" spans="1:19" ht="14.45" customHeight="1" x14ac:dyDescent="0.2">
      <c r="A56" s="573" t="s">
        <v>1331</v>
      </c>
      <c r="B56" s="574" t="s">
        <v>1332</v>
      </c>
      <c r="C56" s="574" t="s">
        <v>482</v>
      </c>
      <c r="D56" s="574" t="s">
        <v>571</v>
      </c>
      <c r="E56" s="574" t="s">
        <v>1347</v>
      </c>
      <c r="F56" s="574" t="s">
        <v>1419</v>
      </c>
      <c r="G56" s="574" t="s">
        <v>1420</v>
      </c>
      <c r="H56" s="583"/>
      <c r="I56" s="583"/>
      <c r="J56" s="574"/>
      <c r="K56" s="574"/>
      <c r="L56" s="583">
        <v>3</v>
      </c>
      <c r="M56" s="583">
        <v>378</v>
      </c>
      <c r="N56" s="574"/>
      <c r="O56" s="574">
        <v>126</v>
      </c>
      <c r="P56" s="583">
        <v>1</v>
      </c>
      <c r="Q56" s="583">
        <v>131</v>
      </c>
      <c r="R56" s="579"/>
      <c r="S56" s="584">
        <v>131</v>
      </c>
    </row>
    <row r="57" spans="1:19" ht="14.45" customHeight="1" x14ac:dyDescent="0.2">
      <c r="A57" s="573" t="s">
        <v>1331</v>
      </c>
      <c r="B57" s="574" t="s">
        <v>1332</v>
      </c>
      <c r="C57" s="574" t="s">
        <v>482</v>
      </c>
      <c r="D57" s="574" t="s">
        <v>571</v>
      </c>
      <c r="E57" s="574" t="s">
        <v>1347</v>
      </c>
      <c r="F57" s="574" t="s">
        <v>1421</v>
      </c>
      <c r="G57" s="574" t="s">
        <v>1422</v>
      </c>
      <c r="H57" s="583"/>
      <c r="I57" s="583"/>
      <c r="J57" s="574"/>
      <c r="K57" s="574"/>
      <c r="L57" s="583">
        <v>4</v>
      </c>
      <c r="M57" s="583">
        <v>248</v>
      </c>
      <c r="N57" s="574"/>
      <c r="O57" s="574">
        <v>62</v>
      </c>
      <c r="P57" s="583">
        <v>1</v>
      </c>
      <c r="Q57" s="583">
        <v>66</v>
      </c>
      <c r="R57" s="579"/>
      <c r="S57" s="584">
        <v>66</v>
      </c>
    </row>
    <row r="58" spans="1:19" ht="14.45" customHeight="1" x14ac:dyDescent="0.2">
      <c r="A58" s="573" t="s">
        <v>1331</v>
      </c>
      <c r="B58" s="574" t="s">
        <v>1332</v>
      </c>
      <c r="C58" s="574" t="s">
        <v>482</v>
      </c>
      <c r="D58" s="574" t="s">
        <v>571</v>
      </c>
      <c r="E58" s="574" t="s">
        <v>1347</v>
      </c>
      <c r="F58" s="574" t="s">
        <v>1427</v>
      </c>
      <c r="G58" s="574" t="s">
        <v>1428</v>
      </c>
      <c r="H58" s="583">
        <v>2</v>
      </c>
      <c r="I58" s="583">
        <v>752</v>
      </c>
      <c r="J58" s="574"/>
      <c r="K58" s="574">
        <v>376</v>
      </c>
      <c r="L58" s="583">
        <v>17</v>
      </c>
      <c r="M58" s="583">
        <v>6409</v>
      </c>
      <c r="N58" s="574"/>
      <c r="O58" s="574">
        <v>377</v>
      </c>
      <c r="P58" s="583">
        <v>13</v>
      </c>
      <c r="Q58" s="583">
        <v>5044</v>
      </c>
      <c r="R58" s="579"/>
      <c r="S58" s="584">
        <v>388</v>
      </c>
    </row>
    <row r="59" spans="1:19" ht="14.45" customHeight="1" x14ac:dyDescent="0.2">
      <c r="A59" s="573" t="s">
        <v>1331</v>
      </c>
      <c r="B59" s="574" t="s">
        <v>1332</v>
      </c>
      <c r="C59" s="574" t="s">
        <v>482</v>
      </c>
      <c r="D59" s="574" t="s">
        <v>571</v>
      </c>
      <c r="E59" s="574" t="s">
        <v>1347</v>
      </c>
      <c r="F59" s="574" t="s">
        <v>1431</v>
      </c>
      <c r="G59" s="574" t="s">
        <v>1432</v>
      </c>
      <c r="H59" s="583">
        <v>1</v>
      </c>
      <c r="I59" s="583">
        <v>136</v>
      </c>
      <c r="J59" s="574"/>
      <c r="K59" s="574">
        <v>136</v>
      </c>
      <c r="L59" s="583">
        <v>20</v>
      </c>
      <c r="M59" s="583">
        <v>2740</v>
      </c>
      <c r="N59" s="574"/>
      <c r="O59" s="574">
        <v>137</v>
      </c>
      <c r="P59" s="583"/>
      <c r="Q59" s="583"/>
      <c r="R59" s="579"/>
      <c r="S59" s="584"/>
    </row>
    <row r="60" spans="1:19" ht="14.45" customHeight="1" x14ac:dyDescent="0.2">
      <c r="A60" s="573" t="s">
        <v>1331</v>
      </c>
      <c r="B60" s="574" t="s">
        <v>1332</v>
      </c>
      <c r="C60" s="574" t="s">
        <v>482</v>
      </c>
      <c r="D60" s="574" t="s">
        <v>571</v>
      </c>
      <c r="E60" s="574" t="s">
        <v>1347</v>
      </c>
      <c r="F60" s="574" t="s">
        <v>1433</v>
      </c>
      <c r="G60" s="574" t="s">
        <v>1434</v>
      </c>
      <c r="H60" s="583">
        <v>4</v>
      </c>
      <c r="I60" s="583">
        <v>1572</v>
      </c>
      <c r="J60" s="574"/>
      <c r="K60" s="574">
        <v>393</v>
      </c>
      <c r="L60" s="583">
        <v>1</v>
      </c>
      <c r="M60" s="583">
        <v>396</v>
      </c>
      <c r="N60" s="574"/>
      <c r="O60" s="574">
        <v>396</v>
      </c>
      <c r="P60" s="583">
        <v>1</v>
      </c>
      <c r="Q60" s="583">
        <v>408</v>
      </c>
      <c r="R60" s="579"/>
      <c r="S60" s="584">
        <v>408</v>
      </c>
    </row>
    <row r="61" spans="1:19" ht="14.45" customHeight="1" x14ac:dyDescent="0.2">
      <c r="A61" s="573" t="s">
        <v>1331</v>
      </c>
      <c r="B61" s="574" t="s">
        <v>1332</v>
      </c>
      <c r="C61" s="574" t="s">
        <v>482</v>
      </c>
      <c r="D61" s="574" t="s">
        <v>571</v>
      </c>
      <c r="E61" s="574" t="s">
        <v>1347</v>
      </c>
      <c r="F61" s="574" t="s">
        <v>1435</v>
      </c>
      <c r="G61" s="574" t="s">
        <v>1436</v>
      </c>
      <c r="H61" s="583"/>
      <c r="I61" s="583"/>
      <c r="J61" s="574"/>
      <c r="K61" s="574"/>
      <c r="L61" s="583">
        <v>1</v>
      </c>
      <c r="M61" s="583">
        <v>511</v>
      </c>
      <c r="N61" s="574"/>
      <c r="O61" s="574">
        <v>511</v>
      </c>
      <c r="P61" s="583"/>
      <c r="Q61" s="583"/>
      <c r="R61" s="579"/>
      <c r="S61" s="584"/>
    </row>
    <row r="62" spans="1:19" ht="14.45" customHeight="1" x14ac:dyDescent="0.2">
      <c r="A62" s="573" t="s">
        <v>1331</v>
      </c>
      <c r="B62" s="574" t="s">
        <v>1332</v>
      </c>
      <c r="C62" s="574" t="s">
        <v>482</v>
      </c>
      <c r="D62" s="574" t="s">
        <v>571</v>
      </c>
      <c r="E62" s="574" t="s">
        <v>1347</v>
      </c>
      <c r="F62" s="574" t="s">
        <v>1439</v>
      </c>
      <c r="G62" s="574" t="s">
        <v>1440</v>
      </c>
      <c r="H62" s="583">
        <v>4</v>
      </c>
      <c r="I62" s="583">
        <v>728</v>
      </c>
      <c r="J62" s="574"/>
      <c r="K62" s="574">
        <v>182</v>
      </c>
      <c r="L62" s="583">
        <v>5</v>
      </c>
      <c r="M62" s="583">
        <v>915</v>
      </c>
      <c r="N62" s="574"/>
      <c r="O62" s="574">
        <v>183</v>
      </c>
      <c r="P62" s="583">
        <v>1</v>
      </c>
      <c r="Q62" s="583">
        <v>189</v>
      </c>
      <c r="R62" s="579"/>
      <c r="S62" s="584">
        <v>189</v>
      </c>
    </row>
    <row r="63" spans="1:19" ht="14.45" customHeight="1" x14ac:dyDescent="0.2">
      <c r="A63" s="573" t="s">
        <v>1331</v>
      </c>
      <c r="B63" s="574" t="s">
        <v>1332</v>
      </c>
      <c r="C63" s="574" t="s">
        <v>482</v>
      </c>
      <c r="D63" s="574" t="s">
        <v>571</v>
      </c>
      <c r="E63" s="574" t="s">
        <v>1347</v>
      </c>
      <c r="F63" s="574" t="s">
        <v>1441</v>
      </c>
      <c r="G63" s="574" t="s">
        <v>1442</v>
      </c>
      <c r="H63" s="583">
        <v>4</v>
      </c>
      <c r="I63" s="583">
        <v>1804</v>
      </c>
      <c r="J63" s="574"/>
      <c r="K63" s="574">
        <v>451</v>
      </c>
      <c r="L63" s="583">
        <v>20</v>
      </c>
      <c r="M63" s="583">
        <v>9040</v>
      </c>
      <c r="N63" s="574"/>
      <c r="O63" s="574">
        <v>452</v>
      </c>
      <c r="P63" s="583">
        <v>9</v>
      </c>
      <c r="Q63" s="583">
        <v>4149</v>
      </c>
      <c r="R63" s="579"/>
      <c r="S63" s="584">
        <v>461</v>
      </c>
    </row>
    <row r="64" spans="1:19" ht="14.45" customHeight="1" x14ac:dyDescent="0.2">
      <c r="A64" s="573" t="s">
        <v>1331</v>
      </c>
      <c r="B64" s="574" t="s">
        <v>1332</v>
      </c>
      <c r="C64" s="574" t="s">
        <v>482</v>
      </c>
      <c r="D64" s="574" t="s">
        <v>571</v>
      </c>
      <c r="E64" s="574" t="s">
        <v>1347</v>
      </c>
      <c r="F64" s="574" t="s">
        <v>1443</v>
      </c>
      <c r="G64" s="574" t="s">
        <v>1444</v>
      </c>
      <c r="H64" s="583"/>
      <c r="I64" s="583"/>
      <c r="J64" s="574"/>
      <c r="K64" s="574"/>
      <c r="L64" s="583">
        <v>1</v>
      </c>
      <c r="M64" s="583">
        <v>313</v>
      </c>
      <c r="N64" s="574"/>
      <c r="O64" s="574">
        <v>313</v>
      </c>
      <c r="P64" s="583"/>
      <c r="Q64" s="583"/>
      <c r="R64" s="579"/>
      <c r="S64" s="584"/>
    </row>
    <row r="65" spans="1:19" ht="14.45" customHeight="1" x14ac:dyDescent="0.2">
      <c r="A65" s="573" t="s">
        <v>1331</v>
      </c>
      <c r="B65" s="574" t="s">
        <v>1332</v>
      </c>
      <c r="C65" s="574" t="s">
        <v>482</v>
      </c>
      <c r="D65" s="574" t="s">
        <v>571</v>
      </c>
      <c r="E65" s="574" t="s">
        <v>1347</v>
      </c>
      <c r="F65" s="574" t="s">
        <v>1455</v>
      </c>
      <c r="G65" s="574" t="s">
        <v>1456</v>
      </c>
      <c r="H65" s="583">
        <v>9</v>
      </c>
      <c r="I65" s="583">
        <v>12861</v>
      </c>
      <c r="J65" s="574"/>
      <c r="K65" s="574">
        <v>1429</v>
      </c>
      <c r="L65" s="583">
        <v>3</v>
      </c>
      <c r="M65" s="583">
        <v>4299</v>
      </c>
      <c r="N65" s="574"/>
      <c r="O65" s="574">
        <v>1433</v>
      </c>
      <c r="P65" s="583">
        <v>2</v>
      </c>
      <c r="Q65" s="583">
        <v>2908</v>
      </c>
      <c r="R65" s="579"/>
      <c r="S65" s="584">
        <v>1454</v>
      </c>
    </row>
    <row r="66" spans="1:19" ht="14.45" customHeight="1" x14ac:dyDescent="0.2">
      <c r="A66" s="573" t="s">
        <v>1331</v>
      </c>
      <c r="B66" s="574" t="s">
        <v>1332</v>
      </c>
      <c r="C66" s="574" t="s">
        <v>482</v>
      </c>
      <c r="D66" s="574" t="s">
        <v>571</v>
      </c>
      <c r="E66" s="574" t="s">
        <v>1347</v>
      </c>
      <c r="F66" s="574" t="s">
        <v>1461</v>
      </c>
      <c r="G66" s="574" t="s">
        <v>1462</v>
      </c>
      <c r="H66" s="583">
        <v>42</v>
      </c>
      <c r="I66" s="583">
        <v>10584</v>
      </c>
      <c r="J66" s="574"/>
      <c r="K66" s="574">
        <v>252</v>
      </c>
      <c r="L66" s="583">
        <v>19</v>
      </c>
      <c r="M66" s="583">
        <v>4788</v>
      </c>
      <c r="N66" s="574"/>
      <c r="O66" s="574">
        <v>252</v>
      </c>
      <c r="P66" s="583"/>
      <c r="Q66" s="583"/>
      <c r="R66" s="579"/>
      <c r="S66" s="584"/>
    </row>
    <row r="67" spans="1:19" ht="14.45" customHeight="1" x14ac:dyDescent="0.2">
      <c r="A67" s="573" t="s">
        <v>1331</v>
      </c>
      <c r="B67" s="574" t="s">
        <v>1332</v>
      </c>
      <c r="C67" s="574" t="s">
        <v>482</v>
      </c>
      <c r="D67" s="574" t="s">
        <v>571</v>
      </c>
      <c r="E67" s="574" t="s">
        <v>1347</v>
      </c>
      <c r="F67" s="574" t="s">
        <v>1464</v>
      </c>
      <c r="G67" s="574" t="s">
        <v>1465</v>
      </c>
      <c r="H67" s="583">
        <v>3</v>
      </c>
      <c r="I67" s="583">
        <v>10092</v>
      </c>
      <c r="J67" s="574"/>
      <c r="K67" s="574">
        <v>3364</v>
      </c>
      <c r="L67" s="583">
        <v>11</v>
      </c>
      <c r="M67" s="583">
        <v>37059</v>
      </c>
      <c r="N67" s="574"/>
      <c r="O67" s="574">
        <v>3369</v>
      </c>
      <c r="P67" s="583">
        <v>1</v>
      </c>
      <c r="Q67" s="583">
        <v>3410</v>
      </c>
      <c r="R67" s="579"/>
      <c r="S67" s="584">
        <v>3410</v>
      </c>
    </row>
    <row r="68" spans="1:19" ht="14.45" customHeight="1" x14ac:dyDescent="0.2">
      <c r="A68" s="573" t="s">
        <v>1331</v>
      </c>
      <c r="B68" s="574" t="s">
        <v>1332</v>
      </c>
      <c r="C68" s="574" t="s">
        <v>482</v>
      </c>
      <c r="D68" s="574" t="s">
        <v>574</v>
      </c>
      <c r="E68" s="574" t="s">
        <v>1333</v>
      </c>
      <c r="F68" s="574" t="s">
        <v>1334</v>
      </c>
      <c r="G68" s="574" t="s">
        <v>1335</v>
      </c>
      <c r="H68" s="583"/>
      <c r="I68" s="583"/>
      <c r="J68" s="574"/>
      <c r="K68" s="574"/>
      <c r="L68" s="583">
        <v>0.2</v>
      </c>
      <c r="M68" s="583">
        <v>14.5</v>
      </c>
      <c r="N68" s="574"/>
      <c r="O68" s="574">
        <v>72.5</v>
      </c>
      <c r="P68" s="583"/>
      <c r="Q68" s="583"/>
      <c r="R68" s="579"/>
      <c r="S68" s="584"/>
    </row>
    <row r="69" spans="1:19" ht="14.45" customHeight="1" x14ac:dyDescent="0.2">
      <c r="A69" s="573" t="s">
        <v>1331</v>
      </c>
      <c r="B69" s="574" t="s">
        <v>1332</v>
      </c>
      <c r="C69" s="574" t="s">
        <v>482</v>
      </c>
      <c r="D69" s="574" t="s">
        <v>574</v>
      </c>
      <c r="E69" s="574" t="s">
        <v>1333</v>
      </c>
      <c r="F69" s="574" t="s">
        <v>1336</v>
      </c>
      <c r="G69" s="574" t="s">
        <v>1337</v>
      </c>
      <c r="H69" s="583">
        <v>0.6</v>
      </c>
      <c r="I69" s="583">
        <v>41.82</v>
      </c>
      <c r="J69" s="574"/>
      <c r="K69" s="574">
        <v>69.7</v>
      </c>
      <c r="L69" s="583">
        <v>0.3</v>
      </c>
      <c r="M69" s="583">
        <v>20.91</v>
      </c>
      <c r="N69" s="574"/>
      <c r="O69" s="574">
        <v>69.7</v>
      </c>
      <c r="P69" s="583"/>
      <c r="Q69" s="583"/>
      <c r="R69" s="579"/>
      <c r="S69" s="584"/>
    </row>
    <row r="70" spans="1:19" ht="14.45" customHeight="1" x14ac:dyDescent="0.2">
      <c r="A70" s="573" t="s">
        <v>1331</v>
      </c>
      <c r="B70" s="574" t="s">
        <v>1332</v>
      </c>
      <c r="C70" s="574" t="s">
        <v>482</v>
      </c>
      <c r="D70" s="574" t="s">
        <v>574</v>
      </c>
      <c r="E70" s="574" t="s">
        <v>1333</v>
      </c>
      <c r="F70" s="574" t="s">
        <v>1336</v>
      </c>
      <c r="G70" s="574" t="s">
        <v>525</v>
      </c>
      <c r="H70" s="583">
        <v>0.2</v>
      </c>
      <c r="I70" s="583">
        <v>13.94</v>
      </c>
      <c r="J70" s="574"/>
      <c r="K70" s="574">
        <v>69.699999999999989</v>
      </c>
      <c r="L70" s="583">
        <v>0.2</v>
      </c>
      <c r="M70" s="583">
        <v>13.94</v>
      </c>
      <c r="N70" s="574"/>
      <c r="O70" s="574">
        <v>69.699999999999989</v>
      </c>
      <c r="P70" s="583"/>
      <c r="Q70" s="583"/>
      <c r="R70" s="579"/>
      <c r="S70" s="584"/>
    </row>
    <row r="71" spans="1:19" ht="14.45" customHeight="1" x14ac:dyDescent="0.2">
      <c r="A71" s="573" t="s">
        <v>1331</v>
      </c>
      <c r="B71" s="574" t="s">
        <v>1332</v>
      </c>
      <c r="C71" s="574" t="s">
        <v>482</v>
      </c>
      <c r="D71" s="574" t="s">
        <v>574</v>
      </c>
      <c r="E71" s="574" t="s">
        <v>1333</v>
      </c>
      <c r="F71" s="574" t="s">
        <v>1338</v>
      </c>
      <c r="G71" s="574" t="s">
        <v>523</v>
      </c>
      <c r="H71" s="583"/>
      <c r="I71" s="583"/>
      <c r="J71" s="574"/>
      <c r="K71" s="574"/>
      <c r="L71" s="583">
        <v>0.8</v>
      </c>
      <c r="M71" s="583">
        <v>294.16000000000003</v>
      </c>
      <c r="N71" s="574"/>
      <c r="O71" s="574">
        <v>367.7</v>
      </c>
      <c r="P71" s="583"/>
      <c r="Q71" s="583"/>
      <c r="R71" s="579"/>
      <c r="S71" s="584"/>
    </row>
    <row r="72" spans="1:19" ht="14.45" customHeight="1" x14ac:dyDescent="0.2">
      <c r="A72" s="573" t="s">
        <v>1331</v>
      </c>
      <c r="B72" s="574" t="s">
        <v>1332</v>
      </c>
      <c r="C72" s="574" t="s">
        <v>482</v>
      </c>
      <c r="D72" s="574" t="s">
        <v>574</v>
      </c>
      <c r="E72" s="574" t="s">
        <v>1347</v>
      </c>
      <c r="F72" s="574" t="s">
        <v>1354</v>
      </c>
      <c r="G72" s="574" t="s">
        <v>1355</v>
      </c>
      <c r="H72" s="583"/>
      <c r="I72" s="583"/>
      <c r="J72" s="574"/>
      <c r="K72" s="574"/>
      <c r="L72" s="583">
        <v>2</v>
      </c>
      <c r="M72" s="583">
        <v>170</v>
      </c>
      <c r="N72" s="574"/>
      <c r="O72" s="574">
        <v>85</v>
      </c>
      <c r="P72" s="583"/>
      <c r="Q72" s="583"/>
      <c r="R72" s="579"/>
      <c r="S72" s="584"/>
    </row>
    <row r="73" spans="1:19" ht="14.45" customHeight="1" x14ac:dyDescent="0.2">
      <c r="A73" s="573" t="s">
        <v>1331</v>
      </c>
      <c r="B73" s="574" t="s">
        <v>1332</v>
      </c>
      <c r="C73" s="574" t="s">
        <v>482</v>
      </c>
      <c r="D73" s="574" t="s">
        <v>574</v>
      </c>
      <c r="E73" s="574" t="s">
        <v>1347</v>
      </c>
      <c r="F73" s="574" t="s">
        <v>1356</v>
      </c>
      <c r="G73" s="574" t="s">
        <v>1357</v>
      </c>
      <c r="H73" s="583">
        <v>6</v>
      </c>
      <c r="I73" s="583">
        <v>642</v>
      </c>
      <c r="J73" s="574"/>
      <c r="K73" s="574">
        <v>107</v>
      </c>
      <c r="L73" s="583">
        <v>327</v>
      </c>
      <c r="M73" s="583">
        <v>35316</v>
      </c>
      <c r="N73" s="574"/>
      <c r="O73" s="574">
        <v>108</v>
      </c>
      <c r="P73" s="583">
        <v>99</v>
      </c>
      <c r="Q73" s="583">
        <v>11088</v>
      </c>
      <c r="R73" s="579"/>
      <c r="S73" s="584">
        <v>112</v>
      </c>
    </row>
    <row r="74" spans="1:19" ht="14.45" customHeight="1" x14ac:dyDescent="0.2">
      <c r="A74" s="573" t="s">
        <v>1331</v>
      </c>
      <c r="B74" s="574" t="s">
        <v>1332</v>
      </c>
      <c r="C74" s="574" t="s">
        <v>482</v>
      </c>
      <c r="D74" s="574" t="s">
        <v>574</v>
      </c>
      <c r="E74" s="574" t="s">
        <v>1347</v>
      </c>
      <c r="F74" s="574" t="s">
        <v>1358</v>
      </c>
      <c r="G74" s="574" t="s">
        <v>1359</v>
      </c>
      <c r="H74" s="583"/>
      <c r="I74" s="583"/>
      <c r="J74" s="574"/>
      <c r="K74" s="574"/>
      <c r="L74" s="583"/>
      <c r="M74" s="583"/>
      <c r="N74" s="574"/>
      <c r="O74" s="574"/>
      <c r="P74" s="583">
        <v>1</v>
      </c>
      <c r="Q74" s="583">
        <v>243</v>
      </c>
      <c r="R74" s="579"/>
      <c r="S74" s="584">
        <v>243</v>
      </c>
    </row>
    <row r="75" spans="1:19" ht="14.45" customHeight="1" x14ac:dyDescent="0.2">
      <c r="A75" s="573" t="s">
        <v>1331</v>
      </c>
      <c r="B75" s="574" t="s">
        <v>1332</v>
      </c>
      <c r="C75" s="574" t="s">
        <v>482</v>
      </c>
      <c r="D75" s="574" t="s">
        <v>574</v>
      </c>
      <c r="E75" s="574" t="s">
        <v>1347</v>
      </c>
      <c r="F75" s="574" t="s">
        <v>1360</v>
      </c>
      <c r="G75" s="574" t="s">
        <v>1361</v>
      </c>
      <c r="H75" s="583">
        <v>2</v>
      </c>
      <c r="I75" s="583">
        <v>76</v>
      </c>
      <c r="J75" s="574"/>
      <c r="K75" s="574">
        <v>38</v>
      </c>
      <c r="L75" s="583">
        <v>7</v>
      </c>
      <c r="M75" s="583">
        <v>266</v>
      </c>
      <c r="N75" s="574"/>
      <c r="O75" s="574">
        <v>38</v>
      </c>
      <c r="P75" s="583">
        <v>2</v>
      </c>
      <c r="Q75" s="583">
        <v>80</v>
      </c>
      <c r="R75" s="579"/>
      <c r="S75" s="584">
        <v>40</v>
      </c>
    </row>
    <row r="76" spans="1:19" ht="14.45" customHeight="1" x14ac:dyDescent="0.2">
      <c r="A76" s="573" t="s">
        <v>1331</v>
      </c>
      <c r="B76" s="574" t="s">
        <v>1332</v>
      </c>
      <c r="C76" s="574" t="s">
        <v>482</v>
      </c>
      <c r="D76" s="574" t="s">
        <v>574</v>
      </c>
      <c r="E76" s="574" t="s">
        <v>1347</v>
      </c>
      <c r="F76" s="574" t="s">
        <v>1368</v>
      </c>
      <c r="G76" s="574" t="s">
        <v>1369</v>
      </c>
      <c r="H76" s="583">
        <v>366</v>
      </c>
      <c r="I76" s="583">
        <v>92964</v>
      </c>
      <c r="J76" s="574"/>
      <c r="K76" s="574">
        <v>254</v>
      </c>
      <c r="L76" s="583">
        <v>259</v>
      </c>
      <c r="M76" s="583">
        <v>66045</v>
      </c>
      <c r="N76" s="574"/>
      <c r="O76" s="574">
        <v>255</v>
      </c>
      <c r="P76" s="583">
        <v>66</v>
      </c>
      <c r="Q76" s="583">
        <v>18150</v>
      </c>
      <c r="R76" s="579"/>
      <c r="S76" s="584">
        <v>275</v>
      </c>
    </row>
    <row r="77" spans="1:19" ht="14.45" customHeight="1" x14ac:dyDescent="0.2">
      <c r="A77" s="573" t="s">
        <v>1331</v>
      </c>
      <c r="B77" s="574" t="s">
        <v>1332</v>
      </c>
      <c r="C77" s="574" t="s">
        <v>482</v>
      </c>
      <c r="D77" s="574" t="s">
        <v>574</v>
      </c>
      <c r="E77" s="574" t="s">
        <v>1347</v>
      </c>
      <c r="F77" s="574" t="s">
        <v>1370</v>
      </c>
      <c r="G77" s="574" t="s">
        <v>1371</v>
      </c>
      <c r="H77" s="583">
        <v>1822</v>
      </c>
      <c r="I77" s="583">
        <v>229572</v>
      </c>
      <c r="J77" s="574"/>
      <c r="K77" s="574">
        <v>126</v>
      </c>
      <c r="L77" s="583">
        <v>1121</v>
      </c>
      <c r="M77" s="583">
        <v>142367</v>
      </c>
      <c r="N77" s="574"/>
      <c r="O77" s="574">
        <v>127</v>
      </c>
      <c r="P77" s="583">
        <v>193</v>
      </c>
      <c r="Q77" s="583">
        <v>26441</v>
      </c>
      <c r="R77" s="579"/>
      <c r="S77" s="584">
        <v>137</v>
      </c>
    </row>
    <row r="78" spans="1:19" ht="14.45" customHeight="1" x14ac:dyDescent="0.2">
      <c r="A78" s="573" t="s">
        <v>1331</v>
      </c>
      <c r="B78" s="574" t="s">
        <v>1332</v>
      </c>
      <c r="C78" s="574" t="s">
        <v>482</v>
      </c>
      <c r="D78" s="574" t="s">
        <v>574</v>
      </c>
      <c r="E78" s="574" t="s">
        <v>1347</v>
      </c>
      <c r="F78" s="574" t="s">
        <v>1378</v>
      </c>
      <c r="G78" s="574" t="s">
        <v>1379</v>
      </c>
      <c r="H78" s="583">
        <v>3</v>
      </c>
      <c r="I78" s="583">
        <v>2055</v>
      </c>
      <c r="J78" s="574"/>
      <c r="K78" s="574">
        <v>685</v>
      </c>
      <c r="L78" s="583">
        <v>6</v>
      </c>
      <c r="M78" s="583">
        <v>4128</v>
      </c>
      <c r="N78" s="574"/>
      <c r="O78" s="574">
        <v>688</v>
      </c>
      <c r="P78" s="583"/>
      <c r="Q78" s="583"/>
      <c r="R78" s="579"/>
      <c r="S78" s="584"/>
    </row>
    <row r="79" spans="1:19" ht="14.45" customHeight="1" x14ac:dyDescent="0.2">
      <c r="A79" s="573" t="s">
        <v>1331</v>
      </c>
      <c r="B79" s="574" t="s">
        <v>1332</v>
      </c>
      <c r="C79" s="574" t="s">
        <v>482</v>
      </c>
      <c r="D79" s="574" t="s">
        <v>574</v>
      </c>
      <c r="E79" s="574" t="s">
        <v>1347</v>
      </c>
      <c r="F79" s="574" t="s">
        <v>1382</v>
      </c>
      <c r="G79" s="574" t="s">
        <v>1383</v>
      </c>
      <c r="H79" s="583">
        <v>2</v>
      </c>
      <c r="I79" s="583">
        <v>2812</v>
      </c>
      <c r="J79" s="574"/>
      <c r="K79" s="574">
        <v>1406</v>
      </c>
      <c r="L79" s="583"/>
      <c r="M79" s="583"/>
      <c r="N79" s="574"/>
      <c r="O79" s="574"/>
      <c r="P79" s="583"/>
      <c r="Q79" s="583"/>
      <c r="R79" s="579"/>
      <c r="S79" s="584"/>
    </row>
    <row r="80" spans="1:19" ht="14.45" customHeight="1" x14ac:dyDescent="0.2">
      <c r="A80" s="573" t="s">
        <v>1331</v>
      </c>
      <c r="B80" s="574" t="s">
        <v>1332</v>
      </c>
      <c r="C80" s="574" t="s">
        <v>482</v>
      </c>
      <c r="D80" s="574" t="s">
        <v>574</v>
      </c>
      <c r="E80" s="574" t="s">
        <v>1347</v>
      </c>
      <c r="F80" s="574" t="s">
        <v>1388</v>
      </c>
      <c r="G80" s="574" t="s">
        <v>1389</v>
      </c>
      <c r="H80" s="583"/>
      <c r="I80" s="583"/>
      <c r="J80" s="574"/>
      <c r="K80" s="574"/>
      <c r="L80" s="583"/>
      <c r="M80" s="583"/>
      <c r="N80" s="574"/>
      <c r="O80" s="574"/>
      <c r="P80" s="583">
        <v>2</v>
      </c>
      <c r="Q80" s="583">
        <v>816</v>
      </c>
      <c r="R80" s="579"/>
      <c r="S80" s="584">
        <v>408</v>
      </c>
    </row>
    <row r="81" spans="1:19" ht="14.45" customHeight="1" x14ac:dyDescent="0.2">
      <c r="A81" s="573" t="s">
        <v>1331</v>
      </c>
      <c r="B81" s="574" t="s">
        <v>1332</v>
      </c>
      <c r="C81" s="574" t="s">
        <v>482</v>
      </c>
      <c r="D81" s="574" t="s">
        <v>574</v>
      </c>
      <c r="E81" s="574" t="s">
        <v>1347</v>
      </c>
      <c r="F81" s="574" t="s">
        <v>1390</v>
      </c>
      <c r="G81" s="574" t="s">
        <v>1391</v>
      </c>
      <c r="H81" s="583">
        <v>1784</v>
      </c>
      <c r="I81" s="583">
        <v>59466.67</v>
      </c>
      <c r="J81" s="574"/>
      <c r="K81" s="574">
        <v>33.333335201793723</v>
      </c>
      <c r="L81" s="583">
        <v>1168</v>
      </c>
      <c r="M81" s="583">
        <v>45318.880000000005</v>
      </c>
      <c r="N81" s="574"/>
      <c r="O81" s="574">
        <v>38.800410958904116</v>
      </c>
      <c r="P81" s="583">
        <v>230</v>
      </c>
      <c r="Q81" s="583">
        <v>10477.77</v>
      </c>
      <c r="R81" s="579"/>
      <c r="S81" s="584">
        <v>45.555521739130434</v>
      </c>
    </row>
    <row r="82" spans="1:19" ht="14.45" customHeight="1" x14ac:dyDescent="0.2">
      <c r="A82" s="573" t="s">
        <v>1331</v>
      </c>
      <c r="B82" s="574" t="s">
        <v>1332</v>
      </c>
      <c r="C82" s="574" t="s">
        <v>482</v>
      </c>
      <c r="D82" s="574" t="s">
        <v>574</v>
      </c>
      <c r="E82" s="574" t="s">
        <v>1347</v>
      </c>
      <c r="F82" s="574" t="s">
        <v>1394</v>
      </c>
      <c r="G82" s="574" t="s">
        <v>1395</v>
      </c>
      <c r="H82" s="583"/>
      <c r="I82" s="583"/>
      <c r="J82" s="574"/>
      <c r="K82" s="574"/>
      <c r="L82" s="583">
        <v>2</v>
      </c>
      <c r="M82" s="583">
        <v>76</v>
      </c>
      <c r="N82" s="574"/>
      <c r="O82" s="574">
        <v>38</v>
      </c>
      <c r="P82" s="583"/>
      <c r="Q82" s="583"/>
      <c r="R82" s="579"/>
      <c r="S82" s="584"/>
    </row>
    <row r="83" spans="1:19" ht="14.45" customHeight="1" x14ac:dyDescent="0.2">
      <c r="A83" s="573" t="s">
        <v>1331</v>
      </c>
      <c r="B83" s="574" t="s">
        <v>1332</v>
      </c>
      <c r="C83" s="574" t="s">
        <v>482</v>
      </c>
      <c r="D83" s="574" t="s">
        <v>574</v>
      </c>
      <c r="E83" s="574" t="s">
        <v>1347</v>
      </c>
      <c r="F83" s="574" t="s">
        <v>1396</v>
      </c>
      <c r="G83" s="574" t="s">
        <v>1397</v>
      </c>
      <c r="H83" s="583">
        <v>7</v>
      </c>
      <c r="I83" s="583">
        <v>609</v>
      </c>
      <c r="J83" s="574"/>
      <c r="K83" s="574">
        <v>87</v>
      </c>
      <c r="L83" s="583">
        <v>8</v>
      </c>
      <c r="M83" s="583">
        <v>704</v>
      </c>
      <c r="N83" s="574"/>
      <c r="O83" s="574">
        <v>88</v>
      </c>
      <c r="P83" s="583"/>
      <c r="Q83" s="583"/>
      <c r="R83" s="579"/>
      <c r="S83" s="584"/>
    </row>
    <row r="84" spans="1:19" ht="14.45" customHeight="1" x14ac:dyDescent="0.2">
      <c r="A84" s="573" t="s">
        <v>1331</v>
      </c>
      <c r="B84" s="574" t="s">
        <v>1332</v>
      </c>
      <c r="C84" s="574" t="s">
        <v>482</v>
      </c>
      <c r="D84" s="574" t="s">
        <v>574</v>
      </c>
      <c r="E84" s="574" t="s">
        <v>1347</v>
      </c>
      <c r="F84" s="574" t="s">
        <v>1398</v>
      </c>
      <c r="G84" s="574" t="s">
        <v>1399</v>
      </c>
      <c r="H84" s="583">
        <v>22</v>
      </c>
      <c r="I84" s="583">
        <v>726</v>
      </c>
      <c r="J84" s="574"/>
      <c r="K84" s="574">
        <v>33</v>
      </c>
      <c r="L84" s="583">
        <v>53</v>
      </c>
      <c r="M84" s="583">
        <v>1749</v>
      </c>
      <c r="N84" s="574"/>
      <c r="O84" s="574">
        <v>33</v>
      </c>
      <c r="P84" s="583">
        <v>23</v>
      </c>
      <c r="Q84" s="583">
        <v>782</v>
      </c>
      <c r="R84" s="579"/>
      <c r="S84" s="584">
        <v>34</v>
      </c>
    </row>
    <row r="85" spans="1:19" ht="14.45" customHeight="1" x14ac:dyDescent="0.2">
      <c r="A85" s="573" t="s">
        <v>1331</v>
      </c>
      <c r="B85" s="574" t="s">
        <v>1332</v>
      </c>
      <c r="C85" s="574" t="s">
        <v>482</v>
      </c>
      <c r="D85" s="574" t="s">
        <v>574</v>
      </c>
      <c r="E85" s="574" t="s">
        <v>1347</v>
      </c>
      <c r="F85" s="574" t="s">
        <v>1400</v>
      </c>
      <c r="G85" s="574" t="s">
        <v>1401</v>
      </c>
      <c r="H85" s="583">
        <v>28</v>
      </c>
      <c r="I85" s="583">
        <v>42952</v>
      </c>
      <c r="J85" s="574"/>
      <c r="K85" s="574">
        <v>1534</v>
      </c>
      <c r="L85" s="583">
        <v>18</v>
      </c>
      <c r="M85" s="583">
        <v>27666</v>
      </c>
      <c r="N85" s="574"/>
      <c r="O85" s="574">
        <v>1537</v>
      </c>
      <c r="P85" s="583">
        <v>1</v>
      </c>
      <c r="Q85" s="583">
        <v>1555</v>
      </c>
      <c r="R85" s="579"/>
      <c r="S85" s="584">
        <v>1555</v>
      </c>
    </row>
    <row r="86" spans="1:19" ht="14.45" customHeight="1" x14ac:dyDescent="0.2">
      <c r="A86" s="573" t="s">
        <v>1331</v>
      </c>
      <c r="B86" s="574" t="s">
        <v>1332</v>
      </c>
      <c r="C86" s="574" t="s">
        <v>482</v>
      </c>
      <c r="D86" s="574" t="s">
        <v>574</v>
      </c>
      <c r="E86" s="574" t="s">
        <v>1347</v>
      </c>
      <c r="F86" s="574" t="s">
        <v>1407</v>
      </c>
      <c r="G86" s="574" t="s">
        <v>1408</v>
      </c>
      <c r="H86" s="583">
        <v>1</v>
      </c>
      <c r="I86" s="583">
        <v>1541</v>
      </c>
      <c r="J86" s="574"/>
      <c r="K86" s="574">
        <v>1541</v>
      </c>
      <c r="L86" s="583"/>
      <c r="M86" s="583"/>
      <c r="N86" s="574"/>
      <c r="O86" s="574"/>
      <c r="P86" s="583"/>
      <c r="Q86" s="583"/>
      <c r="R86" s="579"/>
      <c r="S86" s="584"/>
    </row>
    <row r="87" spans="1:19" ht="14.45" customHeight="1" x14ac:dyDescent="0.2">
      <c r="A87" s="573" t="s">
        <v>1331</v>
      </c>
      <c r="B87" s="574" t="s">
        <v>1332</v>
      </c>
      <c r="C87" s="574" t="s">
        <v>482</v>
      </c>
      <c r="D87" s="574" t="s">
        <v>574</v>
      </c>
      <c r="E87" s="574" t="s">
        <v>1347</v>
      </c>
      <c r="F87" s="574" t="s">
        <v>1409</v>
      </c>
      <c r="G87" s="574" t="s">
        <v>1410</v>
      </c>
      <c r="H87" s="583"/>
      <c r="I87" s="583"/>
      <c r="J87" s="574"/>
      <c r="K87" s="574"/>
      <c r="L87" s="583">
        <v>1</v>
      </c>
      <c r="M87" s="583">
        <v>62</v>
      </c>
      <c r="N87" s="574"/>
      <c r="O87" s="574">
        <v>62</v>
      </c>
      <c r="P87" s="583"/>
      <c r="Q87" s="583"/>
      <c r="R87" s="579"/>
      <c r="S87" s="584"/>
    </row>
    <row r="88" spans="1:19" ht="14.45" customHeight="1" x14ac:dyDescent="0.2">
      <c r="A88" s="573" t="s">
        <v>1331</v>
      </c>
      <c r="B88" s="574" t="s">
        <v>1332</v>
      </c>
      <c r="C88" s="574" t="s">
        <v>482</v>
      </c>
      <c r="D88" s="574" t="s">
        <v>574</v>
      </c>
      <c r="E88" s="574" t="s">
        <v>1347</v>
      </c>
      <c r="F88" s="574" t="s">
        <v>1421</v>
      </c>
      <c r="G88" s="574" t="s">
        <v>1422</v>
      </c>
      <c r="H88" s="583"/>
      <c r="I88" s="583"/>
      <c r="J88" s="574"/>
      <c r="K88" s="574"/>
      <c r="L88" s="583">
        <v>1</v>
      </c>
      <c r="M88" s="583">
        <v>62</v>
      </c>
      <c r="N88" s="574"/>
      <c r="O88" s="574">
        <v>62</v>
      </c>
      <c r="P88" s="583"/>
      <c r="Q88" s="583"/>
      <c r="R88" s="579"/>
      <c r="S88" s="584"/>
    </row>
    <row r="89" spans="1:19" ht="14.45" customHeight="1" x14ac:dyDescent="0.2">
      <c r="A89" s="573" t="s">
        <v>1331</v>
      </c>
      <c r="B89" s="574" t="s">
        <v>1332</v>
      </c>
      <c r="C89" s="574" t="s">
        <v>482</v>
      </c>
      <c r="D89" s="574" t="s">
        <v>574</v>
      </c>
      <c r="E89" s="574" t="s">
        <v>1347</v>
      </c>
      <c r="F89" s="574" t="s">
        <v>1427</v>
      </c>
      <c r="G89" s="574" t="s">
        <v>1428</v>
      </c>
      <c r="H89" s="583">
        <v>1</v>
      </c>
      <c r="I89" s="583">
        <v>376</v>
      </c>
      <c r="J89" s="574"/>
      <c r="K89" s="574">
        <v>376</v>
      </c>
      <c r="L89" s="583">
        <v>2</v>
      </c>
      <c r="M89" s="583">
        <v>754</v>
      </c>
      <c r="N89" s="574"/>
      <c r="O89" s="574">
        <v>377</v>
      </c>
      <c r="P89" s="583"/>
      <c r="Q89" s="583"/>
      <c r="R89" s="579"/>
      <c r="S89" s="584"/>
    </row>
    <row r="90" spans="1:19" ht="14.45" customHeight="1" x14ac:dyDescent="0.2">
      <c r="A90" s="573" t="s">
        <v>1331</v>
      </c>
      <c r="B90" s="574" t="s">
        <v>1332</v>
      </c>
      <c r="C90" s="574" t="s">
        <v>482</v>
      </c>
      <c r="D90" s="574" t="s">
        <v>574</v>
      </c>
      <c r="E90" s="574" t="s">
        <v>1347</v>
      </c>
      <c r="F90" s="574" t="s">
        <v>1431</v>
      </c>
      <c r="G90" s="574" t="s">
        <v>1432</v>
      </c>
      <c r="H90" s="583">
        <v>12</v>
      </c>
      <c r="I90" s="583">
        <v>1632</v>
      </c>
      <c r="J90" s="574"/>
      <c r="K90" s="574">
        <v>136</v>
      </c>
      <c r="L90" s="583">
        <v>12</v>
      </c>
      <c r="M90" s="583">
        <v>1644</v>
      </c>
      <c r="N90" s="574"/>
      <c r="O90" s="574">
        <v>137</v>
      </c>
      <c r="P90" s="583">
        <v>2</v>
      </c>
      <c r="Q90" s="583">
        <v>284</v>
      </c>
      <c r="R90" s="579"/>
      <c r="S90" s="584">
        <v>142</v>
      </c>
    </row>
    <row r="91" spans="1:19" ht="14.45" customHeight="1" x14ac:dyDescent="0.2">
      <c r="A91" s="573" t="s">
        <v>1331</v>
      </c>
      <c r="B91" s="574" t="s">
        <v>1332</v>
      </c>
      <c r="C91" s="574" t="s">
        <v>482</v>
      </c>
      <c r="D91" s="574" t="s">
        <v>574</v>
      </c>
      <c r="E91" s="574" t="s">
        <v>1347</v>
      </c>
      <c r="F91" s="574" t="s">
        <v>1433</v>
      </c>
      <c r="G91" s="574" t="s">
        <v>1434</v>
      </c>
      <c r="H91" s="583">
        <v>1</v>
      </c>
      <c r="I91" s="583">
        <v>393</v>
      </c>
      <c r="J91" s="574"/>
      <c r="K91" s="574">
        <v>393</v>
      </c>
      <c r="L91" s="583">
        <v>1</v>
      </c>
      <c r="M91" s="583">
        <v>396</v>
      </c>
      <c r="N91" s="574"/>
      <c r="O91" s="574">
        <v>396</v>
      </c>
      <c r="P91" s="583"/>
      <c r="Q91" s="583"/>
      <c r="R91" s="579"/>
      <c r="S91" s="584"/>
    </row>
    <row r="92" spans="1:19" ht="14.45" customHeight="1" x14ac:dyDescent="0.2">
      <c r="A92" s="573" t="s">
        <v>1331</v>
      </c>
      <c r="B92" s="574" t="s">
        <v>1332</v>
      </c>
      <c r="C92" s="574" t="s">
        <v>482</v>
      </c>
      <c r="D92" s="574" t="s">
        <v>574</v>
      </c>
      <c r="E92" s="574" t="s">
        <v>1347</v>
      </c>
      <c r="F92" s="574" t="s">
        <v>1439</v>
      </c>
      <c r="G92" s="574" t="s">
        <v>1440</v>
      </c>
      <c r="H92" s="583"/>
      <c r="I92" s="583"/>
      <c r="J92" s="574"/>
      <c r="K92" s="574"/>
      <c r="L92" s="583">
        <v>1</v>
      </c>
      <c r="M92" s="583">
        <v>183</v>
      </c>
      <c r="N92" s="574"/>
      <c r="O92" s="574">
        <v>183</v>
      </c>
      <c r="P92" s="583"/>
      <c r="Q92" s="583"/>
      <c r="R92" s="579"/>
      <c r="S92" s="584"/>
    </row>
    <row r="93" spans="1:19" ht="14.45" customHeight="1" x14ac:dyDescent="0.2">
      <c r="A93" s="573" t="s">
        <v>1331</v>
      </c>
      <c r="B93" s="574" t="s">
        <v>1332</v>
      </c>
      <c r="C93" s="574" t="s">
        <v>482</v>
      </c>
      <c r="D93" s="574" t="s">
        <v>574</v>
      </c>
      <c r="E93" s="574" t="s">
        <v>1347</v>
      </c>
      <c r="F93" s="574" t="s">
        <v>1441</v>
      </c>
      <c r="G93" s="574" t="s">
        <v>1442</v>
      </c>
      <c r="H93" s="583">
        <v>6</v>
      </c>
      <c r="I93" s="583">
        <v>2706</v>
      </c>
      <c r="J93" s="574"/>
      <c r="K93" s="574">
        <v>451</v>
      </c>
      <c r="L93" s="583">
        <v>3</v>
      </c>
      <c r="M93" s="583">
        <v>1356</v>
      </c>
      <c r="N93" s="574"/>
      <c r="O93" s="574">
        <v>452</v>
      </c>
      <c r="P93" s="583"/>
      <c r="Q93" s="583"/>
      <c r="R93" s="579"/>
      <c r="S93" s="584"/>
    </row>
    <row r="94" spans="1:19" ht="14.45" customHeight="1" x14ac:dyDescent="0.2">
      <c r="A94" s="573" t="s">
        <v>1331</v>
      </c>
      <c r="B94" s="574" t="s">
        <v>1332</v>
      </c>
      <c r="C94" s="574" t="s">
        <v>482</v>
      </c>
      <c r="D94" s="574" t="s">
        <v>574</v>
      </c>
      <c r="E94" s="574" t="s">
        <v>1347</v>
      </c>
      <c r="F94" s="574" t="s">
        <v>1455</v>
      </c>
      <c r="G94" s="574" t="s">
        <v>1456</v>
      </c>
      <c r="H94" s="583">
        <v>4</v>
      </c>
      <c r="I94" s="583">
        <v>5716</v>
      </c>
      <c r="J94" s="574"/>
      <c r="K94" s="574">
        <v>1429</v>
      </c>
      <c r="L94" s="583"/>
      <c r="M94" s="583"/>
      <c r="N94" s="574"/>
      <c r="O94" s="574"/>
      <c r="P94" s="583"/>
      <c r="Q94" s="583"/>
      <c r="R94" s="579"/>
      <c r="S94" s="584"/>
    </row>
    <row r="95" spans="1:19" ht="14.45" customHeight="1" x14ac:dyDescent="0.2">
      <c r="A95" s="573" t="s">
        <v>1331</v>
      </c>
      <c r="B95" s="574" t="s">
        <v>1332</v>
      </c>
      <c r="C95" s="574" t="s">
        <v>482</v>
      </c>
      <c r="D95" s="574" t="s">
        <v>574</v>
      </c>
      <c r="E95" s="574" t="s">
        <v>1347</v>
      </c>
      <c r="F95" s="574" t="s">
        <v>1457</v>
      </c>
      <c r="G95" s="574" t="s">
        <v>1458</v>
      </c>
      <c r="H95" s="583"/>
      <c r="I95" s="583"/>
      <c r="J95" s="574"/>
      <c r="K95" s="574"/>
      <c r="L95" s="583">
        <v>1</v>
      </c>
      <c r="M95" s="583">
        <v>1214</v>
      </c>
      <c r="N95" s="574"/>
      <c r="O95" s="574">
        <v>1214</v>
      </c>
      <c r="P95" s="583"/>
      <c r="Q95" s="583"/>
      <c r="R95" s="579"/>
      <c r="S95" s="584"/>
    </row>
    <row r="96" spans="1:19" ht="14.45" customHeight="1" x14ac:dyDescent="0.2">
      <c r="A96" s="573" t="s">
        <v>1331</v>
      </c>
      <c r="B96" s="574" t="s">
        <v>1332</v>
      </c>
      <c r="C96" s="574" t="s">
        <v>482</v>
      </c>
      <c r="D96" s="574" t="s">
        <v>574</v>
      </c>
      <c r="E96" s="574" t="s">
        <v>1347</v>
      </c>
      <c r="F96" s="574" t="s">
        <v>1461</v>
      </c>
      <c r="G96" s="574" t="s">
        <v>1462</v>
      </c>
      <c r="H96" s="583">
        <v>3</v>
      </c>
      <c r="I96" s="583">
        <v>756</v>
      </c>
      <c r="J96" s="574"/>
      <c r="K96" s="574">
        <v>252</v>
      </c>
      <c r="L96" s="583">
        <v>1</v>
      </c>
      <c r="M96" s="583">
        <v>252</v>
      </c>
      <c r="N96" s="574"/>
      <c r="O96" s="574">
        <v>252</v>
      </c>
      <c r="P96" s="583"/>
      <c r="Q96" s="583"/>
      <c r="R96" s="579"/>
      <c r="S96" s="584"/>
    </row>
    <row r="97" spans="1:19" ht="14.45" customHeight="1" x14ac:dyDescent="0.2">
      <c r="A97" s="573" t="s">
        <v>1331</v>
      </c>
      <c r="B97" s="574" t="s">
        <v>1332</v>
      </c>
      <c r="C97" s="574" t="s">
        <v>482</v>
      </c>
      <c r="D97" s="574" t="s">
        <v>574</v>
      </c>
      <c r="E97" s="574" t="s">
        <v>1347</v>
      </c>
      <c r="F97" s="574" t="s">
        <v>1464</v>
      </c>
      <c r="G97" s="574" t="s">
        <v>1465</v>
      </c>
      <c r="H97" s="583"/>
      <c r="I97" s="583"/>
      <c r="J97" s="574"/>
      <c r="K97" s="574"/>
      <c r="L97" s="583">
        <v>1</v>
      </c>
      <c r="M97" s="583">
        <v>3369</v>
      </c>
      <c r="N97" s="574"/>
      <c r="O97" s="574">
        <v>3369</v>
      </c>
      <c r="P97" s="583">
        <v>2</v>
      </c>
      <c r="Q97" s="583">
        <v>6820</v>
      </c>
      <c r="R97" s="579"/>
      <c r="S97" s="584">
        <v>3410</v>
      </c>
    </row>
    <row r="98" spans="1:19" ht="14.45" customHeight="1" x14ac:dyDescent="0.2">
      <c r="A98" s="573" t="s">
        <v>1331</v>
      </c>
      <c r="B98" s="574" t="s">
        <v>1332</v>
      </c>
      <c r="C98" s="574" t="s">
        <v>482</v>
      </c>
      <c r="D98" s="574" t="s">
        <v>574</v>
      </c>
      <c r="E98" s="574" t="s">
        <v>1347</v>
      </c>
      <c r="F98" s="574" t="s">
        <v>1466</v>
      </c>
      <c r="G98" s="574" t="s">
        <v>1467</v>
      </c>
      <c r="H98" s="583"/>
      <c r="I98" s="583"/>
      <c r="J98" s="574"/>
      <c r="K98" s="574"/>
      <c r="L98" s="583">
        <v>2</v>
      </c>
      <c r="M98" s="583">
        <v>1494</v>
      </c>
      <c r="N98" s="574"/>
      <c r="O98" s="574">
        <v>747</v>
      </c>
      <c r="P98" s="583"/>
      <c r="Q98" s="583"/>
      <c r="R98" s="579"/>
      <c r="S98" s="584"/>
    </row>
    <row r="99" spans="1:19" ht="14.45" customHeight="1" x14ac:dyDescent="0.2">
      <c r="A99" s="573" t="s">
        <v>1331</v>
      </c>
      <c r="B99" s="574" t="s">
        <v>1332</v>
      </c>
      <c r="C99" s="574" t="s">
        <v>482</v>
      </c>
      <c r="D99" s="574" t="s">
        <v>1328</v>
      </c>
      <c r="E99" s="574" t="s">
        <v>1347</v>
      </c>
      <c r="F99" s="574" t="s">
        <v>1354</v>
      </c>
      <c r="G99" s="574" t="s">
        <v>1355</v>
      </c>
      <c r="H99" s="583">
        <v>1</v>
      </c>
      <c r="I99" s="583">
        <v>84</v>
      </c>
      <c r="J99" s="574"/>
      <c r="K99" s="574">
        <v>84</v>
      </c>
      <c r="L99" s="583"/>
      <c r="M99" s="583"/>
      <c r="N99" s="574"/>
      <c r="O99" s="574"/>
      <c r="P99" s="583"/>
      <c r="Q99" s="583"/>
      <c r="R99" s="579"/>
      <c r="S99" s="584"/>
    </row>
    <row r="100" spans="1:19" ht="14.45" customHeight="1" x14ac:dyDescent="0.2">
      <c r="A100" s="573" t="s">
        <v>1331</v>
      </c>
      <c r="B100" s="574" t="s">
        <v>1332</v>
      </c>
      <c r="C100" s="574" t="s">
        <v>482</v>
      </c>
      <c r="D100" s="574" t="s">
        <v>1328</v>
      </c>
      <c r="E100" s="574" t="s">
        <v>1347</v>
      </c>
      <c r="F100" s="574" t="s">
        <v>1356</v>
      </c>
      <c r="G100" s="574" t="s">
        <v>1357</v>
      </c>
      <c r="H100" s="583">
        <v>1</v>
      </c>
      <c r="I100" s="583">
        <v>107</v>
      </c>
      <c r="J100" s="574"/>
      <c r="K100" s="574">
        <v>107</v>
      </c>
      <c r="L100" s="583"/>
      <c r="M100" s="583"/>
      <c r="N100" s="574"/>
      <c r="O100" s="574"/>
      <c r="P100" s="583"/>
      <c r="Q100" s="583"/>
      <c r="R100" s="579"/>
      <c r="S100" s="584"/>
    </row>
    <row r="101" spans="1:19" ht="14.45" customHeight="1" x14ac:dyDescent="0.2">
      <c r="A101" s="573" t="s">
        <v>1331</v>
      </c>
      <c r="B101" s="574" t="s">
        <v>1332</v>
      </c>
      <c r="C101" s="574" t="s">
        <v>482</v>
      </c>
      <c r="D101" s="574" t="s">
        <v>1328</v>
      </c>
      <c r="E101" s="574" t="s">
        <v>1347</v>
      </c>
      <c r="F101" s="574" t="s">
        <v>1368</v>
      </c>
      <c r="G101" s="574" t="s">
        <v>1369</v>
      </c>
      <c r="H101" s="583">
        <v>4</v>
      </c>
      <c r="I101" s="583">
        <v>1016</v>
      </c>
      <c r="J101" s="574"/>
      <c r="K101" s="574">
        <v>254</v>
      </c>
      <c r="L101" s="583"/>
      <c r="M101" s="583"/>
      <c r="N101" s="574"/>
      <c r="O101" s="574"/>
      <c r="P101" s="583"/>
      <c r="Q101" s="583"/>
      <c r="R101" s="579"/>
      <c r="S101" s="584"/>
    </row>
    <row r="102" spans="1:19" ht="14.45" customHeight="1" x14ac:dyDescent="0.2">
      <c r="A102" s="573" t="s">
        <v>1331</v>
      </c>
      <c r="B102" s="574" t="s">
        <v>1332</v>
      </c>
      <c r="C102" s="574" t="s">
        <v>482</v>
      </c>
      <c r="D102" s="574" t="s">
        <v>1328</v>
      </c>
      <c r="E102" s="574" t="s">
        <v>1347</v>
      </c>
      <c r="F102" s="574" t="s">
        <v>1370</v>
      </c>
      <c r="G102" s="574" t="s">
        <v>1371</v>
      </c>
      <c r="H102" s="583">
        <v>4</v>
      </c>
      <c r="I102" s="583">
        <v>504</v>
      </c>
      <c r="J102" s="574"/>
      <c r="K102" s="574">
        <v>126</v>
      </c>
      <c r="L102" s="583"/>
      <c r="M102" s="583"/>
      <c r="N102" s="574"/>
      <c r="O102" s="574"/>
      <c r="P102" s="583"/>
      <c r="Q102" s="583"/>
      <c r="R102" s="579"/>
      <c r="S102" s="584"/>
    </row>
    <row r="103" spans="1:19" ht="14.45" customHeight="1" x14ac:dyDescent="0.2">
      <c r="A103" s="573" t="s">
        <v>1331</v>
      </c>
      <c r="B103" s="574" t="s">
        <v>1332</v>
      </c>
      <c r="C103" s="574" t="s">
        <v>482</v>
      </c>
      <c r="D103" s="574" t="s">
        <v>1328</v>
      </c>
      <c r="E103" s="574" t="s">
        <v>1347</v>
      </c>
      <c r="F103" s="574" t="s">
        <v>1390</v>
      </c>
      <c r="G103" s="574" t="s">
        <v>1391</v>
      </c>
      <c r="H103" s="583">
        <v>7</v>
      </c>
      <c r="I103" s="583">
        <v>233.33999999999997</v>
      </c>
      <c r="J103" s="574"/>
      <c r="K103" s="574">
        <v>33.334285714285713</v>
      </c>
      <c r="L103" s="583"/>
      <c r="M103" s="583"/>
      <c r="N103" s="574"/>
      <c r="O103" s="574"/>
      <c r="P103" s="583"/>
      <c r="Q103" s="583"/>
      <c r="R103" s="579"/>
      <c r="S103" s="584"/>
    </row>
    <row r="104" spans="1:19" ht="14.45" customHeight="1" x14ac:dyDescent="0.2">
      <c r="A104" s="573" t="s">
        <v>1331</v>
      </c>
      <c r="B104" s="574" t="s">
        <v>1332</v>
      </c>
      <c r="C104" s="574" t="s">
        <v>482</v>
      </c>
      <c r="D104" s="574" t="s">
        <v>575</v>
      </c>
      <c r="E104" s="574" t="s">
        <v>1333</v>
      </c>
      <c r="F104" s="574" t="s">
        <v>1336</v>
      </c>
      <c r="G104" s="574" t="s">
        <v>1337</v>
      </c>
      <c r="H104" s="583">
        <v>0.2</v>
      </c>
      <c r="I104" s="583">
        <v>13.94</v>
      </c>
      <c r="J104" s="574"/>
      <c r="K104" s="574">
        <v>69.699999999999989</v>
      </c>
      <c r="L104" s="583"/>
      <c r="M104" s="583"/>
      <c r="N104" s="574"/>
      <c r="O104" s="574"/>
      <c r="P104" s="583"/>
      <c r="Q104" s="583"/>
      <c r="R104" s="579"/>
      <c r="S104" s="584"/>
    </row>
    <row r="105" spans="1:19" ht="14.45" customHeight="1" x14ac:dyDescent="0.2">
      <c r="A105" s="573" t="s">
        <v>1331</v>
      </c>
      <c r="B105" s="574" t="s">
        <v>1332</v>
      </c>
      <c r="C105" s="574" t="s">
        <v>482</v>
      </c>
      <c r="D105" s="574" t="s">
        <v>575</v>
      </c>
      <c r="E105" s="574" t="s">
        <v>1333</v>
      </c>
      <c r="F105" s="574" t="s">
        <v>1336</v>
      </c>
      <c r="G105" s="574" t="s">
        <v>525</v>
      </c>
      <c r="H105" s="583"/>
      <c r="I105" s="583"/>
      <c r="J105" s="574"/>
      <c r="K105" s="574"/>
      <c r="L105" s="583"/>
      <c r="M105" s="583"/>
      <c r="N105" s="574"/>
      <c r="O105" s="574"/>
      <c r="P105" s="583">
        <v>0.1</v>
      </c>
      <c r="Q105" s="583">
        <v>6.97</v>
      </c>
      <c r="R105" s="579"/>
      <c r="S105" s="584">
        <v>69.699999999999989</v>
      </c>
    </row>
    <row r="106" spans="1:19" ht="14.45" customHeight="1" x14ac:dyDescent="0.2">
      <c r="A106" s="573" t="s">
        <v>1331</v>
      </c>
      <c r="B106" s="574" t="s">
        <v>1332</v>
      </c>
      <c r="C106" s="574" t="s">
        <v>482</v>
      </c>
      <c r="D106" s="574" t="s">
        <v>575</v>
      </c>
      <c r="E106" s="574" t="s">
        <v>1333</v>
      </c>
      <c r="F106" s="574" t="s">
        <v>1339</v>
      </c>
      <c r="G106" s="574" t="s">
        <v>660</v>
      </c>
      <c r="H106" s="583">
        <v>1</v>
      </c>
      <c r="I106" s="583">
        <v>16.8</v>
      </c>
      <c r="J106" s="574"/>
      <c r="K106" s="574">
        <v>16.8</v>
      </c>
      <c r="L106" s="583"/>
      <c r="M106" s="583"/>
      <c r="N106" s="574"/>
      <c r="O106" s="574"/>
      <c r="P106" s="583"/>
      <c r="Q106" s="583"/>
      <c r="R106" s="579"/>
      <c r="S106" s="584"/>
    </row>
    <row r="107" spans="1:19" ht="14.45" customHeight="1" x14ac:dyDescent="0.2">
      <c r="A107" s="573" t="s">
        <v>1331</v>
      </c>
      <c r="B107" s="574" t="s">
        <v>1332</v>
      </c>
      <c r="C107" s="574" t="s">
        <v>482</v>
      </c>
      <c r="D107" s="574" t="s">
        <v>575</v>
      </c>
      <c r="E107" s="574" t="s">
        <v>1333</v>
      </c>
      <c r="F107" s="574" t="s">
        <v>1344</v>
      </c>
      <c r="G107" s="574" t="s">
        <v>1345</v>
      </c>
      <c r="H107" s="583"/>
      <c r="I107" s="583"/>
      <c r="J107" s="574"/>
      <c r="K107" s="574"/>
      <c r="L107" s="583">
        <v>2</v>
      </c>
      <c r="M107" s="583">
        <v>298.08</v>
      </c>
      <c r="N107" s="574"/>
      <c r="O107" s="574">
        <v>149.04</v>
      </c>
      <c r="P107" s="583"/>
      <c r="Q107" s="583"/>
      <c r="R107" s="579"/>
      <c r="S107" s="584"/>
    </row>
    <row r="108" spans="1:19" ht="14.45" customHeight="1" x14ac:dyDescent="0.2">
      <c r="A108" s="573" t="s">
        <v>1331</v>
      </c>
      <c r="B108" s="574" t="s">
        <v>1332</v>
      </c>
      <c r="C108" s="574" t="s">
        <v>482</v>
      </c>
      <c r="D108" s="574" t="s">
        <v>575</v>
      </c>
      <c r="E108" s="574" t="s">
        <v>1347</v>
      </c>
      <c r="F108" s="574" t="s">
        <v>1354</v>
      </c>
      <c r="G108" s="574" t="s">
        <v>1355</v>
      </c>
      <c r="H108" s="583">
        <v>16</v>
      </c>
      <c r="I108" s="583">
        <v>1344</v>
      </c>
      <c r="J108" s="574"/>
      <c r="K108" s="574">
        <v>84</v>
      </c>
      <c r="L108" s="583">
        <v>6</v>
      </c>
      <c r="M108" s="583">
        <v>510</v>
      </c>
      <c r="N108" s="574"/>
      <c r="O108" s="574">
        <v>85</v>
      </c>
      <c r="P108" s="583"/>
      <c r="Q108" s="583"/>
      <c r="R108" s="579"/>
      <c r="S108" s="584"/>
    </row>
    <row r="109" spans="1:19" ht="14.45" customHeight="1" x14ac:dyDescent="0.2">
      <c r="A109" s="573" t="s">
        <v>1331</v>
      </c>
      <c r="B109" s="574" t="s">
        <v>1332</v>
      </c>
      <c r="C109" s="574" t="s">
        <v>482</v>
      </c>
      <c r="D109" s="574" t="s">
        <v>575</v>
      </c>
      <c r="E109" s="574" t="s">
        <v>1347</v>
      </c>
      <c r="F109" s="574" t="s">
        <v>1356</v>
      </c>
      <c r="G109" s="574" t="s">
        <v>1357</v>
      </c>
      <c r="H109" s="583">
        <v>357</v>
      </c>
      <c r="I109" s="583">
        <v>38199</v>
      </c>
      <c r="J109" s="574"/>
      <c r="K109" s="574">
        <v>107</v>
      </c>
      <c r="L109" s="583">
        <v>667</v>
      </c>
      <c r="M109" s="583">
        <v>72036</v>
      </c>
      <c r="N109" s="574"/>
      <c r="O109" s="574">
        <v>108</v>
      </c>
      <c r="P109" s="583">
        <v>119</v>
      </c>
      <c r="Q109" s="583">
        <v>13328</v>
      </c>
      <c r="R109" s="579"/>
      <c r="S109" s="584">
        <v>112</v>
      </c>
    </row>
    <row r="110" spans="1:19" ht="14.45" customHeight="1" x14ac:dyDescent="0.2">
      <c r="A110" s="573" t="s">
        <v>1331</v>
      </c>
      <c r="B110" s="574" t="s">
        <v>1332</v>
      </c>
      <c r="C110" s="574" t="s">
        <v>482</v>
      </c>
      <c r="D110" s="574" t="s">
        <v>575</v>
      </c>
      <c r="E110" s="574" t="s">
        <v>1347</v>
      </c>
      <c r="F110" s="574" t="s">
        <v>1358</v>
      </c>
      <c r="G110" s="574" t="s">
        <v>1359</v>
      </c>
      <c r="H110" s="583">
        <v>2</v>
      </c>
      <c r="I110" s="583">
        <v>452</v>
      </c>
      <c r="J110" s="574"/>
      <c r="K110" s="574">
        <v>226</v>
      </c>
      <c r="L110" s="583"/>
      <c r="M110" s="583"/>
      <c r="N110" s="574"/>
      <c r="O110" s="574"/>
      <c r="P110" s="583"/>
      <c r="Q110" s="583"/>
      <c r="R110" s="579"/>
      <c r="S110" s="584"/>
    </row>
    <row r="111" spans="1:19" ht="14.45" customHeight="1" x14ac:dyDescent="0.2">
      <c r="A111" s="573" t="s">
        <v>1331</v>
      </c>
      <c r="B111" s="574" t="s">
        <v>1332</v>
      </c>
      <c r="C111" s="574" t="s">
        <v>482</v>
      </c>
      <c r="D111" s="574" t="s">
        <v>575</v>
      </c>
      <c r="E111" s="574" t="s">
        <v>1347</v>
      </c>
      <c r="F111" s="574" t="s">
        <v>1360</v>
      </c>
      <c r="G111" s="574" t="s">
        <v>1361</v>
      </c>
      <c r="H111" s="583">
        <v>12</v>
      </c>
      <c r="I111" s="583">
        <v>456</v>
      </c>
      <c r="J111" s="574"/>
      <c r="K111" s="574">
        <v>38</v>
      </c>
      <c r="L111" s="583">
        <v>13</v>
      </c>
      <c r="M111" s="583">
        <v>494</v>
      </c>
      <c r="N111" s="574"/>
      <c r="O111" s="574">
        <v>38</v>
      </c>
      <c r="P111" s="583">
        <v>4</v>
      </c>
      <c r="Q111" s="583">
        <v>160</v>
      </c>
      <c r="R111" s="579"/>
      <c r="S111" s="584">
        <v>40</v>
      </c>
    </row>
    <row r="112" spans="1:19" ht="14.45" customHeight="1" x14ac:dyDescent="0.2">
      <c r="A112" s="573" t="s">
        <v>1331</v>
      </c>
      <c r="B112" s="574" t="s">
        <v>1332</v>
      </c>
      <c r="C112" s="574" t="s">
        <v>482</v>
      </c>
      <c r="D112" s="574" t="s">
        <v>575</v>
      </c>
      <c r="E112" s="574" t="s">
        <v>1347</v>
      </c>
      <c r="F112" s="574" t="s">
        <v>1362</v>
      </c>
      <c r="G112" s="574" t="s">
        <v>1363</v>
      </c>
      <c r="H112" s="583">
        <v>1</v>
      </c>
      <c r="I112" s="583">
        <v>5</v>
      </c>
      <c r="J112" s="574"/>
      <c r="K112" s="574">
        <v>5</v>
      </c>
      <c r="L112" s="583"/>
      <c r="M112" s="583"/>
      <c r="N112" s="574"/>
      <c r="O112" s="574"/>
      <c r="P112" s="583"/>
      <c r="Q112" s="583"/>
      <c r="R112" s="579"/>
      <c r="S112" s="584"/>
    </row>
    <row r="113" spans="1:19" ht="14.45" customHeight="1" x14ac:dyDescent="0.2">
      <c r="A113" s="573" t="s">
        <v>1331</v>
      </c>
      <c r="B113" s="574" t="s">
        <v>1332</v>
      </c>
      <c r="C113" s="574" t="s">
        <v>482</v>
      </c>
      <c r="D113" s="574" t="s">
        <v>575</v>
      </c>
      <c r="E113" s="574" t="s">
        <v>1347</v>
      </c>
      <c r="F113" s="574" t="s">
        <v>1364</v>
      </c>
      <c r="G113" s="574" t="s">
        <v>1365</v>
      </c>
      <c r="H113" s="583"/>
      <c r="I113" s="583"/>
      <c r="J113" s="574"/>
      <c r="K113" s="574"/>
      <c r="L113" s="583">
        <v>5</v>
      </c>
      <c r="M113" s="583">
        <v>25</v>
      </c>
      <c r="N113" s="574"/>
      <c r="O113" s="574">
        <v>5</v>
      </c>
      <c r="P113" s="583"/>
      <c r="Q113" s="583"/>
      <c r="R113" s="579"/>
      <c r="S113" s="584"/>
    </row>
    <row r="114" spans="1:19" ht="14.45" customHeight="1" x14ac:dyDescent="0.2">
      <c r="A114" s="573" t="s">
        <v>1331</v>
      </c>
      <c r="B114" s="574" t="s">
        <v>1332</v>
      </c>
      <c r="C114" s="574" t="s">
        <v>482</v>
      </c>
      <c r="D114" s="574" t="s">
        <v>575</v>
      </c>
      <c r="E114" s="574" t="s">
        <v>1347</v>
      </c>
      <c r="F114" s="574" t="s">
        <v>1368</v>
      </c>
      <c r="G114" s="574" t="s">
        <v>1369</v>
      </c>
      <c r="H114" s="583">
        <v>157</v>
      </c>
      <c r="I114" s="583">
        <v>39878</v>
      </c>
      <c r="J114" s="574"/>
      <c r="K114" s="574">
        <v>254</v>
      </c>
      <c r="L114" s="583">
        <v>353</v>
      </c>
      <c r="M114" s="583">
        <v>90015</v>
      </c>
      <c r="N114" s="574"/>
      <c r="O114" s="574">
        <v>255</v>
      </c>
      <c r="P114" s="583">
        <v>59</v>
      </c>
      <c r="Q114" s="583">
        <v>16225</v>
      </c>
      <c r="R114" s="579"/>
      <c r="S114" s="584">
        <v>275</v>
      </c>
    </row>
    <row r="115" spans="1:19" ht="14.45" customHeight="1" x14ac:dyDescent="0.2">
      <c r="A115" s="573" t="s">
        <v>1331</v>
      </c>
      <c r="B115" s="574" t="s">
        <v>1332</v>
      </c>
      <c r="C115" s="574" t="s">
        <v>482</v>
      </c>
      <c r="D115" s="574" t="s">
        <v>575</v>
      </c>
      <c r="E115" s="574" t="s">
        <v>1347</v>
      </c>
      <c r="F115" s="574" t="s">
        <v>1370</v>
      </c>
      <c r="G115" s="574" t="s">
        <v>1371</v>
      </c>
      <c r="H115" s="583">
        <v>460</v>
      </c>
      <c r="I115" s="583">
        <v>57960</v>
      </c>
      <c r="J115" s="574"/>
      <c r="K115" s="574">
        <v>126</v>
      </c>
      <c r="L115" s="583">
        <v>801</v>
      </c>
      <c r="M115" s="583">
        <v>101727</v>
      </c>
      <c r="N115" s="574"/>
      <c r="O115" s="574">
        <v>127</v>
      </c>
      <c r="P115" s="583">
        <v>152</v>
      </c>
      <c r="Q115" s="583">
        <v>20824</v>
      </c>
      <c r="R115" s="579"/>
      <c r="S115" s="584">
        <v>137</v>
      </c>
    </row>
    <row r="116" spans="1:19" ht="14.45" customHeight="1" x14ac:dyDescent="0.2">
      <c r="A116" s="573" t="s">
        <v>1331</v>
      </c>
      <c r="B116" s="574" t="s">
        <v>1332</v>
      </c>
      <c r="C116" s="574" t="s">
        <v>482</v>
      </c>
      <c r="D116" s="574" t="s">
        <v>575</v>
      </c>
      <c r="E116" s="574" t="s">
        <v>1347</v>
      </c>
      <c r="F116" s="574" t="s">
        <v>1374</v>
      </c>
      <c r="G116" s="574" t="s">
        <v>1375</v>
      </c>
      <c r="H116" s="583"/>
      <c r="I116" s="583"/>
      <c r="J116" s="574"/>
      <c r="K116" s="574"/>
      <c r="L116" s="583">
        <v>2</v>
      </c>
      <c r="M116" s="583">
        <v>3122</v>
      </c>
      <c r="N116" s="574"/>
      <c r="O116" s="574">
        <v>1561</v>
      </c>
      <c r="P116" s="583"/>
      <c r="Q116" s="583"/>
      <c r="R116" s="579"/>
      <c r="S116" s="584"/>
    </row>
    <row r="117" spans="1:19" ht="14.45" customHeight="1" x14ac:dyDescent="0.2">
      <c r="A117" s="573" t="s">
        <v>1331</v>
      </c>
      <c r="B117" s="574" t="s">
        <v>1332</v>
      </c>
      <c r="C117" s="574" t="s">
        <v>482</v>
      </c>
      <c r="D117" s="574" t="s">
        <v>575</v>
      </c>
      <c r="E117" s="574" t="s">
        <v>1347</v>
      </c>
      <c r="F117" s="574" t="s">
        <v>1378</v>
      </c>
      <c r="G117" s="574" t="s">
        <v>1379</v>
      </c>
      <c r="H117" s="583"/>
      <c r="I117" s="583"/>
      <c r="J117" s="574"/>
      <c r="K117" s="574"/>
      <c r="L117" s="583">
        <v>5</v>
      </c>
      <c r="M117" s="583">
        <v>3440</v>
      </c>
      <c r="N117" s="574"/>
      <c r="O117" s="574">
        <v>688</v>
      </c>
      <c r="P117" s="583">
        <v>2</v>
      </c>
      <c r="Q117" s="583">
        <v>1412</v>
      </c>
      <c r="R117" s="579"/>
      <c r="S117" s="584">
        <v>706</v>
      </c>
    </row>
    <row r="118" spans="1:19" ht="14.45" customHeight="1" x14ac:dyDescent="0.2">
      <c r="A118" s="573" t="s">
        <v>1331</v>
      </c>
      <c r="B118" s="574" t="s">
        <v>1332</v>
      </c>
      <c r="C118" s="574" t="s">
        <v>482</v>
      </c>
      <c r="D118" s="574" t="s">
        <v>575</v>
      </c>
      <c r="E118" s="574" t="s">
        <v>1347</v>
      </c>
      <c r="F118" s="574" t="s">
        <v>1388</v>
      </c>
      <c r="G118" s="574" t="s">
        <v>1389</v>
      </c>
      <c r="H118" s="583">
        <v>3</v>
      </c>
      <c r="I118" s="583">
        <v>1128</v>
      </c>
      <c r="J118" s="574"/>
      <c r="K118" s="574">
        <v>376</v>
      </c>
      <c r="L118" s="583"/>
      <c r="M118" s="583"/>
      <c r="N118" s="574"/>
      <c r="O118" s="574"/>
      <c r="P118" s="583"/>
      <c r="Q118" s="583"/>
      <c r="R118" s="579"/>
      <c r="S118" s="584"/>
    </row>
    <row r="119" spans="1:19" ht="14.45" customHeight="1" x14ac:dyDescent="0.2">
      <c r="A119" s="573" t="s">
        <v>1331</v>
      </c>
      <c r="B119" s="574" t="s">
        <v>1332</v>
      </c>
      <c r="C119" s="574" t="s">
        <v>482</v>
      </c>
      <c r="D119" s="574" t="s">
        <v>575</v>
      </c>
      <c r="E119" s="574" t="s">
        <v>1347</v>
      </c>
      <c r="F119" s="574" t="s">
        <v>1390</v>
      </c>
      <c r="G119" s="574" t="s">
        <v>1391</v>
      </c>
      <c r="H119" s="583">
        <v>539</v>
      </c>
      <c r="I119" s="583">
        <v>17966.669999999998</v>
      </c>
      <c r="J119" s="574"/>
      <c r="K119" s="574">
        <v>33.333339517625227</v>
      </c>
      <c r="L119" s="583">
        <v>1008</v>
      </c>
      <c r="M119" s="583">
        <v>39136.67</v>
      </c>
      <c r="N119" s="574"/>
      <c r="O119" s="574">
        <v>38.826061507936508</v>
      </c>
      <c r="P119" s="583">
        <v>186</v>
      </c>
      <c r="Q119" s="583">
        <v>8473.34</v>
      </c>
      <c r="R119" s="579"/>
      <c r="S119" s="584">
        <v>45.555591397849462</v>
      </c>
    </row>
    <row r="120" spans="1:19" ht="14.45" customHeight="1" x14ac:dyDescent="0.2">
      <c r="A120" s="573" t="s">
        <v>1331</v>
      </c>
      <c r="B120" s="574" t="s">
        <v>1332</v>
      </c>
      <c r="C120" s="574" t="s">
        <v>482</v>
      </c>
      <c r="D120" s="574" t="s">
        <v>575</v>
      </c>
      <c r="E120" s="574" t="s">
        <v>1347</v>
      </c>
      <c r="F120" s="574" t="s">
        <v>1392</v>
      </c>
      <c r="G120" s="574" t="s">
        <v>1393</v>
      </c>
      <c r="H120" s="583">
        <v>1</v>
      </c>
      <c r="I120" s="583">
        <v>116</v>
      </c>
      <c r="J120" s="574"/>
      <c r="K120" s="574">
        <v>116</v>
      </c>
      <c r="L120" s="583"/>
      <c r="M120" s="583"/>
      <c r="N120" s="574"/>
      <c r="O120" s="574"/>
      <c r="P120" s="583"/>
      <c r="Q120" s="583"/>
      <c r="R120" s="579"/>
      <c r="S120" s="584"/>
    </row>
    <row r="121" spans="1:19" ht="14.45" customHeight="1" x14ac:dyDescent="0.2">
      <c r="A121" s="573" t="s">
        <v>1331</v>
      </c>
      <c r="B121" s="574" t="s">
        <v>1332</v>
      </c>
      <c r="C121" s="574" t="s">
        <v>482</v>
      </c>
      <c r="D121" s="574" t="s">
        <v>575</v>
      </c>
      <c r="E121" s="574" t="s">
        <v>1347</v>
      </c>
      <c r="F121" s="574" t="s">
        <v>1396</v>
      </c>
      <c r="G121" s="574" t="s">
        <v>1397</v>
      </c>
      <c r="H121" s="583">
        <v>5</v>
      </c>
      <c r="I121" s="583">
        <v>435</v>
      </c>
      <c r="J121" s="574"/>
      <c r="K121" s="574">
        <v>87</v>
      </c>
      <c r="L121" s="583">
        <v>11</v>
      </c>
      <c r="M121" s="583">
        <v>968</v>
      </c>
      <c r="N121" s="574"/>
      <c r="O121" s="574">
        <v>88</v>
      </c>
      <c r="P121" s="583">
        <v>3</v>
      </c>
      <c r="Q121" s="583">
        <v>279</v>
      </c>
      <c r="R121" s="579"/>
      <c r="S121" s="584">
        <v>93</v>
      </c>
    </row>
    <row r="122" spans="1:19" ht="14.45" customHeight="1" x14ac:dyDescent="0.2">
      <c r="A122" s="573" t="s">
        <v>1331</v>
      </c>
      <c r="B122" s="574" t="s">
        <v>1332</v>
      </c>
      <c r="C122" s="574" t="s">
        <v>482</v>
      </c>
      <c r="D122" s="574" t="s">
        <v>575</v>
      </c>
      <c r="E122" s="574" t="s">
        <v>1347</v>
      </c>
      <c r="F122" s="574" t="s">
        <v>1398</v>
      </c>
      <c r="G122" s="574" t="s">
        <v>1399</v>
      </c>
      <c r="H122" s="583">
        <v>4</v>
      </c>
      <c r="I122" s="583">
        <v>132</v>
      </c>
      <c r="J122" s="574"/>
      <c r="K122" s="574">
        <v>33</v>
      </c>
      <c r="L122" s="583">
        <v>18</v>
      </c>
      <c r="M122" s="583">
        <v>594</v>
      </c>
      <c r="N122" s="574"/>
      <c r="O122" s="574">
        <v>33</v>
      </c>
      <c r="P122" s="583">
        <v>5</v>
      </c>
      <c r="Q122" s="583">
        <v>170</v>
      </c>
      <c r="R122" s="579"/>
      <c r="S122" s="584">
        <v>34</v>
      </c>
    </row>
    <row r="123" spans="1:19" ht="14.45" customHeight="1" x14ac:dyDescent="0.2">
      <c r="A123" s="573" t="s">
        <v>1331</v>
      </c>
      <c r="B123" s="574" t="s">
        <v>1332</v>
      </c>
      <c r="C123" s="574" t="s">
        <v>482</v>
      </c>
      <c r="D123" s="574" t="s">
        <v>575</v>
      </c>
      <c r="E123" s="574" t="s">
        <v>1347</v>
      </c>
      <c r="F123" s="574" t="s">
        <v>1400</v>
      </c>
      <c r="G123" s="574" t="s">
        <v>1401</v>
      </c>
      <c r="H123" s="583">
        <v>29</v>
      </c>
      <c r="I123" s="583">
        <v>44486</v>
      </c>
      <c r="J123" s="574"/>
      <c r="K123" s="574">
        <v>1534</v>
      </c>
      <c r="L123" s="583">
        <v>45</v>
      </c>
      <c r="M123" s="583">
        <v>69165</v>
      </c>
      <c r="N123" s="574"/>
      <c r="O123" s="574">
        <v>1537</v>
      </c>
      <c r="P123" s="583">
        <v>15</v>
      </c>
      <c r="Q123" s="583">
        <v>23325</v>
      </c>
      <c r="R123" s="579"/>
      <c r="S123" s="584">
        <v>1555</v>
      </c>
    </row>
    <row r="124" spans="1:19" ht="14.45" customHeight="1" x14ac:dyDescent="0.2">
      <c r="A124" s="573" t="s">
        <v>1331</v>
      </c>
      <c r="B124" s="574" t="s">
        <v>1332</v>
      </c>
      <c r="C124" s="574" t="s">
        <v>482</v>
      </c>
      <c r="D124" s="574" t="s">
        <v>575</v>
      </c>
      <c r="E124" s="574" t="s">
        <v>1347</v>
      </c>
      <c r="F124" s="574" t="s">
        <v>1402</v>
      </c>
      <c r="G124" s="574" t="s">
        <v>1403</v>
      </c>
      <c r="H124" s="583">
        <v>1</v>
      </c>
      <c r="I124" s="583">
        <v>75</v>
      </c>
      <c r="J124" s="574"/>
      <c r="K124" s="574">
        <v>75</v>
      </c>
      <c r="L124" s="583"/>
      <c r="M124" s="583"/>
      <c r="N124" s="574"/>
      <c r="O124" s="574"/>
      <c r="P124" s="583">
        <v>1</v>
      </c>
      <c r="Q124" s="583">
        <v>81</v>
      </c>
      <c r="R124" s="579"/>
      <c r="S124" s="584">
        <v>81</v>
      </c>
    </row>
    <row r="125" spans="1:19" ht="14.45" customHeight="1" x14ac:dyDescent="0.2">
      <c r="A125" s="573" t="s">
        <v>1331</v>
      </c>
      <c r="B125" s="574" t="s">
        <v>1332</v>
      </c>
      <c r="C125" s="574" t="s">
        <v>482</v>
      </c>
      <c r="D125" s="574" t="s">
        <v>575</v>
      </c>
      <c r="E125" s="574" t="s">
        <v>1347</v>
      </c>
      <c r="F125" s="574" t="s">
        <v>1405</v>
      </c>
      <c r="G125" s="574" t="s">
        <v>1406</v>
      </c>
      <c r="H125" s="583"/>
      <c r="I125" s="583"/>
      <c r="J125" s="574"/>
      <c r="K125" s="574"/>
      <c r="L125" s="583">
        <v>1</v>
      </c>
      <c r="M125" s="583">
        <v>159</v>
      </c>
      <c r="N125" s="574"/>
      <c r="O125" s="574">
        <v>159</v>
      </c>
      <c r="P125" s="583"/>
      <c r="Q125" s="583"/>
      <c r="R125" s="579"/>
      <c r="S125" s="584"/>
    </row>
    <row r="126" spans="1:19" ht="14.45" customHeight="1" x14ac:dyDescent="0.2">
      <c r="A126" s="573" t="s">
        <v>1331</v>
      </c>
      <c r="B126" s="574" t="s">
        <v>1332</v>
      </c>
      <c r="C126" s="574" t="s">
        <v>482</v>
      </c>
      <c r="D126" s="574" t="s">
        <v>575</v>
      </c>
      <c r="E126" s="574" t="s">
        <v>1347</v>
      </c>
      <c r="F126" s="574" t="s">
        <v>1409</v>
      </c>
      <c r="G126" s="574" t="s">
        <v>1410</v>
      </c>
      <c r="H126" s="583">
        <v>1</v>
      </c>
      <c r="I126" s="583">
        <v>61</v>
      </c>
      <c r="J126" s="574"/>
      <c r="K126" s="574">
        <v>61</v>
      </c>
      <c r="L126" s="583"/>
      <c r="M126" s="583"/>
      <c r="N126" s="574"/>
      <c r="O126" s="574"/>
      <c r="P126" s="583"/>
      <c r="Q126" s="583"/>
      <c r="R126" s="579"/>
      <c r="S126" s="584"/>
    </row>
    <row r="127" spans="1:19" ht="14.45" customHeight="1" x14ac:dyDescent="0.2">
      <c r="A127" s="573" t="s">
        <v>1331</v>
      </c>
      <c r="B127" s="574" t="s">
        <v>1332</v>
      </c>
      <c r="C127" s="574" t="s">
        <v>482</v>
      </c>
      <c r="D127" s="574" t="s">
        <v>575</v>
      </c>
      <c r="E127" s="574" t="s">
        <v>1347</v>
      </c>
      <c r="F127" s="574" t="s">
        <v>1415</v>
      </c>
      <c r="G127" s="574" t="s">
        <v>1416</v>
      </c>
      <c r="H127" s="583"/>
      <c r="I127" s="583"/>
      <c r="J127" s="574"/>
      <c r="K127" s="574"/>
      <c r="L127" s="583">
        <v>1</v>
      </c>
      <c r="M127" s="583">
        <v>1072</v>
      </c>
      <c r="N127" s="574"/>
      <c r="O127" s="574">
        <v>1072</v>
      </c>
      <c r="P127" s="583">
        <v>1</v>
      </c>
      <c r="Q127" s="583">
        <v>1090</v>
      </c>
      <c r="R127" s="579"/>
      <c r="S127" s="584">
        <v>1090</v>
      </c>
    </row>
    <row r="128" spans="1:19" ht="14.45" customHeight="1" x14ac:dyDescent="0.2">
      <c r="A128" s="573" t="s">
        <v>1331</v>
      </c>
      <c r="B128" s="574" t="s">
        <v>1332</v>
      </c>
      <c r="C128" s="574" t="s">
        <v>482</v>
      </c>
      <c r="D128" s="574" t="s">
        <v>575</v>
      </c>
      <c r="E128" s="574" t="s">
        <v>1347</v>
      </c>
      <c r="F128" s="574" t="s">
        <v>1419</v>
      </c>
      <c r="G128" s="574" t="s">
        <v>1420</v>
      </c>
      <c r="H128" s="583">
        <v>1</v>
      </c>
      <c r="I128" s="583">
        <v>125</v>
      </c>
      <c r="J128" s="574"/>
      <c r="K128" s="574">
        <v>125</v>
      </c>
      <c r="L128" s="583">
        <v>5</v>
      </c>
      <c r="M128" s="583">
        <v>630</v>
      </c>
      <c r="N128" s="574"/>
      <c r="O128" s="574">
        <v>126</v>
      </c>
      <c r="P128" s="583"/>
      <c r="Q128" s="583"/>
      <c r="R128" s="579"/>
      <c r="S128" s="584"/>
    </row>
    <row r="129" spans="1:19" ht="14.45" customHeight="1" x14ac:dyDescent="0.2">
      <c r="A129" s="573" t="s">
        <v>1331</v>
      </c>
      <c r="B129" s="574" t="s">
        <v>1332</v>
      </c>
      <c r="C129" s="574" t="s">
        <v>482</v>
      </c>
      <c r="D129" s="574" t="s">
        <v>575</v>
      </c>
      <c r="E129" s="574" t="s">
        <v>1347</v>
      </c>
      <c r="F129" s="574" t="s">
        <v>1421</v>
      </c>
      <c r="G129" s="574" t="s">
        <v>1422</v>
      </c>
      <c r="H129" s="583">
        <v>3</v>
      </c>
      <c r="I129" s="583">
        <v>183</v>
      </c>
      <c r="J129" s="574"/>
      <c r="K129" s="574">
        <v>61</v>
      </c>
      <c r="L129" s="583">
        <v>5</v>
      </c>
      <c r="M129" s="583">
        <v>310</v>
      </c>
      <c r="N129" s="574"/>
      <c r="O129" s="574">
        <v>62</v>
      </c>
      <c r="P129" s="583"/>
      <c r="Q129" s="583"/>
      <c r="R129" s="579"/>
      <c r="S129" s="584"/>
    </row>
    <row r="130" spans="1:19" ht="14.45" customHeight="1" x14ac:dyDescent="0.2">
      <c r="A130" s="573" t="s">
        <v>1331</v>
      </c>
      <c r="B130" s="574" t="s">
        <v>1332</v>
      </c>
      <c r="C130" s="574" t="s">
        <v>482</v>
      </c>
      <c r="D130" s="574" t="s">
        <v>575</v>
      </c>
      <c r="E130" s="574" t="s">
        <v>1347</v>
      </c>
      <c r="F130" s="574" t="s">
        <v>1423</v>
      </c>
      <c r="G130" s="574" t="s">
        <v>1424</v>
      </c>
      <c r="H130" s="583"/>
      <c r="I130" s="583"/>
      <c r="J130" s="574"/>
      <c r="K130" s="574"/>
      <c r="L130" s="583">
        <v>2</v>
      </c>
      <c r="M130" s="583">
        <v>1450</v>
      </c>
      <c r="N130" s="574"/>
      <c r="O130" s="574">
        <v>725</v>
      </c>
      <c r="P130" s="583"/>
      <c r="Q130" s="583"/>
      <c r="R130" s="579"/>
      <c r="S130" s="584"/>
    </row>
    <row r="131" spans="1:19" ht="14.45" customHeight="1" x14ac:dyDescent="0.2">
      <c r="A131" s="573" t="s">
        <v>1331</v>
      </c>
      <c r="B131" s="574" t="s">
        <v>1332</v>
      </c>
      <c r="C131" s="574" t="s">
        <v>482</v>
      </c>
      <c r="D131" s="574" t="s">
        <v>575</v>
      </c>
      <c r="E131" s="574" t="s">
        <v>1347</v>
      </c>
      <c r="F131" s="574" t="s">
        <v>1427</v>
      </c>
      <c r="G131" s="574" t="s">
        <v>1428</v>
      </c>
      <c r="H131" s="583">
        <v>8</v>
      </c>
      <c r="I131" s="583">
        <v>3008</v>
      </c>
      <c r="J131" s="574"/>
      <c r="K131" s="574">
        <v>376</v>
      </c>
      <c r="L131" s="583">
        <v>4</v>
      </c>
      <c r="M131" s="583">
        <v>1508</v>
      </c>
      <c r="N131" s="574"/>
      <c r="O131" s="574">
        <v>377</v>
      </c>
      <c r="P131" s="583">
        <v>3</v>
      </c>
      <c r="Q131" s="583">
        <v>1164</v>
      </c>
      <c r="R131" s="579"/>
      <c r="S131" s="584">
        <v>388</v>
      </c>
    </row>
    <row r="132" spans="1:19" ht="14.45" customHeight="1" x14ac:dyDescent="0.2">
      <c r="A132" s="573" t="s">
        <v>1331</v>
      </c>
      <c r="B132" s="574" t="s">
        <v>1332</v>
      </c>
      <c r="C132" s="574" t="s">
        <v>482</v>
      </c>
      <c r="D132" s="574" t="s">
        <v>575</v>
      </c>
      <c r="E132" s="574" t="s">
        <v>1347</v>
      </c>
      <c r="F132" s="574" t="s">
        <v>1433</v>
      </c>
      <c r="G132" s="574" t="s">
        <v>1434</v>
      </c>
      <c r="H132" s="583">
        <v>3</v>
      </c>
      <c r="I132" s="583">
        <v>1179</v>
      </c>
      <c r="J132" s="574"/>
      <c r="K132" s="574">
        <v>393</v>
      </c>
      <c r="L132" s="583">
        <v>2</v>
      </c>
      <c r="M132" s="583">
        <v>792</v>
      </c>
      <c r="N132" s="574"/>
      <c r="O132" s="574">
        <v>396</v>
      </c>
      <c r="P132" s="583"/>
      <c r="Q132" s="583"/>
      <c r="R132" s="579"/>
      <c r="S132" s="584"/>
    </row>
    <row r="133" spans="1:19" ht="14.45" customHeight="1" x14ac:dyDescent="0.2">
      <c r="A133" s="573" t="s">
        <v>1331</v>
      </c>
      <c r="B133" s="574" t="s">
        <v>1332</v>
      </c>
      <c r="C133" s="574" t="s">
        <v>482</v>
      </c>
      <c r="D133" s="574" t="s">
        <v>575</v>
      </c>
      <c r="E133" s="574" t="s">
        <v>1347</v>
      </c>
      <c r="F133" s="574" t="s">
        <v>1439</v>
      </c>
      <c r="G133" s="574" t="s">
        <v>1440</v>
      </c>
      <c r="H133" s="583">
        <v>2</v>
      </c>
      <c r="I133" s="583">
        <v>364</v>
      </c>
      <c r="J133" s="574"/>
      <c r="K133" s="574">
        <v>182</v>
      </c>
      <c r="L133" s="583"/>
      <c r="M133" s="583"/>
      <c r="N133" s="574"/>
      <c r="O133" s="574"/>
      <c r="P133" s="583"/>
      <c r="Q133" s="583"/>
      <c r="R133" s="579"/>
      <c r="S133" s="584"/>
    </row>
    <row r="134" spans="1:19" ht="14.45" customHeight="1" x14ac:dyDescent="0.2">
      <c r="A134" s="573" t="s">
        <v>1331</v>
      </c>
      <c r="B134" s="574" t="s">
        <v>1332</v>
      </c>
      <c r="C134" s="574" t="s">
        <v>482</v>
      </c>
      <c r="D134" s="574" t="s">
        <v>575</v>
      </c>
      <c r="E134" s="574" t="s">
        <v>1347</v>
      </c>
      <c r="F134" s="574" t="s">
        <v>1441</v>
      </c>
      <c r="G134" s="574" t="s">
        <v>1442</v>
      </c>
      <c r="H134" s="583">
        <v>2</v>
      </c>
      <c r="I134" s="583">
        <v>902</v>
      </c>
      <c r="J134" s="574"/>
      <c r="K134" s="574">
        <v>451</v>
      </c>
      <c r="L134" s="583"/>
      <c r="M134" s="583"/>
      <c r="N134" s="574"/>
      <c r="O134" s="574"/>
      <c r="P134" s="583"/>
      <c r="Q134" s="583"/>
      <c r="R134" s="579"/>
      <c r="S134" s="584"/>
    </row>
    <row r="135" spans="1:19" ht="14.45" customHeight="1" x14ac:dyDescent="0.2">
      <c r="A135" s="573" t="s">
        <v>1331</v>
      </c>
      <c r="B135" s="574" t="s">
        <v>1332</v>
      </c>
      <c r="C135" s="574" t="s">
        <v>482</v>
      </c>
      <c r="D135" s="574" t="s">
        <v>575</v>
      </c>
      <c r="E135" s="574" t="s">
        <v>1347</v>
      </c>
      <c r="F135" s="574" t="s">
        <v>1453</v>
      </c>
      <c r="G135" s="574" t="s">
        <v>1454</v>
      </c>
      <c r="H135" s="583"/>
      <c r="I135" s="583"/>
      <c r="J135" s="574"/>
      <c r="K135" s="574"/>
      <c r="L135" s="583">
        <v>1</v>
      </c>
      <c r="M135" s="583">
        <v>849</v>
      </c>
      <c r="N135" s="574"/>
      <c r="O135" s="574">
        <v>849</v>
      </c>
      <c r="P135" s="583"/>
      <c r="Q135" s="583"/>
      <c r="R135" s="579"/>
      <c r="S135" s="584"/>
    </row>
    <row r="136" spans="1:19" ht="14.45" customHeight="1" x14ac:dyDescent="0.2">
      <c r="A136" s="573" t="s">
        <v>1331</v>
      </c>
      <c r="B136" s="574" t="s">
        <v>1332</v>
      </c>
      <c r="C136" s="574" t="s">
        <v>482</v>
      </c>
      <c r="D136" s="574" t="s">
        <v>575</v>
      </c>
      <c r="E136" s="574" t="s">
        <v>1347</v>
      </c>
      <c r="F136" s="574" t="s">
        <v>1455</v>
      </c>
      <c r="G136" s="574" t="s">
        <v>1456</v>
      </c>
      <c r="H136" s="583">
        <v>2</v>
      </c>
      <c r="I136" s="583">
        <v>2858</v>
      </c>
      <c r="J136" s="574"/>
      <c r="K136" s="574">
        <v>1429</v>
      </c>
      <c r="L136" s="583"/>
      <c r="M136" s="583"/>
      <c r="N136" s="574"/>
      <c r="O136" s="574"/>
      <c r="P136" s="583"/>
      <c r="Q136" s="583"/>
      <c r="R136" s="579"/>
      <c r="S136" s="584"/>
    </row>
    <row r="137" spans="1:19" ht="14.45" customHeight="1" x14ac:dyDescent="0.2">
      <c r="A137" s="573" t="s">
        <v>1331</v>
      </c>
      <c r="B137" s="574" t="s">
        <v>1332</v>
      </c>
      <c r="C137" s="574" t="s">
        <v>482</v>
      </c>
      <c r="D137" s="574" t="s">
        <v>575</v>
      </c>
      <c r="E137" s="574" t="s">
        <v>1347</v>
      </c>
      <c r="F137" s="574" t="s">
        <v>1461</v>
      </c>
      <c r="G137" s="574" t="s">
        <v>1462</v>
      </c>
      <c r="H137" s="583">
        <v>3</v>
      </c>
      <c r="I137" s="583">
        <v>756</v>
      </c>
      <c r="J137" s="574"/>
      <c r="K137" s="574">
        <v>252</v>
      </c>
      <c r="L137" s="583"/>
      <c r="M137" s="583"/>
      <c r="N137" s="574"/>
      <c r="O137" s="574"/>
      <c r="P137" s="583"/>
      <c r="Q137" s="583"/>
      <c r="R137" s="579"/>
      <c r="S137" s="584"/>
    </row>
    <row r="138" spans="1:19" ht="14.45" customHeight="1" x14ac:dyDescent="0.2">
      <c r="A138" s="573" t="s">
        <v>1331</v>
      </c>
      <c r="B138" s="574" t="s">
        <v>1332</v>
      </c>
      <c r="C138" s="574" t="s">
        <v>482</v>
      </c>
      <c r="D138" s="574" t="s">
        <v>575</v>
      </c>
      <c r="E138" s="574" t="s">
        <v>1347</v>
      </c>
      <c r="F138" s="574" t="s">
        <v>1464</v>
      </c>
      <c r="G138" s="574" t="s">
        <v>1465</v>
      </c>
      <c r="H138" s="583"/>
      <c r="I138" s="583"/>
      <c r="J138" s="574"/>
      <c r="K138" s="574"/>
      <c r="L138" s="583">
        <v>1</v>
      </c>
      <c r="M138" s="583">
        <v>3369</v>
      </c>
      <c r="N138" s="574"/>
      <c r="O138" s="574">
        <v>3369</v>
      </c>
      <c r="P138" s="583"/>
      <c r="Q138" s="583"/>
      <c r="R138" s="579"/>
      <c r="S138" s="584"/>
    </row>
    <row r="139" spans="1:19" ht="14.45" customHeight="1" x14ac:dyDescent="0.2">
      <c r="A139" s="573" t="s">
        <v>1331</v>
      </c>
      <c r="B139" s="574" t="s">
        <v>1332</v>
      </c>
      <c r="C139" s="574" t="s">
        <v>482</v>
      </c>
      <c r="D139" s="574" t="s">
        <v>1329</v>
      </c>
      <c r="E139" s="574" t="s">
        <v>1333</v>
      </c>
      <c r="F139" s="574" t="s">
        <v>1336</v>
      </c>
      <c r="G139" s="574" t="s">
        <v>1337</v>
      </c>
      <c r="H139" s="583">
        <v>0.2</v>
      </c>
      <c r="I139" s="583">
        <v>13.94</v>
      </c>
      <c r="J139" s="574"/>
      <c r="K139" s="574">
        <v>69.699999999999989</v>
      </c>
      <c r="L139" s="583"/>
      <c r="M139" s="583"/>
      <c r="N139" s="574"/>
      <c r="O139" s="574"/>
      <c r="P139" s="583"/>
      <c r="Q139" s="583"/>
      <c r="R139" s="579"/>
      <c r="S139" s="584"/>
    </row>
    <row r="140" spans="1:19" ht="14.45" customHeight="1" x14ac:dyDescent="0.2">
      <c r="A140" s="573" t="s">
        <v>1331</v>
      </c>
      <c r="B140" s="574" t="s">
        <v>1332</v>
      </c>
      <c r="C140" s="574" t="s">
        <v>482</v>
      </c>
      <c r="D140" s="574" t="s">
        <v>1329</v>
      </c>
      <c r="E140" s="574" t="s">
        <v>1333</v>
      </c>
      <c r="F140" s="574" t="s">
        <v>1336</v>
      </c>
      <c r="G140" s="574" t="s">
        <v>525</v>
      </c>
      <c r="H140" s="583"/>
      <c r="I140" s="583"/>
      <c r="J140" s="574"/>
      <c r="K140" s="574"/>
      <c r="L140" s="583">
        <v>0.1</v>
      </c>
      <c r="M140" s="583">
        <v>6.97</v>
      </c>
      <c r="N140" s="574"/>
      <c r="O140" s="574">
        <v>69.699999999999989</v>
      </c>
      <c r="P140" s="583">
        <v>0.1</v>
      </c>
      <c r="Q140" s="583">
        <v>6.97</v>
      </c>
      <c r="R140" s="579"/>
      <c r="S140" s="584">
        <v>69.699999999999989</v>
      </c>
    </row>
    <row r="141" spans="1:19" ht="14.45" customHeight="1" x14ac:dyDescent="0.2">
      <c r="A141" s="573" t="s">
        <v>1331</v>
      </c>
      <c r="B141" s="574" t="s">
        <v>1332</v>
      </c>
      <c r="C141" s="574" t="s">
        <v>482</v>
      </c>
      <c r="D141" s="574" t="s">
        <v>1329</v>
      </c>
      <c r="E141" s="574" t="s">
        <v>1333</v>
      </c>
      <c r="F141" s="574" t="s">
        <v>1338</v>
      </c>
      <c r="G141" s="574" t="s">
        <v>523</v>
      </c>
      <c r="H141" s="583">
        <v>0.2</v>
      </c>
      <c r="I141" s="583">
        <v>57.02</v>
      </c>
      <c r="J141" s="574"/>
      <c r="K141" s="574">
        <v>285.10000000000002</v>
      </c>
      <c r="L141" s="583">
        <v>0.2</v>
      </c>
      <c r="M141" s="583">
        <v>73.540000000000006</v>
      </c>
      <c r="N141" s="574"/>
      <c r="O141" s="574">
        <v>367.7</v>
      </c>
      <c r="P141" s="583"/>
      <c r="Q141" s="583"/>
      <c r="R141" s="579"/>
      <c r="S141" s="584"/>
    </row>
    <row r="142" spans="1:19" ht="14.45" customHeight="1" x14ac:dyDescent="0.2">
      <c r="A142" s="573" t="s">
        <v>1331</v>
      </c>
      <c r="B142" s="574" t="s">
        <v>1332</v>
      </c>
      <c r="C142" s="574" t="s">
        <v>482</v>
      </c>
      <c r="D142" s="574" t="s">
        <v>1329</v>
      </c>
      <c r="E142" s="574" t="s">
        <v>1347</v>
      </c>
      <c r="F142" s="574" t="s">
        <v>1350</v>
      </c>
      <c r="G142" s="574" t="s">
        <v>1351</v>
      </c>
      <c r="H142" s="583">
        <v>35</v>
      </c>
      <c r="I142" s="583">
        <v>2765</v>
      </c>
      <c r="J142" s="574"/>
      <c r="K142" s="574">
        <v>79</v>
      </c>
      <c r="L142" s="583">
        <v>24</v>
      </c>
      <c r="M142" s="583">
        <v>1920</v>
      </c>
      <c r="N142" s="574"/>
      <c r="O142" s="574">
        <v>80</v>
      </c>
      <c r="P142" s="583">
        <v>6</v>
      </c>
      <c r="Q142" s="583">
        <v>510</v>
      </c>
      <c r="R142" s="579"/>
      <c r="S142" s="584">
        <v>85</v>
      </c>
    </row>
    <row r="143" spans="1:19" ht="14.45" customHeight="1" x14ac:dyDescent="0.2">
      <c r="A143" s="573" t="s">
        <v>1331</v>
      </c>
      <c r="B143" s="574" t="s">
        <v>1332</v>
      </c>
      <c r="C143" s="574" t="s">
        <v>482</v>
      </c>
      <c r="D143" s="574" t="s">
        <v>1329</v>
      </c>
      <c r="E143" s="574" t="s">
        <v>1347</v>
      </c>
      <c r="F143" s="574" t="s">
        <v>1354</v>
      </c>
      <c r="G143" s="574" t="s">
        <v>1355</v>
      </c>
      <c r="H143" s="583"/>
      <c r="I143" s="583"/>
      <c r="J143" s="574"/>
      <c r="K143" s="574"/>
      <c r="L143" s="583">
        <v>2</v>
      </c>
      <c r="M143" s="583">
        <v>170</v>
      </c>
      <c r="N143" s="574"/>
      <c r="O143" s="574">
        <v>85</v>
      </c>
      <c r="P143" s="583"/>
      <c r="Q143" s="583"/>
      <c r="R143" s="579"/>
      <c r="S143" s="584"/>
    </row>
    <row r="144" spans="1:19" ht="14.45" customHeight="1" x14ac:dyDescent="0.2">
      <c r="A144" s="573" t="s">
        <v>1331</v>
      </c>
      <c r="B144" s="574" t="s">
        <v>1332</v>
      </c>
      <c r="C144" s="574" t="s">
        <v>482</v>
      </c>
      <c r="D144" s="574" t="s">
        <v>1329</v>
      </c>
      <c r="E144" s="574" t="s">
        <v>1347</v>
      </c>
      <c r="F144" s="574" t="s">
        <v>1356</v>
      </c>
      <c r="G144" s="574" t="s">
        <v>1357</v>
      </c>
      <c r="H144" s="583">
        <v>212</v>
      </c>
      <c r="I144" s="583">
        <v>22684</v>
      </c>
      <c r="J144" s="574"/>
      <c r="K144" s="574">
        <v>107</v>
      </c>
      <c r="L144" s="583">
        <v>161</v>
      </c>
      <c r="M144" s="583">
        <v>17388</v>
      </c>
      <c r="N144" s="574"/>
      <c r="O144" s="574">
        <v>108</v>
      </c>
      <c r="P144" s="583">
        <v>51</v>
      </c>
      <c r="Q144" s="583">
        <v>5712</v>
      </c>
      <c r="R144" s="579"/>
      <c r="S144" s="584">
        <v>112</v>
      </c>
    </row>
    <row r="145" spans="1:19" ht="14.45" customHeight="1" x14ac:dyDescent="0.2">
      <c r="A145" s="573" t="s">
        <v>1331</v>
      </c>
      <c r="B145" s="574" t="s">
        <v>1332</v>
      </c>
      <c r="C145" s="574" t="s">
        <v>482</v>
      </c>
      <c r="D145" s="574" t="s">
        <v>1329</v>
      </c>
      <c r="E145" s="574" t="s">
        <v>1347</v>
      </c>
      <c r="F145" s="574" t="s">
        <v>1360</v>
      </c>
      <c r="G145" s="574" t="s">
        <v>1361</v>
      </c>
      <c r="H145" s="583">
        <v>2</v>
      </c>
      <c r="I145" s="583">
        <v>76</v>
      </c>
      <c r="J145" s="574"/>
      <c r="K145" s="574">
        <v>38</v>
      </c>
      <c r="L145" s="583">
        <v>10</v>
      </c>
      <c r="M145" s="583">
        <v>380</v>
      </c>
      <c r="N145" s="574"/>
      <c r="O145" s="574">
        <v>38</v>
      </c>
      <c r="P145" s="583">
        <v>1</v>
      </c>
      <c r="Q145" s="583">
        <v>40</v>
      </c>
      <c r="R145" s="579"/>
      <c r="S145" s="584">
        <v>40</v>
      </c>
    </row>
    <row r="146" spans="1:19" ht="14.45" customHeight="1" x14ac:dyDescent="0.2">
      <c r="A146" s="573" t="s">
        <v>1331</v>
      </c>
      <c r="B146" s="574" t="s">
        <v>1332</v>
      </c>
      <c r="C146" s="574" t="s">
        <v>482</v>
      </c>
      <c r="D146" s="574" t="s">
        <v>1329</v>
      </c>
      <c r="E146" s="574" t="s">
        <v>1347</v>
      </c>
      <c r="F146" s="574" t="s">
        <v>1368</v>
      </c>
      <c r="G146" s="574" t="s">
        <v>1369</v>
      </c>
      <c r="H146" s="583">
        <v>127</v>
      </c>
      <c r="I146" s="583">
        <v>32258</v>
      </c>
      <c r="J146" s="574"/>
      <c r="K146" s="574">
        <v>254</v>
      </c>
      <c r="L146" s="583">
        <v>71</v>
      </c>
      <c r="M146" s="583">
        <v>18105</v>
      </c>
      <c r="N146" s="574"/>
      <c r="O146" s="574">
        <v>255</v>
      </c>
      <c r="P146" s="583">
        <v>25</v>
      </c>
      <c r="Q146" s="583">
        <v>6875</v>
      </c>
      <c r="R146" s="579"/>
      <c r="S146" s="584">
        <v>275</v>
      </c>
    </row>
    <row r="147" spans="1:19" ht="14.45" customHeight="1" x14ac:dyDescent="0.2">
      <c r="A147" s="573" t="s">
        <v>1331</v>
      </c>
      <c r="B147" s="574" t="s">
        <v>1332</v>
      </c>
      <c r="C147" s="574" t="s">
        <v>482</v>
      </c>
      <c r="D147" s="574" t="s">
        <v>1329</v>
      </c>
      <c r="E147" s="574" t="s">
        <v>1347</v>
      </c>
      <c r="F147" s="574" t="s">
        <v>1370</v>
      </c>
      <c r="G147" s="574" t="s">
        <v>1371</v>
      </c>
      <c r="H147" s="583">
        <v>435</v>
      </c>
      <c r="I147" s="583">
        <v>54810</v>
      </c>
      <c r="J147" s="574"/>
      <c r="K147" s="574">
        <v>126</v>
      </c>
      <c r="L147" s="583">
        <v>292</v>
      </c>
      <c r="M147" s="583">
        <v>37084</v>
      </c>
      <c r="N147" s="574"/>
      <c r="O147" s="574">
        <v>127</v>
      </c>
      <c r="P147" s="583">
        <v>81</v>
      </c>
      <c r="Q147" s="583">
        <v>11097</v>
      </c>
      <c r="R147" s="579"/>
      <c r="S147" s="584">
        <v>137</v>
      </c>
    </row>
    <row r="148" spans="1:19" ht="14.45" customHeight="1" x14ac:dyDescent="0.2">
      <c r="A148" s="573" t="s">
        <v>1331</v>
      </c>
      <c r="B148" s="574" t="s">
        <v>1332</v>
      </c>
      <c r="C148" s="574" t="s">
        <v>482</v>
      </c>
      <c r="D148" s="574" t="s">
        <v>1329</v>
      </c>
      <c r="E148" s="574" t="s">
        <v>1347</v>
      </c>
      <c r="F148" s="574" t="s">
        <v>1372</v>
      </c>
      <c r="G148" s="574" t="s">
        <v>1373</v>
      </c>
      <c r="H148" s="583"/>
      <c r="I148" s="583"/>
      <c r="J148" s="574"/>
      <c r="K148" s="574"/>
      <c r="L148" s="583">
        <v>1</v>
      </c>
      <c r="M148" s="583">
        <v>547</v>
      </c>
      <c r="N148" s="574"/>
      <c r="O148" s="574">
        <v>547</v>
      </c>
      <c r="P148" s="583"/>
      <c r="Q148" s="583"/>
      <c r="R148" s="579"/>
      <c r="S148" s="584"/>
    </row>
    <row r="149" spans="1:19" ht="14.45" customHeight="1" x14ac:dyDescent="0.2">
      <c r="A149" s="573" t="s">
        <v>1331</v>
      </c>
      <c r="B149" s="574" t="s">
        <v>1332</v>
      </c>
      <c r="C149" s="574" t="s">
        <v>482</v>
      </c>
      <c r="D149" s="574" t="s">
        <v>1329</v>
      </c>
      <c r="E149" s="574" t="s">
        <v>1347</v>
      </c>
      <c r="F149" s="574" t="s">
        <v>1378</v>
      </c>
      <c r="G149" s="574" t="s">
        <v>1379</v>
      </c>
      <c r="H149" s="583"/>
      <c r="I149" s="583"/>
      <c r="J149" s="574"/>
      <c r="K149" s="574"/>
      <c r="L149" s="583"/>
      <c r="M149" s="583"/>
      <c r="N149" s="574"/>
      <c r="O149" s="574"/>
      <c r="P149" s="583">
        <v>2</v>
      </c>
      <c r="Q149" s="583">
        <v>1412</v>
      </c>
      <c r="R149" s="579"/>
      <c r="S149" s="584">
        <v>706</v>
      </c>
    </row>
    <row r="150" spans="1:19" ht="14.45" customHeight="1" x14ac:dyDescent="0.2">
      <c r="A150" s="573" t="s">
        <v>1331</v>
      </c>
      <c r="B150" s="574" t="s">
        <v>1332</v>
      </c>
      <c r="C150" s="574" t="s">
        <v>482</v>
      </c>
      <c r="D150" s="574" t="s">
        <v>1329</v>
      </c>
      <c r="E150" s="574" t="s">
        <v>1347</v>
      </c>
      <c r="F150" s="574" t="s">
        <v>1382</v>
      </c>
      <c r="G150" s="574" t="s">
        <v>1383</v>
      </c>
      <c r="H150" s="583">
        <v>1</v>
      </c>
      <c r="I150" s="583">
        <v>1406</v>
      </c>
      <c r="J150" s="574"/>
      <c r="K150" s="574">
        <v>1406</v>
      </c>
      <c r="L150" s="583"/>
      <c r="M150" s="583"/>
      <c r="N150" s="574"/>
      <c r="O150" s="574"/>
      <c r="P150" s="583"/>
      <c r="Q150" s="583"/>
      <c r="R150" s="579"/>
      <c r="S150" s="584"/>
    </row>
    <row r="151" spans="1:19" ht="14.45" customHeight="1" x14ac:dyDescent="0.2">
      <c r="A151" s="573" t="s">
        <v>1331</v>
      </c>
      <c r="B151" s="574" t="s">
        <v>1332</v>
      </c>
      <c r="C151" s="574" t="s">
        <v>482</v>
      </c>
      <c r="D151" s="574" t="s">
        <v>1329</v>
      </c>
      <c r="E151" s="574" t="s">
        <v>1347</v>
      </c>
      <c r="F151" s="574" t="s">
        <v>1386</v>
      </c>
      <c r="G151" s="574" t="s">
        <v>1387</v>
      </c>
      <c r="H151" s="583">
        <v>1</v>
      </c>
      <c r="I151" s="583">
        <v>0</v>
      </c>
      <c r="J151" s="574"/>
      <c r="K151" s="574">
        <v>0</v>
      </c>
      <c r="L151" s="583"/>
      <c r="M151" s="583"/>
      <c r="N151" s="574"/>
      <c r="O151" s="574"/>
      <c r="P151" s="583"/>
      <c r="Q151" s="583"/>
      <c r="R151" s="579"/>
      <c r="S151" s="584"/>
    </row>
    <row r="152" spans="1:19" ht="14.45" customHeight="1" x14ac:dyDescent="0.2">
      <c r="A152" s="573" t="s">
        <v>1331</v>
      </c>
      <c r="B152" s="574" t="s">
        <v>1332</v>
      </c>
      <c r="C152" s="574" t="s">
        <v>482</v>
      </c>
      <c r="D152" s="574" t="s">
        <v>1329</v>
      </c>
      <c r="E152" s="574" t="s">
        <v>1347</v>
      </c>
      <c r="F152" s="574" t="s">
        <v>1390</v>
      </c>
      <c r="G152" s="574" t="s">
        <v>1391</v>
      </c>
      <c r="H152" s="583">
        <v>469</v>
      </c>
      <c r="I152" s="583">
        <v>15633.33</v>
      </c>
      <c r="J152" s="574"/>
      <c r="K152" s="574">
        <v>33.333326226012794</v>
      </c>
      <c r="L152" s="583">
        <v>327</v>
      </c>
      <c r="M152" s="583">
        <v>12806.67</v>
      </c>
      <c r="N152" s="574"/>
      <c r="O152" s="574">
        <v>39.164128440366973</v>
      </c>
      <c r="P152" s="583">
        <v>94</v>
      </c>
      <c r="Q152" s="583">
        <v>4282.2199999999993</v>
      </c>
      <c r="R152" s="579"/>
      <c r="S152" s="584">
        <v>45.555531914893614</v>
      </c>
    </row>
    <row r="153" spans="1:19" ht="14.45" customHeight="1" x14ac:dyDescent="0.2">
      <c r="A153" s="573" t="s">
        <v>1331</v>
      </c>
      <c r="B153" s="574" t="s">
        <v>1332</v>
      </c>
      <c r="C153" s="574" t="s">
        <v>482</v>
      </c>
      <c r="D153" s="574" t="s">
        <v>1329</v>
      </c>
      <c r="E153" s="574" t="s">
        <v>1347</v>
      </c>
      <c r="F153" s="574" t="s">
        <v>1396</v>
      </c>
      <c r="G153" s="574" t="s">
        <v>1397</v>
      </c>
      <c r="H153" s="583">
        <v>3</v>
      </c>
      <c r="I153" s="583">
        <v>261</v>
      </c>
      <c r="J153" s="574"/>
      <c r="K153" s="574">
        <v>87</v>
      </c>
      <c r="L153" s="583">
        <v>2</v>
      </c>
      <c r="M153" s="583">
        <v>176</v>
      </c>
      <c r="N153" s="574"/>
      <c r="O153" s="574">
        <v>88</v>
      </c>
      <c r="P153" s="583">
        <v>3</v>
      </c>
      <c r="Q153" s="583">
        <v>279</v>
      </c>
      <c r="R153" s="579"/>
      <c r="S153" s="584">
        <v>93</v>
      </c>
    </row>
    <row r="154" spans="1:19" ht="14.45" customHeight="1" x14ac:dyDescent="0.2">
      <c r="A154" s="573" t="s">
        <v>1331</v>
      </c>
      <c r="B154" s="574" t="s">
        <v>1332</v>
      </c>
      <c r="C154" s="574" t="s">
        <v>482</v>
      </c>
      <c r="D154" s="574" t="s">
        <v>1329</v>
      </c>
      <c r="E154" s="574" t="s">
        <v>1347</v>
      </c>
      <c r="F154" s="574" t="s">
        <v>1398</v>
      </c>
      <c r="G154" s="574" t="s">
        <v>1399</v>
      </c>
      <c r="H154" s="583">
        <v>5</v>
      </c>
      <c r="I154" s="583">
        <v>165</v>
      </c>
      <c r="J154" s="574"/>
      <c r="K154" s="574">
        <v>33</v>
      </c>
      <c r="L154" s="583"/>
      <c r="M154" s="583"/>
      <c r="N154" s="574"/>
      <c r="O154" s="574"/>
      <c r="P154" s="583"/>
      <c r="Q154" s="583"/>
      <c r="R154" s="579"/>
      <c r="S154" s="584"/>
    </row>
    <row r="155" spans="1:19" ht="14.45" customHeight="1" x14ac:dyDescent="0.2">
      <c r="A155" s="573" t="s">
        <v>1331</v>
      </c>
      <c r="B155" s="574" t="s">
        <v>1332</v>
      </c>
      <c r="C155" s="574" t="s">
        <v>482</v>
      </c>
      <c r="D155" s="574" t="s">
        <v>1329</v>
      </c>
      <c r="E155" s="574" t="s">
        <v>1347</v>
      </c>
      <c r="F155" s="574" t="s">
        <v>1400</v>
      </c>
      <c r="G155" s="574" t="s">
        <v>1401</v>
      </c>
      <c r="H155" s="583">
        <v>16</v>
      </c>
      <c r="I155" s="583">
        <v>24544</v>
      </c>
      <c r="J155" s="574"/>
      <c r="K155" s="574">
        <v>1534</v>
      </c>
      <c r="L155" s="583">
        <v>11</v>
      </c>
      <c r="M155" s="583">
        <v>16907</v>
      </c>
      <c r="N155" s="574"/>
      <c r="O155" s="574">
        <v>1537</v>
      </c>
      <c r="P155" s="583">
        <v>3</v>
      </c>
      <c r="Q155" s="583">
        <v>4665</v>
      </c>
      <c r="R155" s="579"/>
      <c r="S155" s="584">
        <v>1555</v>
      </c>
    </row>
    <row r="156" spans="1:19" ht="14.45" customHeight="1" x14ac:dyDescent="0.2">
      <c r="A156" s="573" t="s">
        <v>1331</v>
      </c>
      <c r="B156" s="574" t="s">
        <v>1332</v>
      </c>
      <c r="C156" s="574" t="s">
        <v>482</v>
      </c>
      <c r="D156" s="574" t="s">
        <v>1329</v>
      </c>
      <c r="E156" s="574" t="s">
        <v>1347</v>
      </c>
      <c r="F156" s="574" t="s">
        <v>1405</v>
      </c>
      <c r="G156" s="574" t="s">
        <v>1406</v>
      </c>
      <c r="H156" s="583"/>
      <c r="I156" s="583"/>
      <c r="J156" s="574"/>
      <c r="K156" s="574"/>
      <c r="L156" s="583"/>
      <c r="M156" s="583"/>
      <c r="N156" s="574"/>
      <c r="O156" s="574"/>
      <c r="P156" s="583">
        <v>1</v>
      </c>
      <c r="Q156" s="583">
        <v>164</v>
      </c>
      <c r="R156" s="579"/>
      <c r="S156" s="584">
        <v>164</v>
      </c>
    </row>
    <row r="157" spans="1:19" ht="14.45" customHeight="1" x14ac:dyDescent="0.2">
      <c r="A157" s="573" t="s">
        <v>1331</v>
      </c>
      <c r="B157" s="574" t="s">
        <v>1332</v>
      </c>
      <c r="C157" s="574" t="s">
        <v>482</v>
      </c>
      <c r="D157" s="574" t="s">
        <v>1329</v>
      </c>
      <c r="E157" s="574" t="s">
        <v>1347</v>
      </c>
      <c r="F157" s="574" t="s">
        <v>1427</v>
      </c>
      <c r="G157" s="574" t="s">
        <v>1428</v>
      </c>
      <c r="H157" s="583">
        <v>8</v>
      </c>
      <c r="I157" s="583">
        <v>3008</v>
      </c>
      <c r="J157" s="574"/>
      <c r="K157" s="574">
        <v>376</v>
      </c>
      <c r="L157" s="583">
        <v>3</v>
      </c>
      <c r="M157" s="583">
        <v>1131</v>
      </c>
      <c r="N157" s="574"/>
      <c r="O157" s="574">
        <v>377</v>
      </c>
      <c r="P157" s="583">
        <v>4</v>
      </c>
      <c r="Q157" s="583">
        <v>1552</v>
      </c>
      <c r="R157" s="579"/>
      <c r="S157" s="584">
        <v>388</v>
      </c>
    </row>
    <row r="158" spans="1:19" ht="14.45" customHeight="1" x14ac:dyDescent="0.2">
      <c r="A158" s="573" t="s">
        <v>1331</v>
      </c>
      <c r="B158" s="574" t="s">
        <v>1332</v>
      </c>
      <c r="C158" s="574" t="s">
        <v>482</v>
      </c>
      <c r="D158" s="574" t="s">
        <v>1329</v>
      </c>
      <c r="E158" s="574" t="s">
        <v>1347</v>
      </c>
      <c r="F158" s="574" t="s">
        <v>1429</v>
      </c>
      <c r="G158" s="574" t="s">
        <v>1430</v>
      </c>
      <c r="H158" s="583"/>
      <c r="I158" s="583"/>
      <c r="J158" s="574"/>
      <c r="K158" s="574"/>
      <c r="L158" s="583"/>
      <c r="M158" s="583"/>
      <c r="N158" s="574"/>
      <c r="O158" s="574"/>
      <c r="P158" s="583">
        <v>4</v>
      </c>
      <c r="Q158" s="583">
        <v>4096</v>
      </c>
      <c r="R158" s="579"/>
      <c r="S158" s="584">
        <v>1024</v>
      </c>
    </row>
    <row r="159" spans="1:19" ht="14.45" customHeight="1" x14ac:dyDescent="0.2">
      <c r="A159" s="573" t="s">
        <v>1331</v>
      </c>
      <c r="B159" s="574" t="s">
        <v>1332</v>
      </c>
      <c r="C159" s="574" t="s">
        <v>482</v>
      </c>
      <c r="D159" s="574" t="s">
        <v>1329</v>
      </c>
      <c r="E159" s="574" t="s">
        <v>1347</v>
      </c>
      <c r="F159" s="574" t="s">
        <v>1433</v>
      </c>
      <c r="G159" s="574" t="s">
        <v>1434</v>
      </c>
      <c r="H159" s="583">
        <v>5</v>
      </c>
      <c r="I159" s="583">
        <v>1965</v>
      </c>
      <c r="J159" s="574"/>
      <c r="K159" s="574">
        <v>393</v>
      </c>
      <c r="L159" s="583">
        <v>1</v>
      </c>
      <c r="M159" s="583">
        <v>396</v>
      </c>
      <c r="N159" s="574"/>
      <c r="O159" s="574">
        <v>396</v>
      </c>
      <c r="P159" s="583">
        <v>3</v>
      </c>
      <c r="Q159" s="583">
        <v>1224</v>
      </c>
      <c r="R159" s="579"/>
      <c r="S159" s="584">
        <v>408</v>
      </c>
    </row>
    <row r="160" spans="1:19" ht="14.45" customHeight="1" x14ac:dyDescent="0.2">
      <c r="A160" s="573" t="s">
        <v>1331</v>
      </c>
      <c r="B160" s="574" t="s">
        <v>1332</v>
      </c>
      <c r="C160" s="574" t="s">
        <v>482</v>
      </c>
      <c r="D160" s="574" t="s">
        <v>1329</v>
      </c>
      <c r="E160" s="574" t="s">
        <v>1347</v>
      </c>
      <c r="F160" s="574" t="s">
        <v>1441</v>
      </c>
      <c r="G160" s="574" t="s">
        <v>1442</v>
      </c>
      <c r="H160" s="583">
        <v>2</v>
      </c>
      <c r="I160" s="583">
        <v>902</v>
      </c>
      <c r="J160" s="574"/>
      <c r="K160" s="574">
        <v>451</v>
      </c>
      <c r="L160" s="583"/>
      <c r="M160" s="583"/>
      <c r="N160" s="574"/>
      <c r="O160" s="574"/>
      <c r="P160" s="583">
        <v>1</v>
      </c>
      <c r="Q160" s="583">
        <v>461</v>
      </c>
      <c r="R160" s="579"/>
      <c r="S160" s="584">
        <v>461</v>
      </c>
    </row>
    <row r="161" spans="1:19" ht="14.45" customHeight="1" x14ac:dyDescent="0.2">
      <c r="A161" s="573" t="s">
        <v>1331</v>
      </c>
      <c r="B161" s="574" t="s">
        <v>1332</v>
      </c>
      <c r="C161" s="574" t="s">
        <v>482</v>
      </c>
      <c r="D161" s="574" t="s">
        <v>1329</v>
      </c>
      <c r="E161" s="574" t="s">
        <v>1347</v>
      </c>
      <c r="F161" s="574" t="s">
        <v>1449</v>
      </c>
      <c r="G161" s="574" t="s">
        <v>1450</v>
      </c>
      <c r="H161" s="583"/>
      <c r="I161" s="583"/>
      <c r="J161" s="574"/>
      <c r="K161" s="574"/>
      <c r="L161" s="583">
        <v>1</v>
      </c>
      <c r="M161" s="583">
        <v>340</v>
      </c>
      <c r="N161" s="574"/>
      <c r="O161" s="574">
        <v>340</v>
      </c>
      <c r="P161" s="583"/>
      <c r="Q161" s="583"/>
      <c r="R161" s="579"/>
      <c r="S161" s="584"/>
    </row>
    <row r="162" spans="1:19" ht="14.45" customHeight="1" x14ac:dyDescent="0.2">
      <c r="A162" s="573" t="s">
        <v>1331</v>
      </c>
      <c r="B162" s="574" t="s">
        <v>1332</v>
      </c>
      <c r="C162" s="574" t="s">
        <v>482</v>
      </c>
      <c r="D162" s="574" t="s">
        <v>577</v>
      </c>
      <c r="E162" s="574" t="s">
        <v>1347</v>
      </c>
      <c r="F162" s="574" t="s">
        <v>1356</v>
      </c>
      <c r="G162" s="574" t="s">
        <v>1357</v>
      </c>
      <c r="H162" s="583">
        <v>182</v>
      </c>
      <c r="I162" s="583">
        <v>19474</v>
      </c>
      <c r="J162" s="574"/>
      <c r="K162" s="574">
        <v>107</v>
      </c>
      <c r="L162" s="583">
        <v>191</v>
      </c>
      <c r="M162" s="583">
        <v>20628</v>
      </c>
      <c r="N162" s="574"/>
      <c r="O162" s="574">
        <v>108</v>
      </c>
      <c r="P162" s="583">
        <v>55</v>
      </c>
      <c r="Q162" s="583">
        <v>6160</v>
      </c>
      <c r="R162" s="579"/>
      <c r="S162" s="584">
        <v>112</v>
      </c>
    </row>
    <row r="163" spans="1:19" ht="14.45" customHeight="1" x14ac:dyDescent="0.2">
      <c r="A163" s="573" t="s">
        <v>1331</v>
      </c>
      <c r="B163" s="574" t="s">
        <v>1332</v>
      </c>
      <c r="C163" s="574" t="s">
        <v>482</v>
      </c>
      <c r="D163" s="574" t="s">
        <v>577</v>
      </c>
      <c r="E163" s="574" t="s">
        <v>1347</v>
      </c>
      <c r="F163" s="574" t="s">
        <v>1360</v>
      </c>
      <c r="G163" s="574" t="s">
        <v>1361</v>
      </c>
      <c r="H163" s="583">
        <v>23</v>
      </c>
      <c r="I163" s="583">
        <v>874</v>
      </c>
      <c r="J163" s="574"/>
      <c r="K163" s="574">
        <v>38</v>
      </c>
      <c r="L163" s="583">
        <v>30</v>
      </c>
      <c r="M163" s="583">
        <v>1140</v>
      </c>
      <c r="N163" s="574"/>
      <c r="O163" s="574">
        <v>38</v>
      </c>
      <c r="P163" s="583">
        <v>7</v>
      </c>
      <c r="Q163" s="583">
        <v>280</v>
      </c>
      <c r="R163" s="579"/>
      <c r="S163" s="584">
        <v>40</v>
      </c>
    </row>
    <row r="164" spans="1:19" ht="14.45" customHeight="1" x14ac:dyDescent="0.2">
      <c r="A164" s="573" t="s">
        <v>1331</v>
      </c>
      <c r="B164" s="574" t="s">
        <v>1332</v>
      </c>
      <c r="C164" s="574" t="s">
        <v>482</v>
      </c>
      <c r="D164" s="574" t="s">
        <v>577</v>
      </c>
      <c r="E164" s="574" t="s">
        <v>1347</v>
      </c>
      <c r="F164" s="574" t="s">
        <v>1364</v>
      </c>
      <c r="G164" s="574" t="s">
        <v>1365</v>
      </c>
      <c r="H164" s="583"/>
      <c r="I164" s="583"/>
      <c r="J164" s="574"/>
      <c r="K164" s="574"/>
      <c r="L164" s="583"/>
      <c r="M164" s="583"/>
      <c r="N164" s="574"/>
      <c r="O164" s="574"/>
      <c r="P164" s="583">
        <v>1</v>
      </c>
      <c r="Q164" s="583">
        <v>5</v>
      </c>
      <c r="R164" s="579"/>
      <c r="S164" s="584">
        <v>5</v>
      </c>
    </row>
    <row r="165" spans="1:19" ht="14.45" customHeight="1" x14ac:dyDescent="0.2">
      <c r="A165" s="573" t="s">
        <v>1331</v>
      </c>
      <c r="B165" s="574" t="s">
        <v>1332</v>
      </c>
      <c r="C165" s="574" t="s">
        <v>482</v>
      </c>
      <c r="D165" s="574" t="s">
        <v>577</v>
      </c>
      <c r="E165" s="574" t="s">
        <v>1347</v>
      </c>
      <c r="F165" s="574" t="s">
        <v>1368</v>
      </c>
      <c r="G165" s="574" t="s">
        <v>1369</v>
      </c>
      <c r="H165" s="583">
        <v>195</v>
      </c>
      <c r="I165" s="583">
        <v>49530</v>
      </c>
      <c r="J165" s="574"/>
      <c r="K165" s="574">
        <v>254</v>
      </c>
      <c r="L165" s="583">
        <v>179</v>
      </c>
      <c r="M165" s="583">
        <v>45645</v>
      </c>
      <c r="N165" s="574"/>
      <c r="O165" s="574">
        <v>255</v>
      </c>
      <c r="P165" s="583">
        <v>37</v>
      </c>
      <c r="Q165" s="583">
        <v>10175</v>
      </c>
      <c r="R165" s="579"/>
      <c r="S165" s="584">
        <v>275</v>
      </c>
    </row>
    <row r="166" spans="1:19" ht="14.45" customHeight="1" x14ac:dyDescent="0.2">
      <c r="A166" s="573" t="s">
        <v>1331</v>
      </c>
      <c r="B166" s="574" t="s">
        <v>1332</v>
      </c>
      <c r="C166" s="574" t="s">
        <v>482</v>
      </c>
      <c r="D166" s="574" t="s">
        <v>577</v>
      </c>
      <c r="E166" s="574" t="s">
        <v>1347</v>
      </c>
      <c r="F166" s="574" t="s">
        <v>1370</v>
      </c>
      <c r="G166" s="574" t="s">
        <v>1371</v>
      </c>
      <c r="H166" s="583">
        <v>926</v>
      </c>
      <c r="I166" s="583">
        <v>116676</v>
      </c>
      <c r="J166" s="574"/>
      <c r="K166" s="574">
        <v>126</v>
      </c>
      <c r="L166" s="583">
        <v>742</v>
      </c>
      <c r="M166" s="583">
        <v>94234</v>
      </c>
      <c r="N166" s="574"/>
      <c r="O166" s="574">
        <v>127</v>
      </c>
      <c r="P166" s="583">
        <v>174</v>
      </c>
      <c r="Q166" s="583">
        <v>23838</v>
      </c>
      <c r="R166" s="579"/>
      <c r="S166" s="584">
        <v>137</v>
      </c>
    </row>
    <row r="167" spans="1:19" ht="14.45" customHeight="1" x14ac:dyDescent="0.2">
      <c r="A167" s="573" t="s">
        <v>1331</v>
      </c>
      <c r="B167" s="574" t="s">
        <v>1332</v>
      </c>
      <c r="C167" s="574" t="s">
        <v>482</v>
      </c>
      <c r="D167" s="574" t="s">
        <v>577</v>
      </c>
      <c r="E167" s="574" t="s">
        <v>1347</v>
      </c>
      <c r="F167" s="574" t="s">
        <v>1376</v>
      </c>
      <c r="G167" s="574" t="s">
        <v>1377</v>
      </c>
      <c r="H167" s="583"/>
      <c r="I167" s="583"/>
      <c r="J167" s="574"/>
      <c r="K167" s="574"/>
      <c r="L167" s="583">
        <v>7</v>
      </c>
      <c r="M167" s="583">
        <v>3549</v>
      </c>
      <c r="N167" s="574"/>
      <c r="O167" s="574">
        <v>507</v>
      </c>
      <c r="P167" s="583">
        <v>5</v>
      </c>
      <c r="Q167" s="583">
        <v>2625</v>
      </c>
      <c r="R167" s="579"/>
      <c r="S167" s="584">
        <v>525</v>
      </c>
    </row>
    <row r="168" spans="1:19" ht="14.45" customHeight="1" x14ac:dyDescent="0.2">
      <c r="A168" s="573" t="s">
        <v>1331</v>
      </c>
      <c r="B168" s="574" t="s">
        <v>1332</v>
      </c>
      <c r="C168" s="574" t="s">
        <v>482</v>
      </c>
      <c r="D168" s="574" t="s">
        <v>577</v>
      </c>
      <c r="E168" s="574" t="s">
        <v>1347</v>
      </c>
      <c r="F168" s="574" t="s">
        <v>1380</v>
      </c>
      <c r="G168" s="574" t="s">
        <v>1381</v>
      </c>
      <c r="H168" s="583"/>
      <c r="I168" s="583"/>
      <c r="J168" s="574"/>
      <c r="K168" s="574"/>
      <c r="L168" s="583">
        <v>6</v>
      </c>
      <c r="M168" s="583">
        <v>6270</v>
      </c>
      <c r="N168" s="574"/>
      <c r="O168" s="574">
        <v>1045</v>
      </c>
      <c r="P168" s="583">
        <v>4</v>
      </c>
      <c r="Q168" s="583">
        <v>4292</v>
      </c>
      <c r="R168" s="579"/>
      <c r="S168" s="584">
        <v>1073</v>
      </c>
    </row>
    <row r="169" spans="1:19" ht="14.45" customHeight="1" x14ac:dyDescent="0.2">
      <c r="A169" s="573" t="s">
        <v>1331</v>
      </c>
      <c r="B169" s="574" t="s">
        <v>1332</v>
      </c>
      <c r="C169" s="574" t="s">
        <v>482</v>
      </c>
      <c r="D169" s="574" t="s">
        <v>577</v>
      </c>
      <c r="E169" s="574" t="s">
        <v>1347</v>
      </c>
      <c r="F169" s="574" t="s">
        <v>1390</v>
      </c>
      <c r="G169" s="574" t="s">
        <v>1391</v>
      </c>
      <c r="H169" s="583">
        <v>971</v>
      </c>
      <c r="I169" s="583">
        <v>32366.660000000003</v>
      </c>
      <c r="J169" s="574"/>
      <c r="K169" s="574">
        <v>33.333326467559218</v>
      </c>
      <c r="L169" s="583">
        <v>819</v>
      </c>
      <c r="M169" s="583">
        <v>31223.33</v>
      </c>
      <c r="N169" s="574"/>
      <c r="O169" s="574">
        <v>38.123724053724054</v>
      </c>
      <c r="P169" s="583">
        <v>188</v>
      </c>
      <c r="Q169" s="583">
        <v>8564.4599999999991</v>
      </c>
      <c r="R169" s="579"/>
      <c r="S169" s="584">
        <v>45.555638297872335</v>
      </c>
    </row>
    <row r="170" spans="1:19" ht="14.45" customHeight="1" x14ac:dyDescent="0.2">
      <c r="A170" s="573" t="s">
        <v>1331</v>
      </c>
      <c r="B170" s="574" t="s">
        <v>1332</v>
      </c>
      <c r="C170" s="574" t="s">
        <v>482</v>
      </c>
      <c r="D170" s="574" t="s">
        <v>577</v>
      </c>
      <c r="E170" s="574" t="s">
        <v>1347</v>
      </c>
      <c r="F170" s="574" t="s">
        <v>1392</v>
      </c>
      <c r="G170" s="574" t="s">
        <v>1393</v>
      </c>
      <c r="H170" s="583">
        <v>18</v>
      </c>
      <c r="I170" s="583">
        <v>2088</v>
      </c>
      <c r="J170" s="574"/>
      <c r="K170" s="574">
        <v>116</v>
      </c>
      <c r="L170" s="583">
        <v>18</v>
      </c>
      <c r="M170" s="583">
        <v>2106</v>
      </c>
      <c r="N170" s="574"/>
      <c r="O170" s="574">
        <v>117</v>
      </c>
      <c r="P170" s="583">
        <v>8</v>
      </c>
      <c r="Q170" s="583">
        <v>1016</v>
      </c>
      <c r="R170" s="579"/>
      <c r="S170" s="584">
        <v>127</v>
      </c>
    </row>
    <row r="171" spans="1:19" ht="14.45" customHeight="1" x14ac:dyDescent="0.2">
      <c r="A171" s="573" t="s">
        <v>1331</v>
      </c>
      <c r="B171" s="574" t="s">
        <v>1332</v>
      </c>
      <c r="C171" s="574" t="s">
        <v>482</v>
      </c>
      <c r="D171" s="574" t="s">
        <v>577</v>
      </c>
      <c r="E171" s="574" t="s">
        <v>1347</v>
      </c>
      <c r="F171" s="574" t="s">
        <v>1396</v>
      </c>
      <c r="G171" s="574" t="s">
        <v>1397</v>
      </c>
      <c r="H171" s="583"/>
      <c r="I171" s="583"/>
      <c r="J171" s="574"/>
      <c r="K171" s="574"/>
      <c r="L171" s="583">
        <v>6</v>
      </c>
      <c r="M171" s="583">
        <v>528</v>
      </c>
      <c r="N171" s="574"/>
      <c r="O171" s="574">
        <v>88</v>
      </c>
      <c r="P171" s="583">
        <v>2</v>
      </c>
      <c r="Q171" s="583">
        <v>186</v>
      </c>
      <c r="R171" s="579"/>
      <c r="S171" s="584">
        <v>93</v>
      </c>
    </row>
    <row r="172" spans="1:19" ht="14.45" customHeight="1" x14ac:dyDescent="0.2">
      <c r="A172" s="573" t="s">
        <v>1331</v>
      </c>
      <c r="B172" s="574" t="s">
        <v>1332</v>
      </c>
      <c r="C172" s="574" t="s">
        <v>482</v>
      </c>
      <c r="D172" s="574" t="s">
        <v>577</v>
      </c>
      <c r="E172" s="574" t="s">
        <v>1347</v>
      </c>
      <c r="F172" s="574" t="s">
        <v>1398</v>
      </c>
      <c r="G172" s="574" t="s">
        <v>1399</v>
      </c>
      <c r="H172" s="583">
        <v>66</v>
      </c>
      <c r="I172" s="583">
        <v>2178</v>
      </c>
      <c r="J172" s="574"/>
      <c r="K172" s="574">
        <v>33</v>
      </c>
      <c r="L172" s="583">
        <v>65</v>
      </c>
      <c r="M172" s="583">
        <v>2145</v>
      </c>
      <c r="N172" s="574"/>
      <c r="O172" s="574">
        <v>33</v>
      </c>
      <c r="P172" s="583">
        <v>24</v>
      </c>
      <c r="Q172" s="583">
        <v>816</v>
      </c>
      <c r="R172" s="579"/>
      <c r="S172" s="584">
        <v>34</v>
      </c>
    </row>
    <row r="173" spans="1:19" ht="14.45" customHeight="1" x14ac:dyDescent="0.2">
      <c r="A173" s="573" t="s">
        <v>1331</v>
      </c>
      <c r="B173" s="574" t="s">
        <v>1332</v>
      </c>
      <c r="C173" s="574" t="s">
        <v>482</v>
      </c>
      <c r="D173" s="574" t="s">
        <v>577</v>
      </c>
      <c r="E173" s="574" t="s">
        <v>1347</v>
      </c>
      <c r="F173" s="574" t="s">
        <v>1400</v>
      </c>
      <c r="G173" s="574" t="s">
        <v>1401</v>
      </c>
      <c r="H173" s="583">
        <v>5</v>
      </c>
      <c r="I173" s="583">
        <v>7670</v>
      </c>
      <c r="J173" s="574"/>
      <c r="K173" s="574">
        <v>1534</v>
      </c>
      <c r="L173" s="583">
        <v>13</v>
      </c>
      <c r="M173" s="583">
        <v>19981</v>
      </c>
      <c r="N173" s="574"/>
      <c r="O173" s="574">
        <v>1537</v>
      </c>
      <c r="P173" s="583">
        <v>5</v>
      </c>
      <c r="Q173" s="583">
        <v>7775</v>
      </c>
      <c r="R173" s="579"/>
      <c r="S173" s="584">
        <v>1555</v>
      </c>
    </row>
    <row r="174" spans="1:19" ht="14.45" customHeight="1" x14ac:dyDescent="0.2">
      <c r="A174" s="573" t="s">
        <v>1331</v>
      </c>
      <c r="B174" s="574" t="s">
        <v>1332</v>
      </c>
      <c r="C174" s="574" t="s">
        <v>482</v>
      </c>
      <c r="D174" s="574" t="s">
        <v>577</v>
      </c>
      <c r="E174" s="574" t="s">
        <v>1347</v>
      </c>
      <c r="F174" s="574" t="s">
        <v>1407</v>
      </c>
      <c r="G174" s="574" t="s">
        <v>1408</v>
      </c>
      <c r="H174" s="583">
        <v>1</v>
      </c>
      <c r="I174" s="583">
        <v>1541</v>
      </c>
      <c r="J174" s="574"/>
      <c r="K174" s="574">
        <v>1541</v>
      </c>
      <c r="L174" s="583"/>
      <c r="M174" s="583"/>
      <c r="N174" s="574"/>
      <c r="O174" s="574"/>
      <c r="P174" s="583"/>
      <c r="Q174" s="583"/>
      <c r="R174" s="579"/>
      <c r="S174" s="584"/>
    </row>
    <row r="175" spans="1:19" ht="14.45" customHeight="1" x14ac:dyDescent="0.2">
      <c r="A175" s="573" t="s">
        <v>1331</v>
      </c>
      <c r="B175" s="574" t="s">
        <v>1332</v>
      </c>
      <c r="C175" s="574" t="s">
        <v>482</v>
      </c>
      <c r="D175" s="574" t="s">
        <v>577</v>
      </c>
      <c r="E175" s="574" t="s">
        <v>1347</v>
      </c>
      <c r="F175" s="574" t="s">
        <v>1421</v>
      </c>
      <c r="G175" s="574" t="s">
        <v>1422</v>
      </c>
      <c r="H175" s="583"/>
      <c r="I175" s="583"/>
      <c r="J175" s="574"/>
      <c r="K175" s="574"/>
      <c r="L175" s="583">
        <v>2</v>
      </c>
      <c r="M175" s="583">
        <v>124</v>
      </c>
      <c r="N175" s="574"/>
      <c r="O175" s="574">
        <v>62</v>
      </c>
      <c r="P175" s="583"/>
      <c r="Q175" s="583"/>
      <c r="R175" s="579"/>
      <c r="S175" s="584"/>
    </row>
    <row r="176" spans="1:19" ht="14.45" customHeight="1" x14ac:dyDescent="0.2">
      <c r="A176" s="573" t="s">
        <v>1331</v>
      </c>
      <c r="B176" s="574" t="s">
        <v>1332</v>
      </c>
      <c r="C176" s="574" t="s">
        <v>482</v>
      </c>
      <c r="D176" s="574" t="s">
        <v>577</v>
      </c>
      <c r="E176" s="574" t="s">
        <v>1347</v>
      </c>
      <c r="F176" s="574" t="s">
        <v>1464</v>
      </c>
      <c r="G176" s="574" t="s">
        <v>1465</v>
      </c>
      <c r="H176" s="583">
        <v>2</v>
      </c>
      <c r="I176" s="583">
        <v>6728</v>
      </c>
      <c r="J176" s="574"/>
      <c r="K176" s="574">
        <v>3364</v>
      </c>
      <c r="L176" s="583"/>
      <c r="M176" s="583"/>
      <c r="N176" s="574"/>
      <c r="O176" s="574"/>
      <c r="P176" s="583"/>
      <c r="Q176" s="583"/>
      <c r="R176" s="579"/>
      <c r="S176" s="584"/>
    </row>
    <row r="177" spans="1:19" ht="14.45" customHeight="1" x14ac:dyDescent="0.2">
      <c r="A177" s="573" t="s">
        <v>1331</v>
      </c>
      <c r="B177" s="574" t="s">
        <v>1332</v>
      </c>
      <c r="C177" s="574" t="s">
        <v>482</v>
      </c>
      <c r="D177" s="574" t="s">
        <v>578</v>
      </c>
      <c r="E177" s="574" t="s">
        <v>1333</v>
      </c>
      <c r="F177" s="574" t="s">
        <v>1334</v>
      </c>
      <c r="G177" s="574" t="s">
        <v>1335</v>
      </c>
      <c r="H177" s="583"/>
      <c r="I177" s="583"/>
      <c r="J177" s="574"/>
      <c r="K177" s="574"/>
      <c r="L177" s="583">
        <v>0.4</v>
      </c>
      <c r="M177" s="583">
        <v>29</v>
      </c>
      <c r="N177" s="574"/>
      <c r="O177" s="574">
        <v>72.5</v>
      </c>
      <c r="P177" s="583"/>
      <c r="Q177" s="583"/>
      <c r="R177" s="579"/>
      <c r="S177" s="584"/>
    </row>
    <row r="178" spans="1:19" ht="14.45" customHeight="1" x14ac:dyDescent="0.2">
      <c r="A178" s="573" t="s">
        <v>1331</v>
      </c>
      <c r="B178" s="574" t="s">
        <v>1332</v>
      </c>
      <c r="C178" s="574" t="s">
        <v>482</v>
      </c>
      <c r="D178" s="574" t="s">
        <v>578</v>
      </c>
      <c r="E178" s="574" t="s">
        <v>1333</v>
      </c>
      <c r="F178" s="574" t="s">
        <v>1336</v>
      </c>
      <c r="G178" s="574" t="s">
        <v>1337</v>
      </c>
      <c r="H178" s="583">
        <v>0.4</v>
      </c>
      <c r="I178" s="583">
        <v>27.88</v>
      </c>
      <c r="J178" s="574"/>
      <c r="K178" s="574">
        <v>69.699999999999989</v>
      </c>
      <c r="L178" s="583">
        <v>0.30000000000000004</v>
      </c>
      <c r="M178" s="583">
        <v>20.91</v>
      </c>
      <c r="N178" s="574"/>
      <c r="O178" s="574">
        <v>69.699999999999989</v>
      </c>
      <c r="P178" s="583"/>
      <c r="Q178" s="583"/>
      <c r="R178" s="579"/>
      <c r="S178" s="584"/>
    </row>
    <row r="179" spans="1:19" ht="14.45" customHeight="1" x14ac:dyDescent="0.2">
      <c r="A179" s="573" t="s">
        <v>1331</v>
      </c>
      <c r="B179" s="574" t="s">
        <v>1332</v>
      </c>
      <c r="C179" s="574" t="s">
        <v>482</v>
      </c>
      <c r="D179" s="574" t="s">
        <v>578</v>
      </c>
      <c r="E179" s="574" t="s">
        <v>1333</v>
      </c>
      <c r="F179" s="574" t="s">
        <v>1336</v>
      </c>
      <c r="G179" s="574" t="s">
        <v>525</v>
      </c>
      <c r="H179" s="583">
        <v>0.2</v>
      </c>
      <c r="I179" s="583">
        <v>13.94</v>
      </c>
      <c r="J179" s="574"/>
      <c r="K179" s="574">
        <v>69.699999999999989</v>
      </c>
      <c r="L179" s="583">
        <v>0.2</v>
      </c>
      <c r="M179" s="583">
        <v>13.94</v>
      </c>
      <c r="N179" s="574"/>
      <c r="O179" s="574">
        <v>69.699999999999989</v>
      </c>
      <c r="P179" s="583"/>
      <c r="Q179" s="583"/>
      <c r="R179" s="579"/>
      <c r="S179" s="584"/>
    </row>
    <row r="180" spans="1:19" ht="14.45" customHeight="1" x14ac:dyDescent="0.2">
      <c r="A180" s="573" t="s">
        <v>1331</v>
      </c>
      <c r="B180" s="574" t="s">
        <v>1332</v>
      </c>
      <c r="C180" s="574" t="s">
        <v>482</v>
      </c>
      <c r="D180" s="574" t="s">
        <v>578</v>
      </c>
      <c r="E180" s="574" t="s">
        <v>1333</v>
      </c>
      <c r="F180" s="574" t="s">
        <v>1338</v>
      </c>
      <c r="G180" s="574" t="s">
        <v>523</v>
      </c>
      <c r="H180" s="583"/>
      <c r="I180" s="583"/>
      <c r="J180" s="574"/>
      <c r="K180" s="574"/>
      <c r="L180" s="583">
        <v>0.2</v>
      </c>
      <c r="M180" s="583">
        <v>73.540000000000006</v>
      </c>
      <c r="N180" s="574"/>
      <c r="O180" s="574">
        <v>367.7</v>
      </c>
      <c r="P180" s="583"/>
      <c r="Q180" s="583"/>
      <c r="R180" s="579"/>
      <c r="S180" s="584"/>
    </row>
    <row r="181" spans="1:19" ht="14.45" customHeight="1" x14ac:dyDescent="0.2">
      <c r="A181" s="573" t="s">
        <v>1331</v>
      </c>
      <c r="B181" s="574" t="s">
        <v>1332</v>
      </c>
      <c r="C181" s="574" t="s">
        <v>482</v>
      </c>
      <c r="D181" s="574" t="s">
        <v>578</v>
      </c>
      <c r="E181" s="574" t="s">
        <v>1333</v>
      </c>
      <c r="F181" s="574" t="s">
        <v>1340</v>
      </c>
      <c r="G181" s="574" t="s">
        <v>1341</v>
      </c>
      <c r="H181" s="583"/>
      <c r="I181" s="583"/>
      <c r="J181" s="574"/>
      <c r="K181" s="574"/>
      <c r="L181" s="583">
        <v>0.2</v>
      </c>
      <c r="M181" s="583">
        <v>36.869999999999997</v>
      </c>
      <c r="N181" s="574"/>
      <c r="O181" s="574">
        <v>184.34999999999997</v>
      </c>
      <c r="P181" s="583">
        <v>0.1</v>
      </c>
      <c r="Q181" s="583">
        <v>18.559999999999999</v>
      </c>
      <c r="R181" s="579"/>
      <c r="S181" s="584">
        <v>185.59999999999997</v>
      </c>
    </row>
    <row r="182" spans="1:19" ht="14.45" customHeight="1" x14ac:dyDescent="0.2">
      <c r="A182" s="573" t="s">
        <v>1331</v>
      </c>
      <c r="B182" s="574" t="s">
        <v>1332</v>
      </c>
      <c r="C182" s="574" t="s">
        <v>482</v>
      </c>
      <c r="D182" s="574" t="s">
        <v>578</v>
      </c>
      <c r="E182" s="574" t="s">
        <v>1347</v>
      </c>
      <c r="F182" s="574" t="s">
        <v>1354</v>
      </c>
      <c r="G182" s="574" t="s">
        <v>1355</v>
      </c>
      <c r="H182" s="583">
        <v>351</v>
      </c>
      <c r="I182" s="583">
        <v>29484</v>
      </c>
      <c r="J182" s="574"/>
      <c r="K182" s="574">
        <v>84</v>
      </c>
      <c r="L182" s="583">
        <v>452</v>
      </c>
      <c r="M182" s="583">
        <v>38420</v>
      </c>
      <c r="N182" s="574"/>
      <c r="O182" s="574">
        <v>85</v>
      </c>
      <c r="P182" s="583">
        <v>65</v>
      </c>
      <c r="Q182" s="583">
        <v>5785</v>
      </c>
      <c r="R182" s="579"/>
      <c r="S182" s="584">
        <v>89</v>
      </c>
    </row>
    <row r="183" spans="1:19" ht="14.45" customHeight="1" x14ac:dyDescent="0.2">
      <c r="A183" s="573" t="s">
        <v>1331</v>
      </c>
      <c r="B183" s="574" t="s">
        <v>1332</v>
      </c>
      <c r="C183" s="574" t="s">
        <v>482</v>
      </c>
      <c r="D183" s="574" t="s">
        <v>578</v>
      </c>
      <c r="E183" s="574" t="s">
        <v>1347</v>
      </c>
      <c r="F183" s="574" t="s">
        <v>1356</v>
      </c>
      <c r="G183" s="574" t="s">
        <v>1357</v>
      </c>
      <c r="H183" s="583">
        <v>336</v>
      </c>
      <c r="I183" s="583">
        <v>35952</v>
      </c>
      <c r="J183" s="574"/>
      <c r="K183" s="574">
        <v>107</v>
      </c>
      <c r="L183" s="583">
        <v>254</v>
      </c>
      <c r="M183" s="583">
        <v>27432</v>
      </c>
      <c r="N183" s="574"/>
      <c r="O183" s="574">
        <v>108</v>
      </c>
      <c r="P183" s="583">
        <v>52</v>
      </c>
      <c r="Q183" s="583">
        <v>5824</v>
      </c>
      <c r="R183" s="579"/>
      <c r="S183" s="584">
        <v>112</v>
      </c>
    </row>
    <row r="184" spans="1:19" ht="14.45" customHeight="1" x14ac:dyDescent="0.2">
      <c r="A184" s="573" t="s">
        <v>1331</v>
      </c>
      <c r="B184" s="574" t="s">
        <v>1332</v>
      </c>
      <c r="C184" s="574" t="s">
        <v>482</v>
      </c>
      <c r="D184" s="574" t="s">
        <v>578</v>
      </c>
      <c r="E184" s="574" t="s">
        <v>1347</v>
      </c>
      <c r="F184" s="574" t="s">
        <v>1360</v>
      </c>
      <c r="G184" s="574" t="s">
        <v>1361</v>
      </c>
      <c r="H184" s="583">
        <v>34</v>
      </c>
      <c r="I184" s="583">
        <v>1292</v>
      </c>
      <c r="J184" s="574"/>
      <c r="K184" s="574">
        <v>38</v>
      </c>
      <c r="L184" s="583">
        <v>63</v>
      </c>
      <c r="M184" s="583">
        <v>2394</v>
      </c>
      <c r="N184" s="574"/>
      <c r="O184" s="574">
        <v>38</v>
      </c>
      <c r="P184" s="583">
        <v>25</v>
      </c>
      <c r="Q184" s="583">
        <v>1000</v>
      </c>
      <c r="R184" s="579"/>
      <c r="S184" s="584">
        <v>40</v>
      </c>
    </row>
    <row r="185" spans="1:19" ht="14.45" customHeight="1" x14ac:dyDescent="0.2">
      <c r="A185" s="573" t="s">
        <v>1331</v>
      </c>
      <c r="B185" s="574" t="s">
        <v>1332</v>
      </c>
      <c r="C185" s="574" t="s">
        <v>482</v>
      </c>
      <c r="D185" s="574" t="s">
        <v>578</v>
      </c>
      <c r="E185" s="574" t="s">
        <v>1347</v>
      </c>
      <c r="F185" s="574" t="s">
        <v>1368</v>
      </c>
      <c r="G185" s="574" t="s">
        <v>1369</v>
      </c>
      <c r="H185" s="583">
        <v>223</v>
      </c>
      <c r="I185" s="583">
        <v>56642</v>
      </c>
      <c r="J185" s="574"/>
      <c r="K185" s="574">
        <v>254</v>
      </c>
      <c r="L185" s="583">
        <v>194</v>
      </c>
      <c r="M185" s="583">
        <v>49470</v>
      </c>
      <c r="N185" s="574"/>
      <c r="O185" s="574">
        <v>255</v>
      </c>
      <c r="P185" s="583">
        <v>30</v>
      </c>
      <c r="Q185" s="583">
        <v>8250</v>
      </c>
      <c r="R185" s="579"/>
      <c r="S185" s="584">
        <v>275</v>
      </c>
    </row>
    <row r="186" spans="1:19" ht="14.45" customHeight="1" x14ac:dyDescent="0.2">
      <c r="A186" s="573" t="s">
        <v>1331</v>
      </c>
      <c r="B186" s="574" t="s">
        <v>1332</v>
      </c>
      <c r="C186" s="574" t="s">
        <v>482</v>
      </c>
      <c r="D186" s="574" t="s">
        <v>578</v>
      </c>
      <c r="E186" s="574" t="s">
        <v>1347</v>
      </c>
      <c r="F186" s="574" t="s">
        <v>1370</v>
      </c>
      <c r="G186" s="574" t="s">
        <v>1371</v>
      </c>
      <c r="H186" s="583">
        <v>981</v>
      </c>
      <c r="I186" s="583">
        <v>123606</v>
      </c>
      <c r="J186" s="574"/>
      <c r="K186" s="574">
        <v>126</v>
      </c>
      <c r="L186" s="583">
        <v>1044</v>
      </c>
      <c r="M186" s="583">
        <v>132588</v>
      </c>
      <c r="N186" s="574"/>
      <c r="O186" s="574">
        <v>127</v>
      </c>
      <c r="P186" s="583">
        <v>160</v>
      </c>
      <c r="Q186" s="583">
        <v>21920</v>
      </c>
      <c r="R186" s="579"/>
      <c r="S186" s="584">
        <v>137</v>
      </c>
    </row>
    <row r="187" spans="1:19" ht="14.45" customHeight="1" x14ac:dyDescent="0.2">
      <c r="A187" s="573" t="s">
        <v>1331</v>
      </c>
      <c r="B187" s="574" t="s">
        <v>1332</v>
      </c>
      <c r="C187" s="574" t="s">
        <v>482</v>
      </c>
      <c r="D187" s="574" t="s">
        <v>578</v>
      </c>
      <c r="E187" s="574" t="s">
        <v>1347</v>
      </c>
      <c r="F187" s="574" t="s">
        <v>1372</v>
      </c>
      <c r="G187" s="574" t="s">
        <v>1373</v>
      </c>
      <c r="H187" s="583">
        <v>4</v>
      </c>
      <c r="I187" s="583">
        <v>2176</v>
      </c>
      <c r="J187" s="574"/>
      <c r="K187" s="574">
        <v>544</v>
      </c>
      <c r="L187" s="583">
        <v>1</v>
      </c>
      <c r="M187" s="583">
        <v>547</v>
      </c>
      <c r="N187" s="574"/>
      <c r="O187" s="574">
        <v>547</v>
      </c>
      <c r="P187" s="583"/>
      <c r="Q187" s="583"/>
      <c r="R187" s="579"/>
      <c r="S187" s="584"/>
    </row>
    <row r="188" spans="1:19" ht="14.45" customHeight="1" x14ac:dyDescent="0.2">
      <c r="A188" s="573" t="s">
        <v>1331</v>
      </c>
      <c r="B188" s="574" t="s">
        <v>1332</v>
      </c>
      <c r="C188" s="574" t="s">
        <v>482</v>
      </c>
      <c r="D188" s="574" t="s">
        <v>578</v>
      </c>
      <c r="E188" s="574" t="s">
        <v>1347</v>
      </c>
      <c r="F188" s="574" t="s">
        <v>1376</v>
      </c>
      <c r="G188" s="574" t="s">
        <v>1377</v>
      </c>
      <c r="H188" s="583"/>
      <c r="I188" s="583"/>
      <c r="J188" s="574"/>
      <c r="K188" s="574"/>
      <c r="L188" s="583">
        <v>4</v>
      </c>
      <c r="M188" s="583">
        <v>2028</v>
      </c>
      <c r="N188" s="574"/>
      <c r="O188" s="574">
        <v>507</v>
      </c>
      <c r="P188" s="583"/>
      <c r="Q188" s="583"/>
      <c r="R188" s="579"/>
      <c r="S188" s="584"/>
    </row>
    <row r="189" spans="1:19" ht="14.45" customHeight="1" x14ac:dyDescent="0.2">
      <c r="A189" s="573" t="s">
        <v>1331</v>
      </c>
      <c r="B189" s="574" t="s">
        <v>1332</v>
      </c>
      <c r="C189" s="574" t="s">
        <v>482</v>
      </c>
      <c r="D189" s="574" t="s">
        <v>578</v>
      </c>
      <c r="E189" s="574" t="s">
        <v>1347</v>
      </c>
      <c r="F189" s="574" t="s">
        <v>1378</v>
      </c>
      <c r="G189" s="574" t="s">
        <v>1379</v>
      </c>
      <c r="H189" s="583"/>
      <c r="I189" s="583"/>
      <c r="J189" s="574"/>
      <c r="K189" s="574"/>
      <c r="L189" s="583">
        <v>1</v>
      </c>
      <c r="M189" s="583">
        <v>688</v>
      </c>
      <c r="N189" s="574"/>
      <c r="O189" s="574">
        <v>688</v>
      </c>
      <c r="P189" s="583">
        <v>1</v>
      </c>
      <c r="Q189" s="583">
        <v>706</v>
      </c>
      <c r="R189" s="579"/>
      <c r="S189" s="584">
        <v>706</v>
      </c>
    </row>
    <row r="190" spans="1:19" ht="14.45" customHeight="1" x14ac:dyDescent="0.2">
      <c r="A190" s="573" t="s">
        <v>1331</v>
      </c>
      <c r="B190" s="574" t="s">
        <v>1332</v>
      </c>
      <c r="C190" s="574" t="s">
        <v>482</v>
      </c>
      <c r="D190" s="574" t="s">
        <v>578</v>
      </c>
      <c r="E190" s="574" t="s">
        <v>1347</v>
      </c>
      <c r="F190" s="574" t="s">
        <v>1380</v>
      </c>
      <c r="G190" s="574" t="s">
        <v>1381</v>
      </c>
      <c r="H190" s="583">
        <v>1</v>
      </c>
      <c r="I190" s="583">
        <v>1040</v>
      </c>
      <c r="J190" s="574"/>
      <c r="K190" s="574">
        <v>1040</v>
      </c>
      <c r="L190" s="583"/>
      <c r="M190" s="583"/>
      <c r="N190" s="574"/>
      <c r="O190" s="574"/>
      <c r="P190" s="583"/>
      <c r="Q190" s="583"/>
      <c r="R190" s="579"/>
      <c r="S190" s="584"/>
    </row>
    <row r="191" spans="1:19" ht="14.45" customHeight="1" x14ac:dyDescent="0.2">
      <c r="A191" s="573" t="s">
        <v>1331</v>
      </c>
      <c r="B191" s="574" t="s">
        <v>1332</v>
      </c>
      <c r="C191" s="574" t="s">
        <v>482</v>
      </c>
      <c r="D191" s="574" t="s">
        <v>578</v>
      </c>
      <c r="E191" s="574" t="s">
        <v>1347</v>
      </c>
      <c r="F191" s="574" t="s">
        <v>1390</v>
      </c>
      <c r="G191" s="574" t="s">
        <v>1391</v>
      </c>
      <c r="H191" s="583">
        <v>1059</v>
      </c>
      <c r="I191" s="583">
        <v>35299.980000000003</v>
      </c>
      <c r="J191" s="574"/>
      <c r="K191" s="574">
        <v>33.333314447592073</v>
      </c>
      <c r="L191" s="583">
        <v>1091</v>
      </c>
      <c r="M191" s="583">
        <v>41707.78</v>
      </c>
      <c r="N191" s="574"/>
      <c r="O191" s="574">
        <v>38.228945921173235</v>
      </c>
      <c r="P191" s="583">
        <v>179</v>
      </c>
      <c r="Q191" s="583">
        <v>8154.45</v>
      </c>
      <c r="R191" s="579"/>
      <c r="S191" s="584">
        <v>45.55558659217877</v>
      </c>
    </row>
    <row r="192" spans="1:19" ht="14.45" customHeight="1" x14ac:dyDescent="0.2">
      <c r="A192" s="573" t="s">
        <v>1331</v>
      </c>
      <c r="B192" s="574" t="s">
        <v>1332</v>
      </c>
      <c r="C192" s="574" t="s">
        <v>482</v>
      </c>
      <c r="D192" s="574" t="s">
        <v>578</v>
      </c>
      <c r="E192" s="574" t="s">
        <v>1347</v>
      </c>
      <c r="F192" s="574" t="s">
        <v>1392</v>
      </c>
      <c r="G192" s="574" t="s">
        <v>1393</v>
      </c>
      <c r="H192" s="583">
        <v>12</v>
      </c>
      <c r="I192" s="583">
        <v>1392</v>
      </c>
      <c r="J192" s="574"/>
      <c r="K192" s="574">
        <v>116</v>
      </c>
      <c r="L192" s="583">
        <v>28</v>
      </c>
      <c r="M192" s="583">
        <v>3276</v>
      </c>
      <c r="N192" s="574"/>
      <c r="O192" s="574">
        <v>117</v>
      </c>
      <c r="P192" s="583">
        <v>6</v>
      </c>
      <c r="Q192" s="583">
        <v>762</v>
      </c>
      <c r="R192" s="579"/>
      <c r="S192" s="584">
        <v>127</v>
      </c>
    </row>
    <row r="193" spans="1:19" ht="14.45" customHeight="1" x14ac:dyDescent="0.2">
      <c r="A193" s="573" t="s">
        <v>1331</v>
      </c>
      <c r="B193" s="574" t="s">
        <v>1332</v>
      </c>
      <c r="C193" s="574" t="s">
        <v>482</v>
      </c>
      <c r="D193" s="574" t="s">
        <v>578</v>
      </c>
      <c r="E193" s="574" t="s">
        <v>1347</v>
      </c>
      <c r="F193" s="574" t="s">
        <v>1394</v>
      </c>
      <c r="G193" s="574" t="s">
        <v>1395</v>
      </c>
      <c r="H193" s="583">
        <v>9</v>
      </c>
      <c r="I193" s="583">
        <v>342</v>
      </c>
      <c r="J193" s="574"/>
      <c r="K193" s="574">
        <v>38</v>
      </c>
      <c r="L193" s="583">
        <v>11</v>
      </c>
      <c r="M193" s="583">
        <v>418</v>
      </c>
      <c r="N193" s="574"/>
      <c r="O193" s="574">
        <v>38</v>
      </c>
      <c r="P193" s="583">
        <v>4</v>
      </c>
      <c r="Q193" s="583">
        <v>156</v>
      </c>
      <c r="R193" s="579"/>
      <c r="S193" s="584">
        <v>39</v>
      </c>
    </row>
    <row r="194" spans="1:19" ht="14.45" customHeight="1" x14ac:dyDescent="0.2">
      <c r="A194" s="573" t="s">
        <v>1331</v>
      </c>
      <c r="B194" s="574" t="s">
        <v>1332</v>
      </c>
      <c r="C194" s="574" t="s">
        <v>482</v>
      </c>
      <c r="D194" s="574" t="s">
        <v>578</v>
      </c>
      <c r="E194" s="574" t="s">
        <v>1347</v>
      </c>
      <c r="F194" s="574" t="s">
        <v>1396</v>
      </c>
      <c r="G194" s="574" t="s">
        <v>1397</v>
      </c>
      <c r="H194" s="583">
        <v>11</v>
      </c>
      <c r="I194" s="583">
        <v>957</v>
      </c>
      <c r="J194" s="574"/>
      <c r="K194" s="574">
        <v>87</v>
      </c>
      <c r="L194" s="583">
        <v>11</v>
      </c>
      <c r="M194" s="583">
        <v>968</v>
      </c>
      <c r="N194" s="574"/>
      <c r="O194" s="574">
        <v>88</v>
      </c>
      <c r="P194" s="583">
        <v>2</v>
      </c>
      <c r="Q194" s="583">
        <v>186</v>
      </c>
      <c r="R194" s="579"/>
      <c r="S194" s="584">
        <v>93</v>
      </c>
    </row>
    <row r="195" spans="1:19" ht="14.45" customHeight="1" x14ac:dyDescent="0.2">
      <c r="A195" s="573" t="s">
        <v>1331</v>
      </c>
      <c r="B195" s="574" t="s">
        <v>1332</v>
      </c>
      <c r="C195" s="574" t="s">
        <v>482</v>
      </c>
      <c r="D195" s="574" t="s">
        <v>578</v>
      </c>
      <c r="E195" s="574" t="s">
        <v>1347</v>
      </c>
      <c r="F195" s="574" t="s">
        <v>1398</v>
      </c>
      <c r="G195" s="574" t="s">
        <v>1399</v>
      </c>
      <c r="H195" s="583">
        <v>32</v>
      </c>
      <c r="I195" s="583">
        <v>1056</v>
      </c>
      <c r="J195" s="574"/>
      <c r="K195" s="574">
        <v>33</v>
      </c>
      <c r="L195" s="583">
        <v>57</v>
      </c>
      <c r="M195" s="583">
        <v>1881</v>
      </c>
      <c r="N195" s="574"/>
      <c r="O195" s="574">
        <v>33</v>
      </c>
      <c r="P195" s="583">
        <v>14</v>
      </c>
      <c r="Q195" s="583">
        <v>476</v>
      </c>
      <c r="R195" s="579"/>
      <c r="S195" s="584">
        <v>34</v>
      </c>
    </row>
    <row r="196" spans="1:19" ht="14.45" customHeight="1" x14ac:dyDescent="0.2">
      <c r="A196" s="573" t="s">
        <v>1331</v>
      </c>
      <c r="B196" s="574" t="s">
        <v>1332</v>
      </c>
      <c r="C196" s="574" t="s">
        <v>482</v>
      </c>
      <c r="D196" s="574" t="s">
        <v>578</v>
      </c>
      <c r="E196" s="574" t="s">
        <v>1347</v>
      </c>
      <c r="F196" s="574" t="s">
        <v>1400</v>
      </c>
      <c r="G196" s="574" t="s">
        <v>1401</v>
      </c>
      <c r="H196" s="583">
        <v>72</v>
      </c>
      <c r="I196" s="583">
        <v>110448</v>
      </c>
      <c r="J196" s="574"/>
      <c r="K196" s="574">
        <v>1534</v>
      </c>
      <c r="L196" s="583">
        <v>86</v>
      </c>
      <c r="M196" s="583">
        <v>132182</v>
      </c>
      <c r="N196" s="574"/>
      <c r="O196" s="574">
        <v>1537</v>
      </c>
      <c r="P196" s="583">
        <v>17</v>
      </c>
      <c r="Q196" s="583">
        <v>26435</v>
      </c>
      <c r="R196" s="579"/>
      <c r="S196" s="584">
        <v>1555</v>
      </c>
    </row>
    <row r="197" spans="1:19" ht="14.45" customHeight="1" x14ac:dyDescent="0.2">
      <c r="A197" s="573" t="s">
        <v>1331</v>
      </c>
      <c r="B197" s="574" t="s">
        <v>1332</v>
      </c>
      <c r="C197" s="574" t="s">
        <v>482</v>
      </c>
      <c r="D197" s="574" t="s">
        <v>578</v>
      </c>
      <c r="E197" s="574" t="s">
        <v>1347</v>
      </c>
      <c r="F197" s="574" t="s">
        <v>1402</v>
      </c>
      <c r="G197" s="574" t="s">
        <v>1403</v>
      </c>
      <c r="H197" s="583">
        <v>6</v>
      </c>
      <c r="I197" s="583">
        <v>450</v>
      </c>
      <c r="J197" s="574"/>
      <c r="K197" s="574">
        <v>75</v>
      </c>
      <c r="L197" s="583">
        <v>21</v>
      </c>
      <c r="M197" s="583">
        <v>1596</v>
      </c>
      <c r="N197" s="574"/>
      <c r="O197" s="574">
        <v>76</v>
      </c>
      <c r="P197" s="583">
        <v>1</v>
      </c>
      <c r="Q197" s="583">
        <v>81</v>
      </c>
      <c r="R197" s="579"/>
      <c r="S197" s="584">
        <v>81</v>
      </c>
    </row>
    <row r="198" spans="1:19" ht="14.45" customHeight="1" x14ac:dyDescent="0.2">
      <c r="A198" s="573" t="s">
        <v>1331</v>
      </c>
      <c r="B198" s="574" t="s">
        <v>1332</v>
      </c>
      <c r="C198" s="574" t="s">
        <v>482</v>
      </c>
      <c r="D198" s="574" t="s">
        <v>578</v>
      </c>
      <c r="E198" s="574" t="s">
        <v>1347</v>
      </c>
      <c r="F198" s="574" t="s">
        <v>1405</v>
      </c>
      <c r="G198" s="574" t="s">
        <v>1406</v>
      </c>
      <c r="H198" s="583">
        <v>1</v>
      </c>
      <c r="I198" s="583">
        <v>158</v>
      </c>
      <c r="J198" s="574"/>
      <c r="K198" s="574">
        <v>158</v>
      </c>
      <c r="L198" s="583">
        <v>1</v>
      </c>
      <c r="M198" s="583">
        <v>159</v>
      </c>
      <c r="N198" s="574"/>
      <c r="O198" s="574">
        <v>159</v>
      </c>
      <c r="P198" s="583"/>
      <c r="Q198" s="583"/>
      <c r="R198" s="579"/>
      <c r="S198" s="584"/>
    </row>
    <row r="199" spans="1:19" ht="14.45" customHeight="1" x14ac:dyDescent="0.2">
      <c r="A199" s="573" t="s">
        <v>1331</v>
      </c>
      <c r="B199" s="574" t="s">
        <v>1332</v>
      </c>
      <c r="C199" s="574" t="s">
        <v>482</v>
      </c>
      <c r="D199" s="574" t="s">
        <v>578</v>
      </c>
      <c r="E199" s="574" t="s">
        <v>1347</v>
      </c>
      <c r="F199" s="574" t="s">
        <v>1407</v>
      </c>
      <c r="G199" s="574" t="s">
        <v>1408</v>
      </c>
      <c r="H199" s="583">
        <v>6</v>
      </c>
      <c r="I199" s="583">
        <v>9246</v>
      </c>
      <c r="J199" s="574"/>
      <c r="K199" s="574">
        <v>1541</v>
      </c>
      <c r="L199" s="583">
        <v>3</v>
      </c>
      <c r="M199" s="583">
        <v>4632</v>
      </c>
      <c r="N199" s="574"/>
      <c r="O199" s="574">
        <v>1544</v>
      </c>
      <c r="P199" s="583"/>
      <c r="Q199" s="583"/>
      <c r="R199" s="579"/>
      <c r="S199" s="584"/>
    </row>
    <row r="200" spans="1:19" ht="14.45" customHeight="1" x14ac:dyDescent="0.2">
      <c r="A200" s="573" t="s">
        <v>1331</v>
      </c>
      <c r="B200" s="574" t="s">
        <v>1332</v>
      </c>
      <c r="C200" s="574" t="s">
        <v>482</v>
      </c>
      <c r="D200" s="574" t="s">
        <v>578</v>
      </c>
      <c r="E200" s="574" t="s">
        <v>1347</v>
      </c>
      <c r="F200" s="574" t="s">
        <v>1415</v>
      </c>
      <c r="G200" s="574" t="s">
        <v>1416</v>
      </c>
      <c r="H200" s="583"/>
      <c r="I200" s="583"/>
      <c r="J200" s="574"/>
      <c r="K200" s="574"/>
      <c r="L200" s="583">
        <v>1</v>
      </c>
      <c r="M200" s="583">
        <v>1072</v>
      </c>
      <c r="N200" s="574"/>
      <c r="O200" s="574">
        <v>1072</v>
      </c>
      <c r="P200" s="583"/>
      <c r="Q200" s="583"/>
      <c r="R200" s="579"/>
      <c r="S200" s="584"/>
    </row>
    <row r="201" spans="1:19" ht="14.45" customHeight="1" x14ac:dyDescent="0.2">
      <c r="A201" s="573" t="s">
        <v>1331</v>
      </c>
      <c r="B201" s="574" t="s">
        <v>1332</v>
      </c>
      <c r="C201" s="574" t="s">
        <v>482</v>
      </c>
      <c r="D201" s="574" t="s">
        <v>578</v>
      </c>
      <c r="E201" s="574" t="s">
        <v>1347</v>
      </c>
      <c r="F201" s="574" t="s">
        <v>1419</v>
      </c>
      <c r="G201" s="574" t="s">
        <v>1420</v>
      </c>
      <c r="H201" s="583">
        <v>9</v>
      </c>
      <c r="I201" s="583">
        <v>1125</v>
      </c>
      <c r="J201" s="574"/>
      <c r="K201" s="574">
        <v>125</v>
      </c>
      <c r="L201" s="583"/>
      <c r="M201" s="583"/>
      <c r="N201" s="574"/>
      <c r="O201" s="574"/>
      <c r="P201" s="583">
        <v>1</v>
      </c>
      <c r="Q201" s="583">
        <v>131</v>
      </c>
      <c r="R201" s="579"/>
      <c r="S201" s="584">
        <v>131</v>
      </c>
    </row>
    <row r="202" spans="1:19" ht="14.45" customHeight="1" x14ac:dyDescent="0.2">
      <c r="A202" s="573" t="s">
        <v>1331</v>
      </c>
      <c r="B202" s="574" t="s">
        <v>1332</v>
      </c>
      <c r="C202" s="574" t="s">
        <v>482</v>
      </c>
      <c r="D202" s="574" t="s">
        <v>578</v>
      </c>
      <c r="E202" s="574" t="s">
        <v>1347</v>
      </c>
      <c r="F202" s="574" t="s">
        <v>1421</v>
      </c>
      <c r="G202" s="574" t="s">
        <v>1422</v>
      </c>
      <c r="H202" s="583">
        <v>23</v>
      </c>
      <c r="I202" s="583">
        <v>1403</v>
      </c>
      <c r="J202" s="574"/>
      <c r="K202" s="574">
        <v>61</v>
      </c>
      <c r="L202" s="583">
        <v>14</v>
      </c>
      <c r="M202" s="583">
        <v>868</v>
      </c>
      <c r="N202" s="574"/>
      <c r="O202" s="574">
        <v>62</v>
      </c>
      <c r="P202" s="583">
        <v>7</v>
      </c>
      <c r="Q202" s="583">
        <v>462</v>
      </c>
      <c r="R202" s="579"/>
      <c r="S202" s="584">
        <v>66</v>
      </c>
    </row>
    <row r="203" spans="1:19" ht="14.45" customHeight="1" x14ac:dyDescent="0.2">
      <c r="A203" s="573" t="s">
        <v>1331</v>
      </c>
      <c r="B203" s="574" t="s">
        <v>1332</v>
      </c>
      <c r="C203" s="574" t="s">
        <v>482</v>
      </c>
      <c r="D203" s="574" t="s">
        <v>578</v>
      </c>
      <c r="E203" s="574" t="s">
        <v>1347</v>
      </c>
      <c r="F203" s="574" t="s">
        <v>1427</v>
      </c>
      <c r="G203" s="574" t="s">
        <v>1428</v>
      </c>
      <c r="H203" s="583">
        <v>5</v>
      </c>
      <c r="I203" s="583">
        <v>1880</v>
      </c>
      <c r="J203" s="574"/>
      <c r="K203" s="574">
        <v>376</v>
      </c>
      <c r="L203" s="583">
        <v>1</v>
      </c>
      <c r="M203" s="583">
        <v>377</v>
      </c>
      <c r="N203" s="574"/>
      <c r="O203" s="574">
        <v>377</v>
      </c>
      <c r="P203" s="583"/>
      <c r="Q203" s="583"/>
      <c r="R203" s="579"/>
      <c r="S203" s="584"/>
    </row>
    <row r="204" spans="1:19" ht="14.45" customHeight="1" x14ac:dyDescent="0.2">
      <c r="A204" s="573" t="s">
        <v>1331</v>
      </c>
      <c r="B204" s="574" t="s">
        <v>1332</v>
      </c>
      <c r="C204" s="574" t="s">
        <v>482</v>
      </c>
      <c r="D204" s="574" t="s">
        <v>578</v>
      </c>
      <c r="E204" s="574" t="s">
        <v>1347</v>
      </c>
      <c r="F204" s="574" t="s">
        <v>1431</v>
      </c>
      <c r="G204" s="574" t="s">
        <v>1432</v>
      </c>
      <c r="H204" s="583">
        <v>6</v>
      </c>
      <c r="I204" s="583">
        <v>816</v>
      </c>
      <c r="J204" s="574"/>
      <c r="K204" s="574">
        <v>136</v>
      </c>
      <c r="L204" s="583">
        <v>7</v>
      </c>
      <c r="M204" s="583">
        <v>959</v>
      </c>
      <c r="N204" s="574"/>
      <c r="O204" s="574">
        <v>137</v>
      </c>
      <c r="P204" s="583"/>
      <c r="Q204" s="583"/>
      <c r="R204" s="579"/>
      <c r="S204" s="584"/>
    </row>
    <row r="205" spans="1:19" ht="14.45" customHeight="1" x14ac:dyDescent="0.2">
      <c r="A205" s="573" t="s">
        <v>1331</v>
      </c>
      <c r="B205" s="574" t="s">
        <v>1332</v>
      </c>
      <c r="C205" s="574" t="s">
        <v>482</v>
      </c>
      <c r="D205" s="574" t="s">
        <v>578</v>
      </c>
      <c r="E205" s="574" t="s">
        <v>1347</v>
      </c>
      <c r="F205" s="574" t="s">
        <v>1433</v>
      </c>
      <c r="G205" s="574" t="s">
        <v>1434</v>
      </c>
      <c r="H205" s="583">
        <v>25</v>
      </c>
      <c r="I205" s="583">
        <v>9825</v>
      </c>
      <c r="J205" s="574"/>
      <c r="K205" s="574">
        <v>393</v>
      </c>
      <c r="L205" s="583">
        <v>18</v>
      </c>
      <c r="M205" s="583">
        <v>7128</v>
      </c>
      <c r="N205" s="574"/>
      <c r="O205" s="574">
        <v>396</v>
      </c>
      <c r="P205" s="583">
        <v>2</v>
      </c>
      <c r="Q205" s="583">
        <v>816</v>
      </c>
      <c r="R205" s="579"/>
      <c r="S205" s="584">
        <v>408</v>
      </c>
    </row>
    <row r="206" spans="1:19" ht="14.45" customHeight="1" x14ac:dyDescent="0.2">
      <c r="A206" s="573" t="s">
        <v>1331</v>
      </c>
      <c r="B206" s="574" t="s">
        <v>1332</v>
      </c>
      <c r="C206" s="574" t="s">
        <v>482</v>
      </c>
      <c r="D206" s="574" t="s">
        <v>578</v>
      </c>
      <c r="E206" s="574" t="s">
        <v>1347</v>
      </c>
      <c r="F206" s="574" t="s">
        <v>1435</v>
      </c>
      <c r="G206" s="574" t="s">
        <v>1436</v>
      </c>
      <c r="H206" s="583"/>
      <c r="I206" s="583"/>
      <c r="J206" s="574"/>
      <c r="K206" s="574"/>
      <c r="L206" s="583"/>
      <c r="M206" s="583"/>
      <c r="N206" s="574"/>
      <c r="O206" s="574"/>
      <c r="P206" s="583">
        <v>2</v>
      </c>
      <c r="Q206" s="583">
        <v>1046</v>
      </c>
      <c r="R206" s="579"/>
      <c r="S206" s="584">
        <v>523</v>
      </c>
    </row>
    <row r="207" spans="1:19" ht="14.45" customHeight="1" x14ac:dyDescent="0.2">
      <c r="A207" s="573" t="s">
        <v>1331</v>
      </c>
      <c r="B207" s="574" t="s">
        <v>1332</v>
      </c>
      <c r="C207" s="574" t="s">
        <v>482</v>
      </c>
      <c r="D207" s="574" t="s">
        <v>578</v>
      </c>
      <c r="E207" s="574" t="s">
        <v>1347</v>
      </c>
      <c r="F207" s="574" t="s">
        <v>1437</v>
      </c>
      <c r="G207" s="574" t="s">
        <v>1438</v>
      </c>
      <c r="H207" s="583"/>
      <c r="I207" s="583"/>
      <c r="J207" s="574"/>
      <c r="K207" s="574"/>
      <c r="L207" s="583">
        <v>1</v>
      </c>
      <c r="M207" s="583">
        <v>38</v>
      </c>
      <c r="N207" s="574"/>
      <c r="O207" s="574">
        <v>38</v>
      </c>
      <c r="P207" s="583">
        <v>1</v>
      </c>
      <c r="Q207" s="583">
        <v>41</v>
      </c>
      <c r="R207" s="579"/>
      <c r="S207" s="584">
        <v>41</v>
      </c>
    </row>
    <row r="208" spans="1:19" ht="14.45" customHeight="1" x14ac:dyDescent="0.2">
      <c r="A208" s="573" t="s">
        <v>1331</v>
      </c>
      <c r="B208" s="574" t="s">
        <v>1332</v>
      </c>
      <c r="C208" s="574" t="s">
        <v>482</v>
      </c>
      <c r="D208" s="574" t="s">
        <v>578</v>
      </c>
      <c r="E208" s="574" t="s">
        <v>1347</v>
      </c>
      <c r="F208" s="574" t="s">
        <v>1439</v>
      </c>
      <c r="G208" s="574" t="s">
        <v>1440</v>
      </c>
      <c r="H208" s="583">
        <v>1</v>
      </c>
      <c r="I208" s="583">
        <v>182</v>
      </c>
      <c r="J208" s="574"/>
      <c r="K208" s="574">
        <v>182</v>
      </c>
      <c r="L208" s="583">
        <v>3</v>
      </c>
      <c r="M208" s="583">
        <v>549</v>
      </c>
      <c r="N208" s="574"/>
      <c r="O208" s="574">
        <v>183</v>
      </c>
      <c r="P208" s="583"/>
      <c r="Q208" s="583"/>
      <c r="R208" s="579"/>
      <c r="S208" s="584"/>
    </row>
    <row r="209" spans="1:19" ht="14.45" customHeight="1" x14ac:dyDescent="0.2">
      <c r="A209" s="573" t="s">
        <v>1331</v>
      </c>
      <c r="B209" s="574" t="s">
        <v>1332</v>
      </c>
      <c r="C209" s="574" t="s">
        <v>482</v>
      </c>
      <c r="D209" s="574" t="s">
        <v>578</v>
      </c>
      <c r="E209" s="574" t="s">
        <v>1347</v>
      </c>
      <c r="F209" s="574" t="s">
        <v>1441</v>
      </c>
      <c r="G209" s="574" t="s">
        <v>1442</v>
      </c>
      <c r="H209" s="583">
        <v>25</v>
      </c>
      <c r="I209" s="583">
        <v>11275</v>
      </c>
      <c r="J209" s="574"/>
      <c r="K209" s="574">
        <v>451</v>
      </c>
      <c r="L209" s="583">
        <v>24</v>
      </c>
      <c r="M209" s="583">
        <v>10848</v>
      </c>
      <c r="N209" s="574"/>
      <c r="O209" s="574">
        <v>452</v>
      </c>
      <c r="P209" s="583">
        <v>6</v>
      </c>
      <c r="Q209" s="583">
        <v>2766</v>
      </c>
      <c r="R209" s="579"/>
      <c r="S209" s="584">
        <v>461</v>
      </c>
    </row>
    <row r="210" spans="1:19" ht="14.45" customHeight="1" x14ac:dyDescent="0.2">
      <c r="A210" s="573" t="s">
        <v>1331</v>
      </c>
      <c r="B210" s="574" t="s">
        <v>1332</v>
      </c>
      <c r="C210" s="574" t="s">
        <v>482</v>
      </c>
      <c r="D210" s="574" t="s">
        <v>578</v>
      </c>
      <c r="E210" s="574" t="s">
        <v>1347</v>
      </c>
      <c r="F210" s="574" t="s">
        <v>1455</v>
      </c>
      <c r="G210" s="574" t="s">
        <v>1456</v>
      </c>
      <c r="H210" s="583">
        <v>13</v>
      </c>
      <c r="I210" s="583">
        <v>18577</v>
      </c>
      <c r="J210" s="574"/>
      <c r="K210" s="574">
        <v>1429</v>
      </c>
      <c r="L210" s="583">
        <v>4</v>
      </c>
      <c r="M210" s="583">
        <v>5732</v>
      </c>
      <c r="N210" s="574"/>
      <c r="O210" s="574">
        <v>1433</v>
      </c>
      <c r="P210" s="583"/>
      <c r="Q210" s="583"/>
      <c r="R210" s="579"/>
      <c r="S210" s="584"/>
    </row>
    <row r="211" spans="1:19" ht="14.45" customHeight="1" x14ac:dyDescent="0.2">
      <c r="A211" s="573" t="s">
        <v>1331</v>
      </c>
      <c r="B211" s="574" t="s">
        <v>1332</v>
      </c>
      <c r="C211" s="574" t="s">
        <v>482</v>
      </c>
      <c r="D211" s="574" t="s">
        <v>578</v>
      </c>
      <c r="E211" s="574" t="s">
        <v>1347</v>
      </c>
      <c r="F211" s="574" t="s">
        <v>1461</v>
      </c>
      <c r="G211" s="574" t="s">
        <v>1462</v>
      </c>
      <c r="H211" s="583">
        <v>39</v>
      </c>
      <c r="I211" s="583">
        <v>9828</v>
      </c>
      <c r="J211" s="574"/>
      <c r="K211" s="574">
        <v>252</v>
      </c>
      <c r="L211" s="583">
        <v>31</v>
      </c>
      <c r="M211" s="583">
        <v>7812</v>
      </c>
      <c r="N211" s="574"/>
      <c r="O211" s="574">
        <v>252</v>
      </c>
      <c r="P211" s="583">
        <v>5</v>
      </c>
      <c r="Q211" s="583">
        <v>1275</v>
      </c>
      <c r="R211" s="579"/>
      <c r="S211" s="584">
        <v>255</v>
      </c>
    </row>
    <row r="212" spans="1:19" ht="14.45" customHeight="1" x14ac:dyDescent="0.2">
      <c r="A212" s="573" t="s">
        <v>1331</v>
      </c>
      <c r="B212" s="574" t="s">
        <v>1332</v>
      </c>
      <c r="C212" s="574" t="s">
        <v>482</v>
      </c>
      <c r="D212" s="574" t="s">
        <v>578</v>
      </c>
      <c r="E212" s="574" t="s">
        <v>1347</v>
      </c>
      <c r="F212" s="574" t="s">
        <v>1464</v>
      </c>
      <c r="G212" s="574" t="s">
        <v>1465</v>
      </c>
      <c r="H212" s="583">
        <v>2</v>
      </c>
      <c r="I212" s="583">
        <v>6728</v>
      </c>
      <c r="J212" s="574"/>
      <c r="K212" s="574">
        <v>3364</v>
      </c>
      <c r="L212" s="583">
        <v>5</v>
      </c>
      <c r="M212" s="583">
        <v>16845</v>
      </c>
      <c r="N212" s="574"/>
      <c r="O212" s="574">
        <v>3369</v>
      </c>
      <c r="P212" s="583">
        <v>1</v>
      </c>
      <c r="Q212" s="583">
        <v>3410</v>
      </c>
      <c r="R212" s="579"/>
      <c r="S212" s="584">
        <v>3410</v>
      </c>
    </row>
    <row r="213" spans="1:19" ht="14.45" customHeight="1" x14ac:dyDescent="0.2">
      <c r="A213" s="573" t="s">
        <v>1331</v>
      </c>
      <c r="B213" s="574" t="s">
        <v>1332</v>
      </c>
      <c r="C213" s="574" t="s">
        <v>482</v>
      </c>
      <c r="D213" s="574" t="s">
        <v>579</v>
      </c>
      <c r="E213" s="574" t="s">
        <v>1333</v>
      </c>
      <c r="F213" s="574" t="s">
        <v>1334</v>
      </c>
      <c r="G213" s="574" t="s">
        <v>1335</v>
      </c>
      <c r="H213" s="583"/>
      <c r="I213" s="583"/>
      <c r="J213" s="574"/>
      <c r="K213" s="574"/>
      <c r="L213" s="583">
        <v>0.2</v>
      </c>
      <c r="M213" s="583">
        <v>14.51</v>
      </c>
      <c r="N213" s="574"/>
      <c r="O213" s="574">
        <v>72.55</v>
      </c>
      <c r="P213" s="583"/>
      <c r="Q213" s="583"/>
      <c r="R213" s="579"/>
      <c r="S213" s="584"/>
    </row>
    <row r="214" spans="1:19" ht="14.45" customHeight="1" x14ac:dyDescent="0.2">
      <c r="A214" s="573" t="s">
        <v>1331</v>
      </c>
      <c r="B214" s="574" t="s">
        <v>1332</v>
      </c>
      <c r="C214" s="574" t="s">
        <v>482</v>
      </c>
      <c r="D214" s="574" t="s">
        <v>579</v>
      </c>
      <c r="E214" s="574" t="s">
        <v>1333</v>
      </c>
      <c r="F214" s="574" t="s">
        <v>1336</v>
      </c>
      <c r="G214" s="574" t="s">
        <v>1337</v>
      </c>
      <c r="H214" s="583">
        <v>0.4</v>
      </c>
      <c r="I214" s="583">
        <v>27.88</v>
      </c>
      <c r="J214" s="574"/>
      <c r="K214" s="574">
        <v>69.699999999999989</v>
      </c>
      <c r="L214" s="583">
        <v>0.30000000000000004</v>
      </c>
      <c r="M214" s="583">
        <v>20.91</v>
      </c>
      <c r="N214" s="574"/>
      <c r="O214" s="574">
        <v>69.699999999999989</v>
      </c>
      <c r="P214" s="583"/>
      <c r="Q214" s="583"/>
      <c r="R214" s="579"/>
      <c r="S214" s="584"/>
    </row>
    <row r="215" spans="1:19" ht="14.45" customHeight="1" x14ac:dyDescent="0.2">
      <c r="A215" s="573" t="s">
        <v>1331</v>
      </c>
      <c r="B215" s="574" t="s">
        <v>1332</v>
      </c>
      <c r="C215" s="574" t="s">
        <v>482</v>
      </c>
      <c r="D215" s="574" t="s">
        <v>579</v>
      </c>
      <c r="E215" s="574" t="s">
        <v>1333</v>
      </c>
      <c r="F215" s="574" t="s">
        <v>1336</v>
      </c>
      <c r="G215" s="574" t="s">
        <v>525</v>
      </c>
      <c r="H215" s="583">
        <v>0.30000000000000004</v>
      </c>
      <c r="I215" s="583">
        <v>20.91</v>
      </c>
      <c r="J215" s="574"/>
      <c r="K215" s="574">
        <v>69.699999999999989</v>
      </c>
      <c r="L215" s="583">
        <v>0.1</v>
      </c>
      <c r="M215" s="583">
        <v>6.97</v>
      </c>
      <c r="N215" s="574"/>
      <c r="O215" s="574">
        <v>69.699999999999989</v>
      </c>
      <c r="P215" s="583"/>
      <c r="Q215" s="583"/>
      <c r="R215" s="579"/>
      <c r="S215" s="584"/>
    </row>
    <row r="216" spans="1:19" ht="14.45" customHeight="1" x14ac:dyDescent="0.2">
      <c r="A216" s="573" t="s">
        <v>1331</v>
      </c>
      <c r="B216" s="574" t="s">
        <v>1332</v>
      </c>
      <c r="C216" s="574" t="s">
        <v>482</v>
      </c>
      <c r="D216" s="574" t="s">
        <v>579</v>
      </c>
      <c r="E216" s="574" t="s">
        <v>1333</v>
      </c>
      <c r="F216" s="574" t="s">
        <v>1338</v>
      </c>
      <c r="G216" s="574" t="s">
        <v>523</v>
      </c>
      <c r="H216" s="583">
        <v>1.4</v>
      </c>
      <c r="I216" s="583">
        <v>465.22</v>
      </c>
      <c r="J216" s="574"/>
      <c r="K216" s="574">
        <v>332.30000000000007</v>
      </c>
      <c r="L216" s="583">
        <v>1</v>
      </c>
      <c r="M216" s="583">
        <v>367.70000000000005</v>
      </c>
      <c r="N216" s="574"/>
      <c r="O216" s="574">
        <v>367.70000000000005</v>
      </c>
      <c r="P216" s="583"/>
      <c r="Q216" s="583"/>
      <c r="R216" s="579"/>
      <c r="S216" s="584"/>
    </row>
    <row r="217" spans="1:19" ht="14.45" customHeight="1" x14ac:dyDescent="0.2">
      <c r="A217" s="573" t="s">
        <v>1331</v>
      </c>
      <c r="B217" s="574" t="s">
        <v>1332</v>
      </c>
      <c r="C217" s="574" t="s">
        <v>482</v>
      </c>
      <c r="D217" s="574" t="s">
        <v>579</v>
      </c>
      <c r="E217" s="574" t="s">
        <v>1333</v>
      </c>
      <c r="F217" s="574" t="s">
        <v>1346</v>
      </c>
      <c r="G217" s="574"/>
      <c r="H217" s="583">
        <v>1</v>
      </c>
      <c r="I217" s="583">
        <v>18853.900000000001</v>
      </c>
      <c r="J217" s="574"/>
      <c r="K217" s="574">
        <v>18853.900000000001</v>
      </c>
      <c r="L217" s="583">
        <v>0</v>
      </c>
      <c r="M217" s="583">
        <v>0</v>
      </c>
      <c r="N217" s="574"/>
      <c r="O217" s="574"/>
      <c r="P217" s="583"/>
      <c r="Q217" s="583"/>
      <c r="R217" s="579"/>
      <c r="S217" s="584"/>
    </row>
    <row r="218" spans="1:19" ht="14.45" customHeight="1" x14ac:dyDescent="0.2">
      <c r="A218" s="573" t="s">
        <v>1331</v>
      </c>
      <c r="B218" s="574" t="s">
        <v>1332</v>
      </c>
      <c r="C218" s="574" t="s">
        <v>482</v>
      </c>
      <c r="D218" s="574" t="s">
        <v>579</v>
      </c>
      <c r="E218" s="574" t="s">
        <v>1347</v>
      </c>
      <c r="F218" s="574" t="s">
        <v>1350</v>
      </c>
      <c r="G218" s="574" t="s">
        <v>1351</v>
      </c>
      <c r="H218" s="583">
        <v>2</v>
      </c>
      <c r="I218" s="583">
        <v>158</v>
      </c>
      <c r="J218" s="574"/>
      <c r="K218" s="574">
        <v>79</v>
      </c>
      <c r="L218" s="583">
        <v>4</v>
      </c>
      <c r="M218" s="583">
        <v>320</v>
      </c>
      <c r="N218" s="574"/>
      <c r="O218" s="574">
        <v>80</v>
      </c>
      <c r="P218" s="583">
        <v>1</v>
      </c>
      <c r="Q218" s="583">
        <v>85</v>
      </c>
      <c r="R218" s="579"/>
      <c r="S218" s="584">
        <v>85</v>
      </c>
    </row>
    <row r="219" spans="1:19" ht="14.45" customHeight="1" x14ac:dyDescent="0.2">
      <c r="A219" s="573" t="s">
        <v>1331</v>
      </c>
      <c r="B219" s="574" t="s">
        <v>1332</v>
      </c>
      <c r="C219" s="574" t="s">
        <v>482</v>
      </c>
      <c r="D219" s="574" t="s">
        <v>579</v>
      </c>
      <c r="E219" s="574" t="s">
        <v>1347</v>
      </c>
      <c r="F219" s="574" t="s">
        <v>1352</v>
      </c>
      <c r="G219" s="574" t="s">
        <v>1353</v>
      </c>
      <c r="H219" s="583"/>
      <c r="I219" s="583"/>
      <c r="J219" s="574"/>
      <c r="K219" s="574"/>
      <c r="L219" s="583">
        <v>2</v>
      </c>
      <c r="M219" s="583">
        <v>404</v>
      </c>
      <c r="N219" s="574"/>
      <c r="O219" s="574">
        <v>202</v>
      </c>
      <c r="P219" s="583"/>
      <c r="Q219" s="583"/>
      <c r="R219" s="579"/>
      <c r="S219" s="584"/>
    </row>
    <row r="220" spans="1:19" ht="14.45" customHeight="1" x14ac:dyDescent="0.2">
      <c r="A220" s="573" t="s">
        <v>1331</v>
      </c>
      <c r="B220" s="574" t="s">
        <v>1332</v>
      </c>
      <c r="C220" s="574" t="s">
        <v>482</v>
      </c>
      <c r="D220" s="574" t="s">
        <v>579</v>
      </c>
      <c r="E220" s="574" t="s">
        <v>1347</v>
      </c>
      <c r="F220" s="574" t="s">
        <v>1354</v>
      </c>
      <c r="G220" s="574" t="s">
        <v>1355</v>
      </c>
      <c r="H220" s="583">
        <v>6</v>
      </c>
      <c r="I220" s="583">
        <v>504</v>
      </c>
      <c r="J220" s="574"/>
      <c r="K220" s="574">
        <v>84</v>
      </c>
      <c r="L220" s="583">
        <v>9</v>
      </c>
      <c r="M220" s="583">
        <v>765</v>
      </c>
      <c r="N220" s="574"/>
      <c r="O220" s="574">
        <v>85</v>
      </c>
      <c r="P220" s="583">
        <v>1</v>
      </c>
      <c r="Q220" s="583">
        <v>89</v>
      </c>
      <c r="R220" s="579"/>
      <c r="S220" s="584">
        <v>89</v>
      </c>
    </row>
    <row r="221" spans="1:19" ht="14.45" customHeight="1" x14ac:dyDescent="0.2">
      <c r="A221" s="573" t="s">
        <v>1331</v>
      </c>
      <c r="B221" s="574" t="s">
        <v>1332</v>
      </c>
      <c r="C221" s="574" t="s">
        <v>482</v>
      </c>
      <c r="D221" s="574" t="s">
        <v>579</v>
      </c>
      <c r="E221" s="574" t="s">
        <v>1347</v>
      </c>
      <c r="F221" s="574" t="s">
        <v>1356</v>
      </c>
      <c r="G221" s="574" t="s">
        <v>1357</v>
      </c>
      <c r="H221" s="583">
        <v>350</v>
      </c>
      <c r="I221" s="583">
        <v>37450</v>
      </c>
      <c r="J221" s="574"/>
      <c r="K221" s="574">
        <v>107</v>
      </c>
      <c r="L221" s="583">
        <v>289</v>
      </c>
      <c r="M221" s="583">
        <v>31212</v>
      </c>
      <c r="N221" s="574"/>
      <c r="O221" s="574">
        <v>108</v>
      </c>
      <c r="P221" s="583">
        <v>89</v>
      </c>
      <c r="Q221" s="583">
        <v>9968</v>
      </c>
      <c r="R221" s="579"/>
      <c r="S221" s="584">
        <v>112</v>
      </c>
    </row>
    <row r="222" spans="1:19" ht="14.45" customHeight="1" x14ac:dyDescent="0.2">
      <c r="A222" s="573" t="s">
        <v>1331</v>
      </c>
      <c r="B222" s="574" t="s">
        <v>1332</v>
      </c>
      <c r="C222" s="574" t="s">
        <v>482</v>
      </c>
      <c r="D222" s="574" t="s">
        <v>579</v>
      </c>
      <c r="E222" s="574" t="s">
        <v>1347</v>
      </c>
      <c r="F222" s="574" t="s">
        <v>1358</v>
      </c>
      <c r="G222" s="574" t="s">
        <v>1359</v>
      </c>
      <c r="H222" s="583">
        <v>3</v>
      </c>
      <c r="I222" s="583">
        <v>678</v>
      </c>
      <c r="J222" s="574"/>
      <c r="K222" s="574">
        <v>226</v>
      </c>
      <c r="L222" s="583">
        <v>2</v>
      </c>
      <c r="M222" s="583">
        <v>456</v>
      </c>
      <c r="N222" s="574"/>
      <c r="O222" s="574">
        <v>228</v>
      </c>
      <c r="P222" s="583">
        <v>1</v>
      </c>
      <c r="Q222" s="583">
        <v>243</v>
      </c>
      <c r="R222" s="579"/>
      <c r="S222" s="584">
        <v>243</v>
      </c>
    </row>
    <row r="223" spans="1:19" ht="14.45" customHeight="1" x14ac:dyDescent="0.2">
      <c r="A223" s="573" t="s">
        <v>1331</v>
      </c>
      <c r="B223" s="574" t="s">
        <v>1332</v>
      </c>
      <c r="C223" s="574" t="s">
        <v>482</v>
      </c>
      <c r="D223" s="574" t="s">
        <v>579</v>
      </c>
      <c r="E223" s="574" t="s">
        <v>1347</v>
      </c>
      <c r="F223" s="574" t="s">
        <v>1360</v>
      </c>
      <c r="G223" s="574" t="s">
        <v>1361</v>
      </c>
      <c r="H223" s="583">
        <v>21</v>
      </c>
      <c r="I223" s="583">
        <v>798</v>
      </c>
      <c r="J223" s="574"/>
      <c r="K223" s="574">
        <v>38</v>
      </c>
      <c r="L223" s="583">
        <v>28</v>
      </c>
      <c r="M223" s="583">
        <v>1064</v>
      </c>
      <c r="N223" s="574"/>
      <c r="O223" s="574">
        <v>38</v>
      </c>
      <c r="P223" s="583">
        <v>2</v>
      </c>
      <c r="Q223" s="583">
        <v>80</v>
      </c>
      <c r="R223" s="579"/>
      <c r="S223" s="584">
        <v>40</v>
      </c>
    </row>
    <row r="224" spans="1:19" ht="14.45" customHeight="1" x14ac:dyDescent="0.2">
      <c r="A224" s="573" t="s">
        <v>1331</v>
      </c>
      <c r="B224" s="574" t="s">
        <v>1332</v>
      </c>
      <c r="C224" s="574" t="s">
        <v>482</v>
      </c>
      <c r="D224" s="574" t="s">
        <v>579</v>
      </c>
      <c r="E224" s="574" t="s">
        <v>1347</v>
      </c>
      <c r="F224" s="574" t="s">
        <v>1366</v>
      </c>
      <c r="G224" s="574" t="s">
        <v>1367</v>
      </c>
      <c r="H224" s="583"/>
      <c r="I224" s="583"/>
      <c r="J224" s="574"/>
      <c r="K224" s="574"/>
      <c r="L224" s="583">
        <v>1</v>
      </c>
      <c r="M224" s="583">
        <v>250</v>
      </c>
      <c r="N224" s="574"/>
      <c r="O224" s="574">
        <v>250</v>
      </c>
      <c r="P224" s="583"/>
      <c r="Q224" s="583"/>
      <c r="R224" s="579"/>
      <c r="S224" s="584"/>
    </row>
    <row r="225" spans="1:19" ht="14.45" customHeight="1" x14ac:dyDescent="0.2">
      <c r="A225" s="573" t="s">
        <v>1331</v>
      </c>
      <c r="B225" s="574" t="s">
        <v>1332</v>
      </c>
      <c r="C225" s="574" t="s">
        <v>482</v>
      </c>
      <c r="D225" s="574" t="s">
        <v>579</v>
      </c>
      <c r="E225" s="574" t="s">
        <v>1347</v>
      </c>
      <c r="F225" s="574" t="s">
        <v>1368</v>
      </c>
      <c r="G225" s="574" t="s">
        <v>1369</v>
      </c>
      <c r="H225" s="583">
        <v>368</v>
      </c>
      <c r="I225" s="583">
        <v>93472</v>
      </c>
      <c r="J225" s="574"/>
      <c r="K225" s="574">
        <v>254</v>
      </c>
      <c r="L225" s="583">
        <v>261</v>
      </c>
      <c r="M225" s="583">
        <v>66555</v>
      </c>
      <c r="N225" s="574"/>
      <c r="O225" s="574">
        <v>255</v>
      </c>
      <c r="P225" s="583">
        <v>69</v>
      </c>
      <c r="Q225" s="583">
        <v>18975</v>
      </c>
      <c r="R225" s="579"/>
      <c r="S225" s="584">
        <v>275</v>
      </c>
    </row>
    <row r="226" spans="1:19" ht="14.45" customHeight="1" x14ac:dyDescent="0.2">
      <c r="A226" s="573" t="s">
        <v>1331</v>
      </c>
      <c r="B226" s="574" t="s">
        <v>1332</v>
      </c>
      <c r="C226" s="574" t="s">
        <v>482</v>
      </c>
      <c r="D226" s="574" t="s">
        <v>579</v>
      </c>
      <c r="E226" s="574" t="s">
        <v>1347</v>
      </c>
      <c r="F226" s="574" t="s">
        <v>1370</v>
      </c>
      <c r="G226" s="574" t="s">
        <v>1371</v>
      </c>
      <c r="H226" s="583">
        <v>991</v>
      </c>
      <c r="I226" s="583">
        <v>124866</v>
      </c>
      <c r="J226" s="574"/>
      <c r="K226" s="574">
        <v>126</v>
      </c>
      <c r="L226" s="583">
        <v>739</v>
      </c>
      <c r="M226" s="583">
        <v>93853</v>
      </c>
      <c r="N226" s="574"/>
      <c r="O226" s="574">
        <v>127</v>
      </c>
      <c r="P226" s="583">
        <v>175</v>
      </c>
      <c r="Q226" s="583">
        <v>23975</v>
      </c>
      <c r="R226" s="579"/>
      <c r="S226" s="584">
        <v>137</v>
      </c>
    </row>
    <row r="227" spans="1:19" ht="14.45" customHeight="1" x14ac:dyDescent="0.2">
      <c r="A227" s="573" t="s">
        <v>1331</v>
      </c>
      <c r="B227" s="574" t="s">
        <v>1332</v>
      </c>
      <c r="C227" s="574" t="s">
        <v>482</v>
      </c>
      <c r="D227" s="574" t="s">
        <v>579</v>
      </c>
      <c r="E227" s="574" t="s">
        <v>1347</v>
      </c>
      <c r="F227" s="574" t="s">
        <v>1372</v>
      </c>
      <c r="G227" s="574" t="s">
        <v>1373</v>
      </c>
      <c r="H227" s="583">
        <v>2</v>
      </c>
      <c r="I227" s="583">
        <v>1088</v>
      </c>
      <c r="J227" s="574"/>
      <c r="K227" s="574">
        <v>544</v>
      </c>
      <c r="L227" s="583"/>
      <c r="M227" s="583"/>
      <c r="N227" s="574"/>
      <c r="O227" s="574"/>
      <c r="P227" s="583"/>
      <c r="Q227" s="583"/>
      <c r="R227" s="579"/>
      <c r="S227" s="584"/>
    </row>
    <row r="228" spans="1:19" ht="14.45" customHeight="1" x14ac:dyDescent="0.2">
      <c r="A228" s="573" t="s">
        <v>1331</v>
      </c>
      <c r="B228" s="574" t="s">
        <v>1332</v>
      </c>
      <c r="C228" s="574" t="s">
        <v>482</v>
      </c>
      <c r="D228" s="574" t="s">
        <v>579</v>
      </c>
      <c r="E228" s="574" t="s">
        <v>1347</v>
      </c>
      <c r="F228" s="574" t="s">
        <v>1376</v>
      </c>
      <c r="G228" s="574" t="s">
        <v>1377</v>
      </c>
      <c r="H228" s="583">
        <v>3</v>
      </c>
      <c r="I228" s="583">
        <v>1512</v>
      </c>
      <c r="J228" s="574"/>
      <c r="K228" s="574">
        <v>504</v>
      </c>
      <c r="L228" s="583">
        <v>4</v>
      </c>
      <c r="M228" s="583">
        <v>2028</v>
      </c>
      <c r="N228" s="574"/>
      <c r="O228" s="574">
        <v>507</v>
      </c>
      <c r="P228" s="583">
        <v>1</v>
      </c>
      <c r="Q228" s="583">
        <v>525</v>
      </c>
      <c r="R228" s="579"/>
      <c r="S228" s="584">
        <v>525</v>
      </c>
    </row>
    <row r="229" spans="1:19" ht="14.45" customHeight="1" x14ac:dyDescent="0.2">
      <c r="A229" s="573" t="s">
        <v>1331</v>
      </c>
      <c r="B229" s="574" t="s">
        <v>1332</v>
      </c>
      <c r="C229" s="574" t="s">
        <v>482</v>
      </c>
      <c r="D229" s="574" t="s">
        <v>579</v>
      </c>
      <c r="E229" s="574" t="s">
        <v>1347</v>
      </c>
      <c r="F229" s="574" t="s">
        <v>1378</v>
      </c>
      <c r="G229" s="574" t="s">
        <v>1379</v>
      </c>
      <c r="H229" s="583">
        <v>4</v>
      </c>
      <c r="I229" s="583">
        <v>2740</v>
      </c>
      <c r="J229" s="574"/>
      <c r="K229" s="574">
        <v>685</v>
      </c>
      <c r="L229" s="583">
        <v>2</v>
      </c>
      <c r="M229" s="583">
        <v>1376</v>
      </c>
      <c r="N229" s="574"/>
      <c r="O229" s="574">
        <v>688</v>
      </c>
      <c r="P229" s="583"/>
      <c r="Q229" s="583"/>
      <c r="R229" s="579"/>
      <c r="S229" s="584"/>
    </row>
    <row r="230" spans="1:19" ht="14.45" customHeight="1" x14ac:dyDescent="0.2">
      <c r="A230" s="573" t="s">
        <v>1331</v>
      </c>
      <c r="B230" s="574" t="s">
        <v>1332</v>
      </c>
      <c r="C230" s="574" t="s">
        <v>482</v>
      </c>
      <c r="D230" s="574" t="s">
        <v>579</v>
      </c>
      <c r="E230" s="574" t="s">
        <v>1347</v>
      </c>
      <c r="F230" s="574" t="s">
        <v>1380</v>
      </c>
      <c r="G230" s="574" t="s">
        <v>1381</v>
      </c>
      <c r="H230" s="583">
        <v>1</v>
      </c>
      <c r="I230" s="583">
        <v>1040</v>
      </c>
      <c r="J230" s="574"/>
      <c r="K230" s="574">
        <v>1040</v>
      </c>
      <c r="L230" s="583">
        <v>3</v>
      </c>
      <c r="M230" s="583">
        <v>3135</v>
      </c>
      <c r="N230" s="574"/>
      <c r="O230" s="574">
        <v>1045</v>
      </c>
      <c r="P230" s="583"/>
      <c r="Q230" s="583"/>
      <c r="R230" s="579"/>
      <c r="S230" s="584"/>
    </row>
    <row r="231" spans="1:19" ht="14.45" customHeight="1" x14ac:dyDescent="0.2">
      <c r="A231" s="573" t="s">
        <v>1331</v>
      </c>
      <c r="B231" s="574" t="s">
        <v>1332</v>
      </c>
      <c r="C231" s="574" t="s">
        <v>482</v>
      </c>
      <c r="D231" s="574" t="s">
        <v>579</v>
      </c>
      <c r="E231" s="574" t="s">
        <v>1347</v>
      </c>
      <c r="F231" s="574" t="s">
        <v>1382</v>
      </c>
      <c r="G231" s="574" t="s">
        <v>1383</v>
      </c>
      <c r="H231" s="583">
        <v>1</v>
      </c>
      <c r="I231" s="583">
        <v>1406</v>
      </c>
      <c r="J231" s="574"/>
      <c r="K231" s="574">
        <v>1406</v>
      </c>
      <c r="L231" s="583">
        <v>4</v>
      </c>
      <c r="M231" s="583">
        <v>5660</v>
      </c>
      <c r="N231" s="574"/>
      <c r="O231" s="574">
        <v>1415</v>
      </c>
      <c r="P231" s="583"/>
      <c r="Q231" s="583"/>
      <c r="R231" s="579"/>
      <c r="S231" s="584"/>
    </row>
    <row r="232" spans="1:19" ht="14.45" customHeight="1" x14ac:dyDescent="0.2">
      <c r="A232" s="573" t="s">
        <v>1331</v>
      </c>
      <c r="B232" s="574" t="s">
        <v>1332</v>
      </c>
      <c r="C232" s="574" t="s">
        <v>482</v>
      </c>
      <c r="D232" s="574" t="s">
        <v>579</v>
      </c>
      <c r="E232" s="574" t="s">
        <v>1347</v>
      </c>
      <c r="F232" s="574" t="s">
        <v>1386</v>
      </c>
      <c r="G232" s="574" t="s">
        <v>1387</v>
      </c>
      <c r="H232" s="583">
        <v>1</v>
      </c>
      <c r="I232" s="583">
        <v>0</v>
      </c>
      <c r="J232" s="574"/>
      <c r="K232" s="574">
        <v>0</v>
      </c>
      <c r="L232" s="583">
        <v>0</v>
      </c>
      <c r="M232" s="583">
        <v>0</v>
      </c>
      <c r="N232" s="574"/>
      <c r="O232" s="574"/>
      <c r="P232" s="583"/>
      <c r="Q232" s="583"/>
      <c r="R232" s="579"/>
      <c r="S232" s="584"/>
    </row>
    <row r="233" spans="1:19" ht="14.45" customHeight="1" x14ac:dyDescent="0.2">
      <c r="A233" s="573" t="s">
        <v>1331</v>
      </c>
      <c r="B233" s="574" t="s">
        <v>1332</v>
      </c>
      <c r="C233" s="574" t="s">
        <v>482</v>
      </c>
      <c r="D233" s="574" t="s">
        <v>579</v>
      </c>
      <c r="E233" s="574" t="s">
        <v>1347</v>
      </c>
      <c r="F233" s="574" t="s">
        <v>1388</v>
      </c>
      <c r="G233" s="574" t="s">
        <v>1389</v>
      </c>
      <c r="H233" s="583">
        <v>6</v>
      </c>
      <c r="I233" s="583">
        <v>2256</v>
      </c>
      <c r="J233" s="574"/>
      <c r="K233" s="574">
        <v>376</v>
      </c>
      <c r="L233" s="583">
        <v>2</v>
      </c>
      <c r="M233" s="583">
        <v>758</v>
      </c>
      <c r="N233" s="574"/>
      <c r="O233" s="574">
        <v>379</v>
      </c>
      <c r="P233" s="583"/>
      <c r="Q233" s="583"/>
      <c r="R233" s="579"/>
      <c r="S233" s="584"/>
    </row>
    <row r="234" spans="1:19" ht="14.45" customHeight="1" x14ac:dyDescent="0.2">
      <c r="A234" s="573" t="s">
        <v>1331</v>
      </c>
      <c r="B234" s="574" t="s">
        <v>1332</v>
      </c>
      <c r="C234" s="574" t="s">
        <v>482</v>
      </c>
      <c r="D234" s="574" t="s">
        <v>579</v>
      </c>
      <c r="E234" s="574" t="s">
        <v>1347</v>
      </c>
      <c r="F234" s="574" t="s">
        <v>1390</v>
      </c>
      <c r="G234" s="574" t="s">
        <v>1391</v>
      </c>
      <c r="H234" s="583">
        <v>1148</v>
      </c>
      <c r="I234" s="583">
        <v>38266.67</v>
      </c>
      <c r="J234" s="574"/>
      <c r="K234" s="574">
        <v>33.333336236933796</v>
      </c>
      <c r="L234" s="583">
        <v>877</v>
      </c>
      <c r="M234" s="583">
        <v>32936.67</v>
      </c>
      <c r="N234" s="574"/>
      <c r="O234" s="574">
        <v>37.556066134549596</v>
      </c>
      <c r="P234" s="583">
        <v>220</v>
      </c>
      <c r="Q234" s="583">
        <v>10022.219999999999</v>
      </c>
      <c r="R234" s="579"/>
      <c r="S234" s="584">
        <v>45.555545454545452</v>
      </c>
    </row>
    <row r="235" spans="1:19" ht="14.45" customHeight="1" x14ac:dyDescent="0.2">
      <c r="A235" s="573" t="s">
        <v>1331</v>
      </c>
      <c r="B235" s="574" t="s">
        <v>1332</v>
      </c>
      <c r="C235" s="574" t="s">
        <v>482</v>
      </c>
      <c r="D235" s="574" t="s">
        <v>579</v>
      </c>
      <c r="E235" s="574" t="s">
        <v>1347</v>
      </c>
      <c r="F235" s="574" t="s">
        <v>1392</v>
      </c>
      <c r="G235" s="574" t="s">
        <v>1393</v>
      </c>
      <c r="H235" s="583">
        <v>25</v>
      </c>
      <c r="I235" s="583">
        <v>2900</v>
      </c>
      <c r="J235" s="574"/>
      <c r="K235" s="574">
        <v>116</v>
      </c>
      <c r="L235" s="583">
        <v>40</v>
      </c>
      <c r="M235" s="583">
        <v>4680</v>
      </c>
      <c r="N235" s="574"/>
      <c r="O235" s="574">
        <v>117</v>
      </c>
      <c r="P235" s="583">
        <v>7</v>
      </c>
      <c r="Q235" s="583">
        <v>889</v>
      </c>
      <c r="R235" s="579"/>
      <c r="S235" s="584">
        <v>127</v>
      </c>
    </row>
    <row r="236" spans="1:19" ht="14.45" customHeight="1" x14ac:dyDescent="0.2">
      <c r="A236" s="573" t="s">
        <v>1331</v>
      </c>
      <c r="B236" s="574" t="s">
        <v>1332</v>
      </c>
      <c r="C236" s="574" t="s">
        <v>482</v>
      </c>
      <c r="D236" s="574" t="s">
        <v>579</v>
      </c>
      <c r="E236" s="574" t="s">
        <v>1347</v>
      </c>
      <c r="F236" s="574" t="s">
        <v>1396</v>
      </c>
      <c r="G236" s="574" t="s">
        <v>1397</v>
      </c>
      <c r="H236" s="583">
        <v>24</v>
      </c>
      <c r="I236" s="583">
        <v>2088</v>
      </c>
      <c r="J236" s="574"/>
      <c r="K236" s="574">
        <v>87</v>
      </c>
      <c r="L236" s="583">
        <v>25</v>
      </c>
      <c r="M236" s="583">
        <v>2200</v>
      </c>
      <c r="N236" s="574"/>
      <c r="O236" s="574">
        <v>88</v>
      </c>
      <c r="P236" s="583">
        <v>2</v>
      </c>
      <c r="Q236" s="583">
        <v>186</v>
      </c>
      <c r="R236" s="579"/>
      <c r="S236" s="584">
        <v>93</v>
      </c>
    </row>
    <row r="237" spans="1:19" ht="14.45" customHeight="1" x14ac:dyDescent="0.2">
      <c r="A237" s="573" t="s">
        <v>1331</v>
      </c>
      <c r="B237" s="574" t="s">
        <v>1332</v>
      </c>
      <c r="C237" s="574" t="s">
        <v>482</v>
      </c>
      <c r="D237" s="574" t="s">
        <v>579</v>
      </c>
      <c r="E237" s="574" t="s">
        <v>1347</v>
      </c>
      <c r="F237" s="574" t="s">
        <v>1398</v>
      </c>
      <c r="G237" s="574" t="s">
        <v>1399</v>
      </c>
      <c r="H237" s="583">
        <v>16</v>
      </c>
      <c r="I237" s="583">
        <v>528</v>
      </c>
      <c r="J237" s="574"/>
      <c r="K237" s="574">
        <v>33</v>
      </c>
      <c r="L237" s="583">
        <v>8</v>
      </c>
      <c r="M237" s="583">
        <v>264</v>
      </c>
      <c r="N237" s="574"/>
      <c r="O237" s="574">
        <v>33</v>
      </c>
      <c r="P237" s="583">
        <v>1</v>
      </c>
      <c r="Q237" s="583">
        <v>34</v>
      </c>
      <c r="R237" s="579"/>
      <c r="S237" s="584">
        <v>34</v>
      </c>
    </row>
    <row r="238" spans="1:19" ht="14.45" customHeight="1" x14ac:dyDescent="0.2">
      <c r="A238" s="573" t="s">
        <v>1331</v>
      </c>
      <c r="B238" s="574" t="s">
        <v>1332</v>
      </c>
      <c r="C238" s="574" t="s">
        <v>482</v>
      </c>
      <c r="D238" s="574" t="s">
        <v>579</v>
      </c>
      <c r="E238" s="574" t="s">
        <v>1347</v>
      </c>
      <c r="F238" s="574" t="s">
        <v>1413</v>
      </c>
      <c r="G238" s="574" t="s">
        <v>1414</v>
      </c>
      <c r="H238" s="583">
        <v>3</v>
      </c>
      <c r="I238" s="583">
        <v>2187</v>
      </c>
      <c r="J238" s="574"/>
      <c r="K238" s="574">
        <v>729</v>
      </c>
      <c r="L238" s="583"/>
      <c r="M238" s="583"/>
      <c r="N238" s="574"/>
      <c r="O238" s="574"/>
      <c r="P238" s="583"/>
      <c r="Q238" s="583"/>
      <c r="R238" s="579"/>
      <c r="S238" s="584"/>
    </row>
    <row r="239" spans="1:19" ht="14.45" customHeight="1" x14ac:dyDescent="0.2">
      <c r="A239" s="573" t="s">
        <v>1331</v>
      </c>
      <c r="B239" s="574" t="s">
        <v>1332</v>
      </c>
      <c r="C239" s="574" t="s">
        <v>482</v>
      </c>
      <c r="D239" s="574" t="s">
        <v>579</v>
      </c>
      <c r="E239" s="574" t="s">
        <v>1347</v>
      </c>
      <c r="F239" s="574" t="s">
        <v>1415</v>
      </c>
      <c r="G239" s="574" t="s">
        <v>1416</v>
      </c>
      <c r="H239" s="583">
        <v>1</v>
      </c>
      <c r="I239" s="583">
        <v>1069</v>
      </c>
      <c r="J239" s="574"/>
      <c r="K239" s="574">
        <v>1069</v>
      </c>
      <c r="L239" s="583">
        <v>2</v>
      </c>
      <c r="M239" s="583">
        <v>2144</v>
      </c>
      <c r="N239" s="574"/>
      <c r="O239" s="574">
        <v>1072</v>
      </c>
      <c r="P239" s="583"/>
      <c r="Q239" s="583"/>
      <c r="R239" s="579"/>
      <c r="S239" s="584"/>
    </row>
    <row r="240" spans="1:19" ht="14.45" customHeight="1" x14ac:dyDescent="0.2">
      <c r="A240" s="573" t="s">
        <v>1331</v>
      </c>
      <c r="B240" s="574" t="s">
        <v>1332</v>
      </c>
      <c r="C240" s="574" t="s">
        <v>482</v>
      </c>
      <c r="D240" s="574" t="s">
        <v>579</v>
      </c>
      <c r="E240" s="574" t="s">
        <v>1347</v>
      </c>
      <c r="F240" s="574" t="s">
        <v>1419</v>
      </c>
      <c r="G240" s="574" t="s">
        <v>1420</v>
      </c>
      <c r="H240" s="583"/>
      <c r="I240" s="583"/>
      <c r="J240" s="574"/>
      <c r="K240" s="574"/>
      <c r="L240" s="583">
        <v>2</v>
      </c>
      <c r="M240" s="583">
        <v>252</v>
      </c>
      <c r="N240" s="574"/>
      <c r="O240" s="574">
        <v>126</v>
      </c>
      <c r="P240" s="583"/>
      <c r="Q240" s="583"/>
      <c r="R240" s="579"/>
      <c r="S240" s="584"/>
    </row>
    <row r="241" spans="1:19" ht="14.45" customHeight="1" x14ac:dyDescent="0.2">
      <c r="A241" s="573" t="s">
        <v>1331</v>
      </c>
      <c r="B241" s="574" t="s">
        <v>1332</v>
      </c>
      <c r="C241" s="574" t="s">
        <v>482</v>
      </c>
      <c r="D241" s="574" t="s">
        <v>579</v>
      </c>
      <c r="E241" s="574" t="s">
        <v>1347</v>
      </c>
      <c r="F241" s="574" t="s">
        <v>1421</v>
      </c>
      <c r="G241" s="574" t="s">
        <v>1422</v>
      </c>
      <c r="H241" s="583"/>
      <c r="I241" s="583"/>
      <c r="J241" s="574"/>
      <c r="K241" s="574"/>
      <c r="L241" s="583">
        <v>3</v>
      </c>
      <c r="M241" s="583">
        <v>186</v>
      </c>
      <c r="N241" s="574"/>
      <c r="O241" s="574">
        <v>62</v>
      </c>
      <c r="P241" s="583"/>
      <c r="Q241" s="583"/>
      <c r="R241" s="579"/>
      <c r="S241" s="584"/>
    </row>
    <row r="242" spans="1:19" ht="14.45" customHeight="1" x14ac:dyDescent="0.2">
      <c r="A242" s="573" t="s">
        <v>1331</v>
      </c>
      <c r="B242" s="574" t="s">
        <v>1332</v>
      </c>
      <c r="C242" s="574" t="s">
        <v>482</v>
      </c>
      <c r="D242" s="574" t="s">
        <v>579</v>
      </c>
      <c r="E242" s="574" t="s">
        <v>1347</v>
      </c>
      <c r="F242" s="574" t="s">
        <v>1425</v>
      </c>
      <c r="G242" s="574" t="s">
        <v>1426</v>
      </c>
      <c r="H242" s="583">
        <v>6</v>
      </c>
      <c r="I242" s="583">
        <v>552</v>
      </c>
      <c r="J242" s="574"/>
      <c r="K242" s="574">
        <v>92</v>
      </c>
      <c r="L242" s="583">
        <v>11</v>
      </c>
      <c r="M242" s="583">
        <v>1023</v>
      </c>
      <c r="N242" s="574"/>
      <c r="O242" s="574">
        <v>93</v>
      </c>
      <c r="P242" s="583">
        <v>4</v>
      </c>
      <c r="Q242" s="583">
        <v>384</v>
      </c>
      <c r="R242" s="579"/>
      <c r="S242" s="584">
        <v>96</v>
      </c>
    </row>
    <row r="243" spans="1:19" ht="14.45" customHeight="1" x14ac:dyDescent="0.2">
      <c r="A243" s="573" t="s">
        <v>1331</v>
      </c>
      <c r="B243" s="574" t="s">
        <v>1332</v>
      </c>
      <c r="C243" s="574" t="s">
        <v>482</v>
      </c>
      <c r="D243" s="574" t="s">
        <v>579</v>
      </c>
      <c r="E243" s="574" t="s">
        <v>1347</v>
      </c>
      <c r="F243" s="574" t="s">
        <v>1427</v>
      </c>
      <c r="G243" s="574" t="s">
        <v>1428</v>
      </c>
      <c r="H243" s="583">
        <v>6</v>
      </c>
      <c r="I243" s="583">
        <v>2256</v>
      </c>
      <c r="J243" s="574"/>
      <c r="K243" s="574">
        <v>376</v>
      </c>
      <c r="L243" s="583">
        <v>4</v>
      </c>
      <c r="M243" s="583">
        <v>1508</v>
      </c>
      <c r="N243" s="574"/>
      <c r="O243" s="574">
        <v>377</v>
      </c>
      <c r="P243" s="583">
        <v>1</v>
      </c>
      <c r="Q243" s="583">
        <v>388</v>
      </c>
      <c r="R243" s="579"/>
      <c r="S243" s="584">
        <v>388</v>
      </c>
    </row>
    <row r="244" spans="1:19" ht="14.45" customHeight="1" x14ac:dyDescent="0.2">
      <c r="A244" s="573" t="s">
        <v>1331</v>
      </c>
      <c r="B244" s="574" t="s">
        <v>1332</v>
      </c>
      <c r="C244" s="574" t="s">
        <v>482</v>
      </c>
      <c r="D244" s="574" t="s">
        <v>579</v>
      </c>
      <c r="E244" s="574" t="s">
        <v>1347</v>
      </c>
      <c r="F244" s="574" t="s">
        <v>1429</v>
      </c>
      <c r="G244" s="574" t="s">
        <v>1430</v>
      </c>
      <c r="H244" s="583">
        <v>1</v>
      </c>
      <c r="I244" s="583">
        <v>990</v>
      </c>
      <c r="J244" s="574"/>
      <c r="K244" s="574">
        <v>990</v>
      </c>
      <c r="L244" s="583"/>
      <c r="M244" s="583"/>
      <c r="N244" s="574"/>
      <c r="O244" s="574"/>
      <c r="P244" s="583">
        <v>2</v>
      </c>
      <c r="Q244" s="583">
        <v>2048</v>
      </c>
      <c r="R244" s="579"/>
      <c r="S244" s="584">
        <v>1024</v>
      </c>
    </row>
    <row r="245" spans="1:19" ht="14.45" customHeight="1" x14ac:dyDescent="0.2">
      <c r="A245" s="573" t="s">
        <v>1331</v>
      </c>
      <c r="B245" s="574" t="s">
        <v>1332</v>
      </c>
      <c r="C245" s="574" t="s">
        <v>482</v>
      </c>
      <c r="D245" s="574" t="s">
        <v>579</v>
      </c>
      <c r="E245" s="574" t="s">
        <v>1347</v>
      </c>
      <c r="F245" s="574" t="s">
        <v>1431</v>
      </c>
      <c r="G245" s="574" t="s">
        <v>1432</v>
      </c>
      <c r="H245" s="583">
        <v>3</v>
      </c>
      <c r="I245" s="583">
        <v>408</v>
      </c>
      <c r="J245" s="574"/>
      <c r="K245" s="574">
        <v>136</v>
      </c>
      <c r="L245" s="583">
        <v>1</v>
      </c>
      <c r="M245" s="583">
        <v>137</v>
      </c>
      <c r="N245" s="574"/>
      <c r="O245" s="574">
        <v>137</v>
      </c>
      <c r="P245" s="583"/>
      <c r="Q245" s="583"/>
      <c r="R245" s="579"/>
      <c r="S245" s="584"/>
    </row>
    <row r="246" spans="1:19" ht="14.45" customHeight="1" x14ac:dyDescent="0.2">
      <c r="A246" s="573" t="s">
        <v>1331</v>
      </c>
      <c r="B246" s="574" t="s">
        <v>1332</v>
      </c>
      <c r="C246" s="574" t="s">
        <v>482</v>
      </c>
      <c r="D246" s="574" t="s">
        <v>579</v>
      </c>
      <c r="E246" s="574" t="s">
        <v>1347</v>
      </c>
      <c r="F246" s="574" t="s">
        <v>1433</v>
      </c>
      <c r="G246" s="574" t="s">
        <v>1434</v>
      </c>
      <c r="H246" s="583">
        <v>22</v>
      </c>
      <c r="I246" s="583">
        <v>8646</v>
      </c>
      <c r="J246" s="574"/>
      <c r="K246" s="574">
        <v>393</v>
      </c>
      <c r="L246" s="583">
        <v>28</v>
      </c>
      <c r="M246" s="583">
        <v>11088</v>
      </c>
      <c r="N246" s="574"/>
      <c r="O246" s="574">
        <v>396</v>
      </c>
      <c r="P246" s="583">
        <v>11</v>
      </c>
      <c r="Q246" s="583">
        <v>4488</v>
      </c>
      <c r="R246" s="579"/>
      <c r="S246" s="584">
        <v>408</v>
      </c>
    </row>
    <row r="247" spans="1:19" ht="14.45" customHeight="1" x14ac:dyDescent="0.2">
      <c r="A247" s="573" t="s">
        <v>1331</v>
      </c>
      <c r="B247" s="574" t="s">
        <v>1332</v>
      </c>
      <c r="C247" s="574" t="s">
        <v>482</v>
      </c>
      <c r="D247" s="574" t="s">
        <v>579</v>
      </c>
      <c r="E247" s="574" t="s">
        <v>1347</v>
      </c>
      <c r="F247" s="574" t="s">
        <v>1435</v>
      </c>
      <c r="G247" s="574" t="s">
        <v>1436</v>
      </c>
      <c r="H247" s="583">
        <v>7</v>
      </c>
      <c r="I247" s="583">
        <v>3556</v>
      </c>
      <c r="J247" s="574"/>
      <c r="K247" s="574">
        <v>508</v>
      </c>
      <c r="L247" s="583">
        <v>1</v>
      </c>
      <c r="M247" s="583">
        <v>511</v>
      </c>
      <c r="N247" s="574"/>
      <c r="O247" s="574">
        <v>511</v>
      </c>
      <c r="P247" s="583"/>
      <c r="Q247" s="583"/>
      <c r="R247" s="579"/>
      <c r="S247" s="584"/>
    </row>
    <row r="248" spans="1:19" ht="14.45" customHeight="1" x14ac:dyDescent="0.2">
      <c r="A248" s="573" t="s">
        <v>1331</v>
      </c>
      <c r="B248" s="574" t="s">
        <v>1332</v>
      </c>
      <c r="C248" s="574" t="s">
        <v>482</v>
      </c>
      <c r="D248" s="574" t="s">
        <v>579</v>
      </c>
      <c r="E248" s="574" t="s">
        <v>1347</v>
      </c>
      <c r="F248" s="574" t="s">
        <v>1439</v>
      </c>
      <c r="G248" s="574" t="s">
        <v>1440</v>
      </c>
      <c r="H248" s="583">
        <v>1</v>
      </c>
      <c r="I248" s="583">
        <v>182</v>
      </c>
      <c r="J248" s="574"/>
      <c r="K248" s="574">
        <v>182</v>
      </c>
      <c r="L248" s="583"/>
      <c r="M248" s="583"/>
      <c r="N248" s="574"/>
      <c r="O248" s="574"/>
      <c r="P248" s="583"/>
      <c r="Q248" s="583"/>
      <c r="R248" s="579"/>
      <c r="S248" s="584"/>
    </row>
    <row r="249" spans="1:19" ht="14.45" customHeight="1" x14ac:dyDescent="0.2">
      <c r="A249" s="573" t="s">
        <v>1331</v>
      </c>
      <c r="B249" s="574" t="s">
        <v>1332</v>
      </c>
      <c r="C249" s="574" t="s">
        <v>482</v>
      </c>
      <c r="D249" s="574" t="s">
        <v>579</v>
      </c>
      <c r="E249" s="574" t="s">
        <v>1347</v>
      </c>
      <c r="F249" s="574" t="s">
        <v>1441</v>
      </c>
      <c r="G249" s="574" t="s">
        <v>1442</v>
      </c>
      <c r="H249" s="583"/>
      <c r="I249" s="583"/>
      <c r="J249" s="574"/>
      <c r="K249" s="574"/>
      <c r="L249" s="583">
        <v>1</v>
      </c>
      <c r="M249" s="583">
        <v>452</v>
      </c>
      <c r="N249" s="574"/>
      <c r="O249" s="574">
        <v>452</v>
      </c>
      <c r="P249" s="583"/>
      <c r="Q249" s="583"/>
      <c r="R249" s="579"/>
      <c r="S249" s="584"/>
    </row>
    <row r="250" spans="1:19" ht="14.45" customHeight="1" x14ac:dyDescent="0.2">
      <c r="A250" s="573" t="s">
        <v>1331</v>
      </c>
      <c r="B250" s="574" t="s">
        <v>1332</v>
      </c>
      <c r="C250" s="574" t="s">
        <v>482</v>
      </c>
      <c r="D250" s="574" t="s">
        <v>579</v>
      </c>
      <c r="E250" s="574" t="s">
        <v>1347</v>
      </c>
      <c r="F250" s="574" t="s">
        <v>1443</v>
      </c>
      <c r="G250" s="574" t="s">
        <v>1444</v>
      </c>
      <c r="H250" s="583">
        <v>1</v>
      </c>
      <c r="I250" s="583">
        <v>312</v>
      </c>
      <c r="J250" s="574"/>
      <c r="K250" s="574">
        <v>312</v>
      </c>
      <c r="L250" s="583">
        <v>1</v>
      </c>
      <c r="M250" s="583">
        <v>313</v>
      </c>
      <c r="N250" s="574"/>
      <c r="O250" s="574">
        <v>313</v>
      </c>
      <c r="P250" s="583"/>
      <c r="Q250" s="583"/>
      <c r="R250" s="579"/>
      <c r="S250" s="584"/>
    </row>
    <row r="251" spans="1:19" ht="14.45" customHeight="1" x14ac:dyDescent="0.2">
      <c r="A251" s="573" t="s">
        <v>1331</v>
      </c>
      <c r="B251" s="574" t="s">
        <v>1332</v>
      </c>
      <c r="C251" s="574" t="s">
        <v>482</v>
      </c>
      <c r="D251" s="574" t="s">
        <v>579</v>
      </c>
      <c r="E251" s="574" t="s">
        <v>1347</v>
      </c>
      <c r="F251" s="574" t="s">
        <v>1449</v>
      </c>
      <c r="G251" s="574" t="s">
        <v>1450</v>
      </c>
      <c r="H251" s="583">
        <v>3</v>
      </c>
      <c r="I251" s="583">
        <v>1011</v>
      </c>
      <c r="J251" s="574"/>
      <c r="K251" s="574">
        <v>337</v>
      </c>
      <c r="L251" s="583"/>
      <c r="M251" s="583"/>
      <c r="N251" s="574"/>
      <c r="O251" s="574"/>
      <c r="P251" s="583"/>
      <c r="Q251" s="583"/>
      <c r="R251" s="579"/>
      <c r="S251" s="584"/>
    </row>
    <row r="252" spans="1:19" ht="14.45" customHeight="1" x14ac:dyDescent="0.2">
      <c r="A252" s="573" t="s">
        <v>1331</v>
      </c>
      <c r="B252" s="574" t="s">
        <v>1332</v>
      </c>
      <c r="C252" s="574" t="s">
        <v>482</v>
      </c>
      <c r="D252" s="574" t="s">
        <v>579</v>
      </c>
      <c r="E252" s="574" t="s">
        <v>1347</v>
      </c>
      <c r="F252" s="574" t="s">
        <v>1455</v>
      </c>
      <c r="G252" s="574" t="s">
        <v>1456</v>
      </c>
      <c r="H252" s="583">
        <v>3</v>
      </c>
      <c r="I252" s="583">
        <v>4287</v>
      </c>
      <c r="J252" s="574"/>
      <c r="K252" s="574">
        <v>1429</v>
      </c>
      <c r="L252" s="583">
        <v>1</v>
      </c>
      <c r="M252" s="583">
        <v>1433</v>
      </c>
      <c r="N252" s="574"/>
      <c r="O252" s="574">
        <v>1433</v>
      </c>
      <c r="P252" s="583"/>
      <c r="Q252" s="583"/>
      <c r="R252" s="579"/>
      <c r="S252" s="584"/>
    </row>
    <row r="253" spans="1:19" ht="14.45" customHeight="1" x14ac:dyDescent="0.2">
      <c r="A253" s="573" t="s">
        <v>1331</v>
      </c>
      <c r="B253" s="574" t="s">
        <v>1332</v>
      </c>
      <c r="C253" s="574" t="s">
        <v>482</v>
      </c>
      <c r="D253" s="574" t="s">
        <v>579</v>
      </c>
      <c r="E253" s="574" t="s">
        <v>1347</v>
      </c>
      <c r="F253" s="574" t="s">
        <v>1461</v>
      </c>
      <c r="G253" s="574" t="s">
        <v>1462</v>
      </c>
      <c r="H253" s="583"/>
      <c r="I253" s="583"/>
      <c r="J253" s="574"/>
      <c r="K253" s="574"/>
      <c r="L253" s="583">
        <v>5</v>
      </c>
      <c r="M253" s="583">
        <v>1260</v>
      </c>
      <c r="N253" s="574"/>
      <c r="O253" s="574">
        <v>252</v>
      </c>
      <c r="P253" s="583">
        <v>2</v>
      </c>
      <c r="Q253" s="583">
        <v>510</v>
      </c>
      <c r="R253" s="579"/>
      <c r="S253" s="584">
        <v>255</v>
      </c>
    </row>
    <row r="254" spans="1:19" ht="14.45" customHeight="1" x14ac:dyDescent="0.2">
      <c r="A254" s="573" t="s">
        <v>1331</v>
      </c>
      <c r="B254" s="574" t="s">
        <v>1332</v>
      </c>
      <c r="C254" s="574" t="s">
        <v>482</v>
      </c>
      <c r="D254" s="574" t="s">
        <v>579</v>
      </c>
      <c r="E254" s="574" t="s">
        <v>1347</v>
      </c>
      <c r="F254" s="574" t="s">
        <v>1464</v>
      </c>
      <c r="G254" s="574" t="s">
        <v>1465</v>
      </c>
      <c r="H254" s="583">
        <v>2</v>
      </c>
      <c r="I254" s="583">
        <v>6728</v>
      </c>
      <c r="J254" s="574"/>
      <c r="K254" s="574">
        <v>3364</v>
      </c>
      <c r="L254" s="583"/>
      <c r="M254" s="583"/>
      <c r="N254" s="574"/>
      <c r="O254" s="574"/>
      <c r="P254" s="583"/>
      <c r="Q254" s="583"/>
      <c r="R254" s="579"/>
      <c r="S254" s="584"/>
    </row>
    <row r="255" spans="1:19" ht="14.45" customHeight="1" x14ac:dyDescent="0.2">
      <c r="A255" s="573" t="s">
        <v>1331</v>
      </c>
      <c r="B255" s="574" t="s">
        <v>1332</v>
      </c>
      <c r="C255" s="574" t="s">
        <v>482</v>
      </c>
      <c r="D255" s="574" t="s">
        <v>570</v>
      </c>
      <c r="E255" s="574" t="s">
        <v>1333</v>
      </c>
      <c r="F255" s="574" t="s">
        <v>1334</v>
      </c>
      <c r="G255" s="574" t="s">
        <v>1335</v>
      </c>
      <c r="H255" s="583"/>
      <c r="I255" s="583"/>
      <c r="J255" s="574"/>
      <c r="K255" s="574"/>
      <c r="L255" s="583">
        <v>0.2</v>
      </c>
      <c r="M255" s="583">
        <v>14.5</v>
      </c>
      <c r="N255" s="574"/>
      <c r="O255" s="574">
        <v>72.5</v>
      </c>
      <c r="P255" s="583"/>
      <c r="Q255" s="583"/>
      <c r="R255" s="579"/>
      <c r="S255" s="584"/>
    </row>
    <row r="256" spans="1:19" ht="14.45" customHeight="1" x14ac:dyDescent="0.2">
      <c r="A256" s="573" t="s">
        <v>1331</v>
      </c>
      <c r="B256" s="574" t="s">
        <v>1332</v>
      </c>
      <c r="C256" s="574" t="s">
        <v>482</v>
      </c>
      <c r="D256" s="574" t="s">
        <v>570</v>
      </c>
      <c r="E256" s="574" t="s">
        <v>1333</v>
      </c>
      <c r="F256" s="574" t="s">
        <v>1336</v>
      </c>
      <c r="G256" s="574" t="s">
        <v>1337</v>
      </c>
      <c r="H256" s="583">
        <v>0.92</v>
      </c>
      <c r="I256" s="583">
        <v>64.11</v>
      </c>
      <c r="J256" s="574"/>
      <c r="K256" s="574">
        <v>69.684782608695642</v>
      </c>
      <c r="L256" s="583">
        <v>0.4</v>
      </c>
      <c r="M256" s="583">
        <v>27.88</v>
      </c>
      <c r="N256" s="574"/>
      <c r="O256" s="574">
        <v>69.699999999999989</v>
      </c>
      <c r="P256" s="583"/>
      <c r="Q256" s="583"/>
      <c r="R256" s="579"/>
      <c r="S256" s="584"/>
    </row>
    <row r="257" spans="1:19" ht="14.45" customHeight="1" x14ac:dyDescent="0.2">
      <c r="A257" s="573" t="s">
        <v>1331</v>
      </c>
      <c r="B257" s="574" t="s">
        <v>1332</v>
      </c>
      <c r="C257" s="574" t="s">
        <v>482</v>
      </c>
      <c r="D257" s="574" t="s">
        <v>570</v>
      </c>
      <c r="E257" s="574" t="s">
        <v>1333</v>
      </c>
      <c r="F257" s="574" t="s">
        <v>1336</v>
      </c>
      <c r="G257" s="574" t="s">
        <v>525</v>
      </c>
      <c r="H257" s="583">
        <v>0.1</v>
      </c>
      <c r="I257" s="583">
        <v>6.97</v>
      </c>
      <c r="J257" s="574"/>
      <c r="K257" s="574">
        <v>69.699999999999989</v>
      </c>
      <c r="L257" s="583">
        <v>0.5</v>
      </c>
      <c r="M257" s="583">
        <v>34.85</v>
      </c>
      <c r="N257" s="574"/>
      <c r="O257" s="574">
        <v>69.7</v>
      </c>
      <c r="P257" s="583"/>
      <c r="Q257" s="583"/>
      <c r="R257" s="579"/>
      <c r="S257" s="584"/>
    </row>
    <row r="258" spans="1:19" ht="14.45" customHeight="1" x14ac:dyDescent="0.2">
      <c r="A258" s="573" t="s">
        <v>1331</v>
      </c>
      <c r="B258" s="574" t="s">
        <v>1332</v>
      </c>
      <c r="C258" s="574" t="s">
        <v>482</v>
      </c>
      <c r="D258" s="574" t="s">
        <v>570</v>
      </c>
      <c r="E258" s="574" t="s">
        <v>1333</v>
      </c>
      <c r="F258" s="574" t="s">
        <v>1340</v>
      </c>
      <c r="G258" s="574" t="s">
        <v>1341</v>
      </c>
      <c r="H258" s="583">
        <v>0.51</v>
      </c>
      <c r="I258" s="583">
        <v>85.39</v>
      </c>
      <c r="J258" s="574"/>
      <c r="K258" s="574">
        <v>167.43137254901961</v>
      </c>
      <c r="L258" s="583">
        <v>1.02</v>
      </c>
      <c r="M258" s="583">
        <v>187.51</v>
      </c>
      <c r="N258" s="574"/>
      <c r="O258" s="574">
        <v>183.83333333333331</v>
      </c>
      <c r="P258" s="583">
        <v>0.1</v>
      </c>
      <c r="Q258" s="583">
        <v>18.559999999999999</v>
      </c>
      <c r="R258" s="579"/>
      <c r="S258" s="584">
        <v>185.59999999999997</v>
      </c>
    </row>
    <row r="259" spans="1:19" ht="14.45" customHeight="1" x14ac:dyDescent="0.2">
      <c r="A259" s="573" t="s">
        <v>1331</v>
      </c>
      <c r="B259" s="574" t="s">
        <v>1332</v>
      </c>
      <c r="C259" s="574" t="s">
        <v>482</v>
      </c>
      <c r="D259" s="574" t="s">
        <v>570</v>
      </c>
      <c r="E259" s="574" t="s">
        <v>1347</v>
      </c>
      <c r="F259" s="574" t="s">
        <v>1350</v>
      </c>
      <c r="G259" s="574" t="s">
        <v>1351</v>
      </c>
      <c r="H259" s="583">
        <v>2</v>
      </c>
      <c r="I259" s="583">
        <v>158</v>
      </c>
      <c r="J259" s="574"/>
      <c r="K259" s="574">
        <v>79</v>
      </c>
      <c r="L259" s="583"/>
      <c r="M259" s="583"/>
      <c r="N259" s="574"/>
      <c r="O259" s="574"/>
      <c r="P259" s="583"/>
      <c r="Q259" s="583"/>
      <c r="R259" s="579"/>
      <c r="S259" s="584"/>
    </row>
    <row r="260" spans="1:19" ht="14.45" customHeight="1" x14ac:dyDescent="0.2">
      <c r="A260" s="573" t="s">
        <v>1331</v>
      </c>
      <c r="B260" s="574" t="s">
        <v>1332</v>
      </c>
      <c r="C260" s="574" t="s">
        <v>482</v>
      </c>
      <c r="D260" s="574" t="s">
        <v>570</v>
      </c>
      <c r="E260" s="574" t="s">
        <v>1347</v>
      </c>
      <c r="F260" s="574" t="s">
        <v>1354</v>
      </c>
      <c r="G260" s="574" t="s">
        <v>1355</v>
      </c>
      <c r="H260" s="583">
        <v>4</v>
      </c>
      <c r="I260" s="583">
        <v>336</v>
      </c>
      <c r="J260" s="574"/>
      <c r="K260" s="574">
        <v>84</v>
      </c>
      <c r="L260" s="583">
        <v>7</v>
      </c>
      <c r="M260" s="583">
        <v>595</v>
      </c>
      <c r="N260" s="574"/>
      <c r="O260" s="574">
        <v>85</v>
      </c>
      <c r="P260" s="583"/>
      <c r="Q260" s="583"/>
      <c r="R260" s="579"/>
      <c r="S260" s="584"/>
    </row>
    <row r="261" spans="1:19" ht="14.45" customHeight="1" x14ac:dyDescent="0.2">
      <c r="A261" s="573" t="s">
        <v>1331</v>
      </c>
      <c r="B261" s="574" t="s">
        <v>1332</v>
      </c>
      <c r="C261" s="574" t="s">
        <v>482</v>
      </c>
      <c r="D261" s="574" t="s">
        <v>570</v>
      </c>
      <c r="E261" s="574" t="s">
        <v>1347</v>
      </c>
      <c r="F261" s="574" t="s">
        <v>1356</v>
      </c>
      <c r="G261" s="574" t="s">
        <v>1357</v>
      </c>
      <c r="H261" s="583">
        <v>1595</v>
      </c>
      <c r="I261" s="583">
        <v>170665</v>
      </c>
      <c r="J261" s="574"/>
      <c r="K261" s="574">
        <v>107</v>
      </c>
      <c r="L261" s="583">
        <v>757</v>
      </c>
      <c r="M261" s="583">
        <v>81756</v>
      </c>
      <c r="N261" s="574"/>
      <c r="O261" s="574">
        <v>108</v>
      </c>
      <c r="P261" s="583">
        <v>4</v>
      </c>
      <c r="Q261" s="583">
        <v>448</v>
      </c>
      <c r="R261" s="579"/>
      <c r="S261" s="584">
        <v>112</v>
      </c>
    </row>
    <row r="262" spans="1:19" ht="14.45" customHeight="1" x14ac:dyDescent="0.2">
      <c r="A262" s="573" t="s">
        <v>1331</v>
      </c>
      <c r="B262" s="574" t="s">
        <v>1332</v>
      </c>
      <c r="C262" s="574" t="s">
        <v>482</v>
      </c>
      <c r="D262" s="574" t="s">
        <v>570</v>
      </c>
      <c r="E262" s="574" t="s">
        <v>1347</v>
      </c>
      <c r="F262" s="574" t="s">
        <v>1358</v>
      </c>
      <c r="G262" s="574" t="s">
        <v>1359</v>
      </c>
      <c r="H262" s="583">
        <v>1</v>
      </c>
      <c r="I262" s="583">
        <v>226</v>
      </c>
      <c r="J262" s="574"/>
      <c r="K262" s="574">
        <v>226</v>
      </c>
      <c r="L262" s="583"/>
      <c r="M262" s="583"/>
      <c r="N262" s="574"/>
      <c r="O262" s="574"/>
      <c r="P262" s="583"/>
      <c r="Q262" s="583"/>
      <c r="R262" s="579"/>
      <c r="S262" s="584"/>
    </row>
    <row r="263" spans="1:19" ht="14.45" customHeight="1" x14ac:dyDescent="0.2">
      <c r="A263" s="573" t="s">
        <v>1331</v>
      </c>
      <c r="B263" s="574" t="s">
        <v>1332</v>
      </c>
      <c r="C263" s="574" t="s">
        <v>482</v>
      </c>
      <c r="D263" s="574" t="s">
        <v>570</v>
      </c>
      <c r="E263" s="574" t="s">
        <v>1347</v>
      </c>
      <c r="F263" s="574" t="s">
        <v>1360</v>
      </c>
      <c r="G263" s="574" t="s">
        <v>1361</v>
      </c>
      <c r="H263" s="583">
        <v>85</v>
      </c>
      <c r="I263" s="583">
        <v>3230</v>
      </c>
      <c r="J263" s="574"/>
      <c r="K263" s="574">
        <v>38</v>
      </c>
      <c r="L263" s="583">
        <v>72</v>
      </c>
      <c r="M263" s="583">
        <v>2736</v>
      </c>
      <c r="N263" s="574"/>
      <c r="O263" s="574">
        <v>38</v>
      </c>
      <c r="P263" s="583">
        <v>5</v>
      </c>
      <c r="Q263" s="583">
        <v>200</v>
      </c>
      <c r="R263" s="579"/>
      <c r="S263" s="584">
        <v>40</v>
      </c>
    </row>
    <row r="264" spans="1:19" ht="14.45" customHeight="1" x14ac:dyDescent="0.2">
      <c r="A264" s="573" t="s">
        <v>1331</v>
      </c>
      <c r="B264" s="574" t="s">
        <v>1332</v>
      </c>
      <c r="C264" s="574" t="s">
        <v>482</v>
      </c>
      <c r="D264" s="574" t="s">
        <v>570</v>
      </c>
      <c r="E264" s="574" t="s">
        <v>1347</v>
      </c>
      <c r="F264" s="574" t="s">
        <v>1368</v>
      </c>
      <c r="G264" s="574" t="s">
        <v>1369</v>
      </c>
      <c r="H264" s="583">
        <v>434</v>
      </c>
      <c r="I264" s="583">
        <v>110236</v>
      </c>
      <c r="J264" s="574"/>
      <c r="K264" s="574">
        <v>254</v>
      </c>
      <c r="L264" s="583">
        <v>293</v>
      </c>
      <c r="M264" s="583">
        <v>74715</v>
      </c>
      <c r="N264" s="574"/>
      <c r="O264" s="574">
        <v>255</v>
      </c>
      <c r="P264" s="583">
        <v>3</v>
      </c>
      <c r="Q264" s="583">
        <v>825</v>
      </c>
      <c r="R264" s="579"/>
      <c r="S264" s="584">
        <v>275</v>
      </c>
    </row>
    <row r="265" spans="1:19" ht="14.45" customHeight="1" x14ac:dyDescent="0.2">
      <c r="A265" s="573" t="s">
        <v>1331</v>
      </c>
      <c r="B265" s="574" t="s">
        <v>1332</v>
      </c>
      <c r="C265" s="574" t="s">
        <v>482</v>
      </c>
      <c r="D265" s="574" t="s">
        <v>570</v>
      </c>
      <c r="E265" s="574" t="s">
        <v>1347</v>
      </c>
      <c r="F265" s="574" t="s">
        <v>1370</v>
      </c>
      <c r="G265" s="574" t="s">
        <v>1371</v>
      </c>
      <c r="H265" s="583">
        <v>1975</v>
      </c>
      <c r="I265" s="583">
        <v>248850</v>
      </c>
      <c r="J265" s="574"/>
      <c r="K265" s="574">
        <v>126</v>
      </c>
      <c r="L265" s="583">
        <v>1000</v>
      </c>
      <c r="M265" s="583">
        <v>127000</v>
      </c>
      <c r="N265" s="574"/>
      <c r="O265" s="574">
        <v>127</v>
      </c>
      <c r="P265" s="583">
        <v>10</v>
      </c>
      <c r="Q265" s="583">
        <v>1370</v>
      </c>
      <c r="R265" s="579"/>
      <c r="S265" s="584">
        <v>137</v>
      </c>
    </row>
    <row r="266" spans="1:19" ht="14.45" customHeight="1" x14ac:dyDescent="0.2">
      <c r="A266" s="573" t="s">
        <v>1331</v>
      </c>
      <c r="B266" s="574" t="s">
        <v>1332</v>
      </c>
      <c r="C266" s="574" t="s">
        <v>482</v>
      </c>
      <c r="D266" s="574" t="s">
        <v>570</v>
      </c>
      <c r="E266" s="574" t="s">
        <v>1347</v>
      </c>
      <c r="F266" s="574" t="s">
        <v>1372</v>
      </c>
      <c r="G266" s="574" t="s">
        <v>1373</v>
      </c>
      <c r="H266" s="583">
        <v>6</v>
      </c>
      <c r="I266" s="583">
        <v>3264</v>
      </c>
      <c r="J266" s="574"/>
      <c r="K266" s="574">
        <v>544</v>
      </c>
      <c r="L266" s="583">
        <v>1</v>
      </c>
      <c r="M266" s="583">
        <v>547</v>
      </c>
      <c r="N266" s="574"/>
      <c r="O266" s="574">
        <v>547</v>
      </c>
      <c r="P266" s="583"/>
      <c r="Q266" s="583"/>
      <c r="R266" s="579"/>
      <c r="S266" s="584"/>
    </row>
    <row r="267" spans="1:19" ht="14.45" customHeight="1" x14ac:dyDescent="0.2">
      <c r="A267" s="573" t="s">
        <v>1331</v>
      </c>
      <c r="B267" s="574" t="s">
        <v>1332</v>
      </c>
      <c r="C267" s="574" t="s">
        <v>482</v>
      </c>
      <c r="D267" s="574" t="s">
        <v>570</v>
      </c>
      <c r="E267" s="574" t="s">
        <v>1347</v>
      </c>
      <c r="F267" s="574" t="s">
        <v>1376</v>
      </c>
      <c r="G267" s="574" t="s">
        <v>1377</v>
      </c>
      <c r="H267" s="583">
        <v>9</v>
      </c>
      <c r="I267" s="583">
        <v>4536</v>
      </c>
      <c r="J267" s="574"/>
      <c r="K267" s="574">
        <v>504</v>
      </c>
      <c r="L267" s="583">
        <v>17</v>
      </c>
      <c r="M267" s="583">
        <v>8619</v>
      </c>
      <c r="N267" s="574"/>
      <c r="O267" s="574">
        <v>507</v>
      </c>
      <c r="P267" s="583">
        <v>1</v>
      </c>
      <c r="Q267" s="583">
        <v>525</v>
      </c>
      <c r="R267" s="579"/>
      <c r="S267" s="584">
        <v>525</v>
      </c>
    </row>
    <row r="268" spans="1:19" ht="14.45" customHeight="1" x14ac:dyDescent="0.2">
      <c r="A268" s="573" t="s">
        <v>1331</v>
      </c>
      <c r="B268" s="574" t="s">
        <v>1332</v>
      </c>
      <c r="C268" s="574" t="s">
        <v>482</v>
      </c>
      <c r="D268" s="574" t="s">
        <v>570</v>
      </c>
      <c r="E268" s="574" t="s">
        <v>1347</v>
      </c>
      <c r="F268" s="574" t="s">
        <v>1378</v>
      </c>
      <c r="G268" s="574" t="s">
        <v>1379</v>
      </c>
      <c r="H268" s="583">
        <v>9</v>
      </c>
      <c r="I268" s="583">
        <v>6165</v>
      </c>
      <c r="J268" s="574"/>
      <c r="K268" s="574">
        <v>685</v>
      </c>
      <c r="L268" s="583">
        <v>10</v>
      </c>
      <c r="M268" s="583">
        <v>6880</v>
      </c>
      <c r="N268" s="574"/>
      <c r="O268" s="574">
        <v>688</v>
      </c>
      <c r="P268" s="583"/>
      <c r="Q268" s="583"/>
      <c r="R268" s="579"/>
      <c r="S268" s="584"/>
    </row>
    <row r="269" spans="1:19" ht="14.45" customHeight="1" x14ac:dyDescent="0.2">
      <c r="A269" s="573" t="s">
        <v>1331</v>
      </c>
      <c r="B269" s="574" t="s">
        <v>1332</v>
      </c>
      <c r="C269" s="574" t="s">
        <v>482</v>
      </c>
      <c r="D269" s="574" t="s">
        <v>570</v>
      </c>
      <c r="E269" s="574" t="s">
        <v>1347</v>
      </c>
      <c r="F269" s="574" t="s">
        <v>1380</v>
      </c>
      <c r="G269" s="574" t="s">
        <v>1381</v>
      </c>
      <c r="H269" s="583">
        <v>1</v>
      </c>
      <c r="I269" s="583">
        <v>1040</v>
      </c>
      <c r="J269" s="574"/>
      <c r="K269" s="574">
        <v>1040</v>
      </c>
      <c r="L269" s="583">
        <v>1</v>
      </c>
      <c r="M269" s="583">
        <v>1045</v>
      </c>
      <c r="N269" s="574"/>
      <c r="O269" s="574">
        <v>1045</v>
      </c>
      <c r="P269" s="583"/>
      <c r="Q269" s="583"/>
      <c r="R269" s="579"/>
      <c r="S269" s="584"/>
    </row>
    <row r="270" spans="1:19" ht="14.45" customHeight="1" x14ac:dyDescent="0.2">
      <c r="A270" s="573" t="s">
        <v>1331</v>
      </c>
      <c r="B270" s="574" t="s">
        <v>1332</v>
      </c>
      <c r="C270" s="574" t="s">
        <v>482</v>
      </c>
      <c r="D270" s="574" t="s">
        <v>570</v>
      </c>
      <c r="E270" s="574" t="s">
        <v>1347</v>
      </c>
      <c r="F270" s="574" t="s">
        <v>1388</v>
      </c>
      <c r="G270" s="574" t="s">
        <v>1389</v>
      </c>
      <c r="H270" s="583">
        <v>1</v>
      </c>
      <c r="I270" s="583">
        <v>376</v>
      </c>
      <c r="J270" s="574"/>
      <c r="K270" s="574">
        <v>376</v>
      </c>
      <c r="L270" s="583">
        <v>1</v>
      </c>
      <c r="M270" s="583">
        <v>379</v>
      </c>
      <c r="N270" s="574"/>
      <c r="O270" s="574">
        <v>379</v>
      </c>
      <c r="P270" s="583"/>
      <c r="Q270" s="583"/>
      <c r="R270" s="579"/>
      <c r="S270" s="584"/>
    </row>
    <row r="271" spans="1:19" ht="14.45" customHeight="1" x14ac:dyDescent="0.2">
      <c r="A271" s="573" t="s">
        <v>1331</v>
      </c>
      <c r="B271" s="574" t="s">
        <v>1332</v>
      </c>
      <c r="C271" s="574" t="s">
        <v>482</v>
      </c>
      <c r="D271" s="574" t="s">
        <v>570</v>
      </c>
      <c r="E271" s="574" t="s">
        <v>1347</v>
      </c>
      <c r="F271" s="574" t="s">
        <v>1390</v>
      </c>
      <c r="G271" s="574" t="s">
        <v>1391</v>
      </c>
      <c r="H271" s="583">
        <v>2096</v>
      </c>
      <c r="I271" s="583">
        <v>69866.66</v>
      </c>
      <c r="J271" s="574"/>
      <c r="K271" s="574">
        <v>33.333330152671756</v>
      </c>
      <c r="L271" s="583">
        <v>1139</v>
      </c>
      <c r="M271" s="583">
        <v>44212.22</v>
      </c>
      <c r="N271" s="574"/>
      <c r="O271" s="574">
        <v>38.816698858647939</v>
      </c>
      <c r="P271" s="583">
        <v>13</v>
      </c>
      <c r="Q271" s="583">
        <v>592.23</v>
      </c>
      <c r="R271" s="579"/>
      <c r="S271" s="584">
        <v>45.556153846153848</v>
      </c>
    </row>
    <row r="272" spans="1:19" ht="14.45" customHeight="1" x14ac:dyDescent="0.2">
      <c r="A272" s="573" t="s">
        <v>1331</v>
      </c>
      <c r="B272" s="574" t="s">
        <v>1332</v>
      </c>
      <c r="C272" s="574" t="s">
        <v>482</v>
      </c>
      <c r="D272" s="574" t="s">
        <v>570</v>
      </c>
      <c r="E272" s="574" t="s">
        <v>1347</v>
      </c>
      <c r="F272" s="574" t="s">
        <v>1392</v>
      </c>
      <c r="G272" s="574" t="s">
        <v>1393</v>
      </c>
      <c r="H272" s="583">
        <v>25</v>
      </c>
      <c r="I272" s="583">
        <v>2900</v>
      </c>
      <c r="J272" s="574"/>
      <c r="K272" s="574">
        <v>116</v>
      </c>
      <c r="L272" s="583">
        <v>36</v>
      </c>
      <c r="M272" s="583">
        <v>4212</v>
      </c>
      <c r="N272" s="574"/>
      <c r="O272" s="574">
        <v>117</v>
      </c>
      <c r="P272" s="583"/>
      <c r="Q272" s="583"/>
      <c r="R272" s="579"/>
      <c r="S272" s="584"/>
    </row>
    <row r="273" spans="1:19" ht="14.45" customHeight="1" x14ac:dyDescent="0.2">
      <c r="A273" s="573" t="s">
        <v>1331</v>
      </c>
      <c r="B273" s="574" t="s">
        <v>1332</v>
      </c>
      <c r="C273" s="574" t="s">
        <v>482</v>
      </c>
      <c r="D273" s="574" t="s">
        <v>570</v>
      </c>
      <c r="E273" s="574" t="s">
        <v>1347</v>
      </c>
      <c r="F273" s="574" t="s">
        <v>1394</v>
      </c>
      <c r="G273" s="574" t="s">
        <v>1395</v>
      </c>
      <c r="H273" s="583">
        <v>1</v>
      </c>
      <c r="I273" s="583">
        <v>38</v>
      </c>
      <c r="J273" s="574"/>
      <c r="K273" s="574">
        <v>38</v>
      </c>
      <c r="L273" s="583">
        <v>2</v>
      </c>
      <c r="M273" s="583">
        <v>76</v>
      </c>
      <c r="N273" s="574"/>
      <c r="O273" s="574">
        <v>38</v>
      </c>
      <c r="P273" s="583"/>
      <c r="Q273" s="583"/>
      <c r="R273" s="579"/>
      <c r="S273" s="584"/>
    </row>
    <row r="274" spans="1:19" ht="14.45" customHeight="1" x14ac:dyDescent="0.2">
      <c r="A274" s="573" t="s">
        <v>1331</v>
      </c>
      <c r="B274" s="574" t="s">
        <v>1332</v>
      </c>
      <c r="C274" s="574" t="s">
        <v>482</v>
      </c>
      <c r="D274" s="574" t="s">
        <v>570</v>
      </c>
      <c r="E274" s="574" t="s">
        <v>1347</v>
      </c>
      <c r="F274" s="574" t="s">
        <v>1396</v>
      </c>
      <c r="G274" s="574" t="s">
        <v>1397</v>
      </c>
      <c r="H274" s="583">
        <v>30</v>
      </c>
      <c r="I274" s="583">
        <v>2610</v>
      </c>
      <c r="J274" s="574"/>
      <c r="K274" s="574">
        <v>87</v>
      </c>
      <c r="L274" s="583">
        <v>26</v>
      </c>
      <c r="M274" s="583">
        <v>2288</v>
      </c>
      <c r="N274" s="574"/>
      <c r="O274" s="574">
        <v>88</v>
      </c>
      <c r="P274" s="583">
        <v>2</v>
      </c>
      <c r="Q274" s="583">
        <v>186</v>
      </c>
      <c r="R274" s="579"/>
      <c r="S274" s="584">
        <v>93</v>
      </c>
    </row>
    <row r="275" spans="1:19" ht="14.45" customHeight="1" x14ac:dyDescent="0.2">
      <c r="A275" s="573" t="s">
        <v>1331</v>
      </c>
      <c r="B275" s="574" t="s">
        <v>1332</v>
      </c>
      <c r="C275" s="574" t="s">
        <v>482</v>
      </c>
      <c r="D275" s="574" t="s">
        <v>570</v>
      </c>
      <c r="E275" s="574" t="s">
        <v>1347</v>
      </c>
      <c r="F275" s="574" t="s">
        <v>1398</v>
      </c>
      <c r="G275" s="574" t="s">
        <v>1399</v>
      </c>
      <c r="H275" s="583">
        <v>104</v>
      </c>
      <c r="I275" s="583">
        <v>3432</v>
      </c>
      <c r="J275" s="574"/>
      <c r="K275" s="574">
        <v>33</v>
      </c>
      <c r="L275" s="583">
        <v>72</v>
      </c>
      <c r="M275" s="583">
        <v>2376</v>
      </c>
      <c r="N275" s="574"/>
      <c r="O275" s="574">
        <v>33</v>
      </c>
      <c r="P275" s="583">
        <v>2</v>
      </c>
      <c r="Q275" s="583">
        <v>68</v>
      </c>
      <c r="R275" s="579"/>
      <c r="S275" s="584">
        <v>34</v>
      </c>
    </row>
    <row r="276" spans="1:19" ht="14.45" customHeight="1" x14ac:dyDescent="0.2">
      <c r="A276" s="573" t="s">
        <v>1331</v>
      </c>
      <c r="B276" s="574" t="s">
        <v>1332</v>
      </c>
      <c r="C276" s="574" t="s">
        <v>482</v>
      </c>
      <c r="D276" s="574" t="s">
        <v>570</v>
      </c>
      <c r="E276" s="574" t="s">
        <v>1347</v>
      </c>
      <c r="F276" s="574" t="s">
        <v>1400</v>
      </c>
      <c r="G276" s="574" t="s">
        <v>1401</v>
      </c>
      <c r="H276" s="583">
        <v>181</v>
      </c>
      <c r="I276" s="583">
        <v>277654</v>
      </c>
      <c r="J276" s="574"/>
      <c r="K276" s="574">
        <v>1534</v>
      </c>
      <c r="L276" s="583">
        <v>80</v>
      </c>
      <c r="M276" s="583">
        <v>122960</v>
      </c>
      <c r="N276" s="574"/>
      <c r="O276" s="574">
        <v>1537</v>
      </c>
      <c r="P276" s="583">
        <v>4</v>
      </c>
      <c r="Q276" s="583">
        <v>6220</v>
      </c>
      <c r="R276" s="579"/>
      <c r="S276" s="584">
        <v>1555</v>
      </c>
    </row>
    <row r="277" spans="1:19" ht="14.45" customHeight="1" x14ac:dyDescent="0.2">
      <c r="A277" s="573" t="s">
        <v>1331</v>
      </c>
      <c r="B277" s="574" t="s">
        <v>1332</v>
      </c>
      <c r="C277" s="574" t="s">
        <v>482</v>
      </c>
      <c r="D277" s="574" t="s">
        <v>570</v>
      </c>
      <c r="E277" s="574" t="s">
        <v>1347</v>
      </c>
      <c r="F277" s="574" t="s">
        <v>1402</v>
      </c>
      <c r="G277" s="574" t="s">
        <v>1403</v>
      </c>
      <c r="H277" s="583">
        <v>1</v>
      </c>
      <c r="I277" s="583">
        <v>75</v>
      </c>
      <c r="J277" s="574"/>
      <c r="K277" s="574">
        <v>75</v>
      </c>
      <c r="L277" s="583">
        <v>1</v>
      </c>
      <c r="M277" s="583">
        <v>76</v>
      </c>
      <c r="N277" s="574"/>
      <c r="O277" s="574">
        <v>76</v>
      </c>
      <c r="P277" s="583"/>
      <c r="Q277" s="583"/>
      <c r="R277" s="579"/>
      <c r="S277" s="584"/>
    </row>
    <row r="278" spans="1:19" ht="14.45" customHeight="1" x14ac:dyDescent="0.2">
      <c r="A278" s="573" t="s">
        <v>1331</v>
      </c>
      <c r="B278" s="574" t="s">
        <v>1332</v>
      </c>
      <c r="C278" s="574" t="s">
        <v>482</v>
      </c>
      <c r="D278" s="574" t="s">
        <v>570</v>
      </c>
      <c r="E278" s="574" t="s">
        <v>1347</v>
      </c>
      <c r="F278" s="574" t="s">
        <v>1404</v>
      </c>
      <c r="G278" s="574" t="s">
        <v>1373</v>
      </c>
      <c r="H278" s="583">
        <v>1</v>
      </c>
      <c r="I278" s="583">
        <v>694</v>
      </c>
      <c r="J278" s="574"/>
      <c r="K278" s="574">
        <v>694</v>
      </c>
      <c r="L278" s="583"/>
      <c r="M278" s="583"/>
      <c r="N278" s="574"/>
      <c r="O278" s="574"/>
      <c r="P278" s="583"/>
      <c r="Q278" s="583"/>
      <c r="R278" s="579"/>
      <c r="S278" s="584"/>
    </row>
    <row r="279" spans="1:19" ht="14.45" customHeight="1" x14ac:dyDescent="0.2">
      <c r="A279" s="573" t="s">
        <v>1331</v>
      </c>
      <c r="B279" s="574" t="s">
        <v>1332</v>
      </c>
      <c r="C279" s="574" t="s">
        <v>482</v>
      </c>
      <c r="D279" s="574" t="s">
        <v>570</v>
      </c>
      <c r="E279" s="574" t="s">
        <v>1347</v>
      </c>
      <c r="F279" s="574" t="s">
        <v>1405</v>
      </c>
      <c r="G279" s="574" t="s">
        <v>1406</v>
      </c>
      <c r="H279" s="583">
        <v>1</v>
      </c>
      <c r="I279" s="583">
        <v>158</v>
      </c>
      <c r="J279" s="574"/>
      <c r="K279" s="574">
        <v>158</v>
      </c>
      <c r="L279" s="583"/>
      <c r="M279" s="583"/>
      <c r="N279" s="574"/>
      <c r="O279" s="574"/>
      <c r="P279" s="583"/>
      <c r="Q279" s="583"/>
      <c r="R279" s="579"/>
      <c r="S279" s="584"/>
    </row>
    <row r="280" spans="1:19" ht="14.45" customHeight="1" x14ac:dyDescent="0.2">
      <c r="A280" s="573" t="s">
        <v>1331</v>
      </c>
      <c r="B280" s="574" t="s">
        <v>1332</v>
      </c>
      <c r="C280" s="574" t="s">
        <v>482</v>
      </c>
      <c r="D280" s="574" t="s">
        <v>570</v>
      </c>
      <c r="E280" s="574" t="s">
        <v>1347</v>
      </c>
      <c r="F280" s="574" t="s">
        <v>1407</v>
      </c>
      <c r="G280" s="574" t="s">
        <v>1408</v>
      </c>
      <c r="H280" s="583">
        <v>2</v>
      </c>
      <c r="I280" s="583">
        <v>3082</v>
      </c>
      <c r="J280" s="574"/>
      <c r="K280" s="574">
        <v>1541</v>
      </c>
      <c r="L280" s="583">
        <v>5</v>
      </c>
      <c r="M280" s="583">
        <v>7720</v>
      </c>
      <c r="N280" s="574"/>
      <c r="O280" s="574">
        <v>1544</v>
      </c>
      <c r="P280" s="583"/>
      <c r="Q280" s="583"/>
      <c r="R280" s="579"/>
      <c r="S280" s="584"/>
    </row>
    <row r="281" spans="1:19" ht="14.45" customHeight="1" x14ac:dyDescent="0.2">
      <c r="A281" s="573" t="s">
        <v>1331</v>
      </c>
      <c r="B281" s="574" t="s">
        <v>1332</v>
      </c>
      <c r="C281" s="574" t="s">
        <v>482</v>
      </c>
      <c r="D281" s="574" t="s">
        <v>570</v>
      </c>
      <c r="E281" s="574" t="s">
        <v>1347</v>
      </c>
      <c r="F281" s="574" t="s">
        <v>1415</v>
      </c>
      <c r="G281" s="574" t="s">
        <v>1416</v>
      </c>
      <c r="H281" s="583"/>
      <c r="I281" s="583"/>
      <c r="J281" s="574"/>
      <c r="K281" s="574"/>
      <c r="L281" s="583">
        <v>3</v>
      </c>
      <c r="M281" s="583">
        <v>3216</v>
      </c>
      <c r="N281" s="574"/>
      <c r="O281" s="574">
        <v>1072</v>
      </c>
      <c r="P281" s="583"/>
      <c r="Q281" s="583"/>
      <c r="R281" s="579"/>
      <c r="S281" s="584"/>
    </row>
    <row r="282" spans="1:19" ht="14.45" customHeight="1" x14ac:dyDescent="0.2">
      <c r="A282" s="573" t="s">
        <v>1331</v>
      </c>
      <c r="B282" s="574" t="s">
        <v>1332</v>
      </c>
      <c r="C282" s="574" t="s">
        <v>482</v>
      </c>
      <c r="D282" s="574" t="s">
        <v>570</v>
      </c>
      <c r="E282" s="574" t="s">
        <v>1347</v>
      </c>
      <c r="F282" s="574" t="s">
        <v>1419</v>
      </c>
      <c r="G282" s="574" t="s">
        <v>1420</v>
      </c>
      <c r="H282" s="583">
        <v>1</v>
      </c>
      <c r="I282" s="583">
        <v>125</v>
      </c>
      <c r="J282" s="574"/>
      <c r="K282" s="574">
        <v>125</v>
      </c>
      <c r="L282" s="583">
        <v>3</v>
      </c>
      <c r="M282" s="583">
        <v>378</v>
      </c>
      <c r="N282" s="574"/>
      <c r="O282" s="574">
        <v>126</v>
      </c>
      <c r="P282" s="583">
        <v>1</v>
      </c>
      <c r="Q282" s="583">
        <v>131</v>
      </c>
      <c r="R282" s="579"/>
      <c r="S282" s="584">
        <v>131</v>
      </c>
    </row>
    <row r="283" spans="1:19" ht="14.45" customHeight="1" x14ac:dyDescent="0.2">
      <c r="A283" s="573" t="s">
        <v>1331</v>
      </c>
      <c r="B283" s="574" t="s">
        <v>1332</v>
      </c>
      <c r="C283" s="574" t="s">
        <v>482</v>
      </c>
      <c r="D283" s="574" t="s">
        <v>570</v>
      </c>
      <c r="E283" s="574" t="s">
        <v>1347</v>
      </c>
      <c r="F283" s="574" t="s">
        <v>1421</v>
      </c>
      <c r="G283" s="574" t="s">
        <v>1422</v>
      </c>
      <c r="H283" s="583"/>
      <c r="I283" s="583"/>
      <c r="J283" s="574"/>
      <c r="K283" s="574"/>
      <c r="L283" s="583">
        <v>4</v>
      </c>
      <c r="M283" s="583">
        <v>248</v>
      </c>
      <c r="N283" s="574"/>
      <c r="O283" s="574">
        <v>62</v>
      </c>
      <c r="P283" s="583"/>
      <c r="Q283" s="583"/>
      <c r="R283" s="579"/>
      <c r="S283" s="584"/>
    </row>
    <row r="284" spans="1:19" ht="14.45" customHeight="1" x14ac:dyDescent="0.2">
      <c r="A284" s="573" t="s">
        <v>1331</v>
      </c>
      <c r="B284" s="574" t="s">
        <v>1332</v>
      </c>
      <c r="C284" s="574" t="s">
        <v>482</v>
      </c>
      <c r="D284" s="574" t="s">
        <v>570</v>
      </c>
      <c r="E284" s="574" t="s">
        <v>1347</v>
      </c>
      <c r="F284" s="574" t="s">
        <v>1423</v>
      </c>
      <c r="G284" s="574" t="s">
        <v>1424</v>
      </c>
      <c r="H284" s="583"/>
      <c r="I284" s="583"/>
      <c r="J284" s="574"/>
      <c r="K284" s="574"/>
      <c r="L284" s="583">
        <v>2</v>
      </c>
      <c r="M284" s="583">
        <v>1450</v>
      </c>
      <c r="N284" s="574"/>
      <c r="O284" s="574">
        <v>725</v>
      </c>
      <c r="P284" s="583"/>
      <c r="Q284" s="583"/>
      <c r="R284" s="579"/>
      <c r="S284" s="584"/>
    </row>
    <row r="285" spans="1:19" ht="14.45" customHeight="1" x14ac:dyDescent="0.2">
      <c r="A285" s="573" t="s">
        <v>1331</v>
      </c>
      <c r="B285" s="574" t="s">
        <v>1332</v>
      </c>
      <c r="C285" s="574" t="s">
        <v>482</v>
      </c>
      <c r="D285" s="574" t="s">
        <v>570</v>
      </c>
      <c r="E285" s="574" t="s">
        <v>1347</v>
      </c>
      <c r="F285" s="574" t="s">
        <v>1427</v>
      </c>
      <c r="G285" s="574" t="s">
        <v>1428</v>
      </c>
      <c r="H285" s="583">
        <v>1</v>
      </c>
      <c r="I285" s="583">
        <v>376</v>
      </c>
      <c r="J285" s="574"/>
      <c r="K285" s="574">
        <v>376</v>
      </c>
      <c r="L285" s="583"/>
      <c r="M285" s="583"/>
      <c r="N285" s="574"/>
      <c r="O285" s="574"/>
      <c r="P285" s="583"/>
      <c r="Q285" s="583"/>
      <c r="R285" s="579"/>
      <c r="S285" s="584"/>
    </row>
    <row r="286" spans="1:19" ht="14.45" customHeight="1" x14ac:dyDescent="0.2">
      <c r="A286" s="573" t="s">
        <v>1331</v>
      </c>
      <c r="B286" s="574" t="s">
        <v>1332</v>
      </c>
      <c r="C286" s="574" t="s">
        <v>482</v>
      </c>
      <c r="D286" s="574" t="s">
        <v>570</v>
      </c>
      <c r="E286" s="574" t="s">
        <v>1347</v>
      </c>
      <c r="F286" s="574" t="s">
        <v>1431</v>
      </c>
      <c r="G286" s="574" t="s">
        <v>1432</v>
      </c>
      <c r="H286" s="583">
        <v>3</v>
      </c>
      <c r="I286" s="583">
        <v>408</v>
      </c>
      <c r="J286" s="574"/>
      <c r="K286" s="574">
        <v>136</v>
      </c>
      <c r="L286" s="583">
        <v>3</v>
      </c>
      <c r="M286" s="583">
        <v>411</v>
      </c>
      <c r="N286" s="574"/>
      <c r="O286" s="574">
        <v>137</v>
      </c>
      <c r="P286" s="583"/>
      <c r="Q286" s="583"/>
      <c r="R286" s="579"/>
      <c r="S286" s="584"/>
    </row>
    <row r="287" spans="1:19" ht="14.45" customHeight="1" x14ac:dyDescent="0.2">
      <c r="A287" s="573" t="s">
        <v>1331</v>
      </c>
      <c r="B287" s="574" t="s">
        <v>1332</v>
      </c>
      <c r="C287" s="574" t="s">
        <v>482</v>
      </c>
      <c r="D287" s="574" t="s">
        <v>570</v>
      </c>
      <c r="E287" s="574" t="s">
        <v>1347</v>
      </c>
      <c r="F287" s="574" t="s">
        <v>1433</v>
      </c>
      <c r="G287" s="574" t="s">
        <v>1434</v>
      </c>
      <c r="H287" s="583">
        <v>16</v>
      </c>
      <c r="I287" s="583">
        <v>6288</v>
      </c>
      <c r="J287" s="574"/>
      <c r="K287" s="574">
        <v>393</v>
      </c>
      <c r="L287" s="583">
        <v>5</v>
      </c>
      <c r="M287" s="583">
        <v>1980</v>
      </c>
      <c r="N287" s="574"/>
      <c r="O287" s="574">
        <v>396</v>
      </c>
      <c r="P287" s="583"/>
      <c r="Q287" s="583"/>
      <c r="R287" s="579"/>
      <c r="S287" s="584"/>
    </row>
    <row r="288" spans="1:19" ht="14.45" customHeight="1" x14ac:dyDescent="0.2">
      <c r="A288" s="573" t="s">
        <v>1331</v>
      </c>
      <c r="B288" s="574" t="s">
        <v>1332</v>
      </c>
      <c r="C288" s="574" t="s">
        <v>482</v>
      </c>
      <c r="D288" s="574" t="s">
        <v>570</v>
      </c>
      <c r="E288" s="574" t="s">
        <v>1347</v>
      </c>
      <c r="F288" s="574" t="s">
        <v>1435</v>
      </c>
      <c r="G288" s="574" t="s">
        <v>1436</v>
      </c>
      <c r="H288" s="583"/>
      <c r="I288" s="583"/>
      <c r="J288" s="574"/>
      <c r="K288" s="574"/>
      <c r="L288" s="583">
        <v>1</v>
      </c>
      <c r="M288" s="583">
        <v>511</v>
      </c>
      <c r="N288" s="574"/>
      <c r="O288" s="574">
        <v>511</v>
      </c>
      <c r="P288" s="583"/>
      <c r="Q288" s="583"/>
      <c r="R288" s="579"/>
      <c r="S288" s="584"/>
    </row>
    <row r="289" spans="1:19" ht="14.45" customHeight="1" x14ac:dyDescent="0.2">
      <c r="A289" s="573" t="s">
        <v>1331</v>
      </c>
      <c r="B289" s="574" t="s">
        <v>1332</v>
      </c>
      <c r="C289" s="574" t="s">
        <v>482</v>
      </c>
      <c r="D289" s="574" t="s">
        <v>570</v>
      </c>
      <c r="E289" s="574" t="s">
        <v>1347</v>
      </c>
      <c r="F289" s="574" t="s">
        <v>1439</v>
      </c>
      <c r="G289" s="574" t="s">
        <v>1440</v>
      </c>
      <c r="H289" s="583">
        <v>3</v>
      </c>
      <c r="I289" s="583">
        <v>546</v>
      </c>
      <c r="J289" s="574"/>
      <c r="K289" s="574">
        <v>182</v>
      </c>
      <c r="L289" s="583">
        <v>1</v>
      </c>
      <c r="M289" s="583">
        <v>183</v>
      </c>
      <c r="N289" s="574"/>
      <c r="O289" s="574">
        <v>183</v>
      </c>
      <c r="P289" s="583"/>
      <c r="Q289" s="583"/>
      <c r="R289" s="579"/>
      <c r="S289" s="584"/>
    </row>
    <row r="290" spans="1:19" ht="14.45" customHeight="1" x14ac:dyDescent="0.2">
      <c r="A290" s="573" t="s">
        <v>1331</v>
      </c>
      <c r="B290" s="574" t="s">
        <v>1332</v>
      </c>
      <c r="C290" s="574" t="s">
        <v>482</v>
      </c>
      <c r="D290" s="574" t="s">
        <v>570</v>
      </c>
      <c r="E290" s="574" t="s">
        <v>1347</v>
      </c>
      <c r="F290" s="574" t="s">
        <v>1441</v>
      </c>
      <c r="G290" s="574" t="s">
        <v>1442</v>
      </c>
      <c r="H290" s="583">
        <v>17</v>
      </c>
      <c r="I290" s="583">
        <v>7667</v>
      </c>
      <c r="J290" s="574"/>
      <c r="K290" s="574">
        <v>451</v>
      </c>
      <c r="L290" s="583">
        <v>14</v>
      </c>
      <c r="M290" s="583">
        <v>6328</v>
      </c>
      <c r="N290" s="574"/>
      <c r="O290" s="574">
        <v>452</v>
      </c>
      <c r="P290" s="583">
        <v>3</v>
      </c>
      <c r="Q290" s="583">
        <v>1383</v>
      </c>
      <c r="R290" s="579"/>
      <c r="S290" s="584">
        <v>461</v>
      </c>
    </row>
    <row r="291" spans="1:19" ht="14.45" customHeight="1" x14ac:dyDescent="0.2">
      <c r="A291" s="573" t="s">
        <v>1331</v>
      </c>
      <c r="B291" s="574" t="s">
        <v>1332</v>
      </c>
      <c r="C291" s="574" t="s">
        <v>482</v>
      </c>
      <c r="D291" s="574" t="s">
        <v>570</v>
      </c>
      <c r="E291" s="574" t="s">
        <v>1347</v>
      </c>
      <c r="F291" s="574" t="s">
        <v>1443</v>
      </c>
      <c r="G291" s="574" t="s">
        <v>1444</v>
      </c>
      <c r="H291" s="583">
        <v>2</v>
      </c>
      <c r="I291" s="583">
        <v>624</v>
      </c>
      <c r="J291" s="574"/>
      <c r="K291" s="574">
        <v>312</v>
      </c>
      <c r="L291" s="583"/>
      <c r="M291" s="583"/>
      <c r="N291" s="574"/>
      <c r="O291" s="574"/>
      <c r="P291" s="583"/>
      <c r="Q291" s="583"/>
      <c r="R291" s="579"/>
      <c r="S291" s="584"/>
    </row>
    <row r="292" spans="1:19" ht="14.45" customHeight="1" x14ac:dyDescent="0.2">
      <c r="A292" s="573" t="s">
        <v>1331</v>
      </c>
      <c r="B292" s="574" t="s">
        <v>1332</v>
      </c>
      <c r="C292" s="574" t="s">
        <v>482</v>
      </c>
      <c r="D292" s="574" t="s">
        <v>570</v>
      </c>
      <c r="E292" s="574" t="s">
        <v>1347</v>
      </c>
      <c r="F292" s="574" t="s">
        <v>1445</v>
      </c>
      <c r="G292" s="574" t="s">
        <v>1446</v>
      </c>
      <c r="H292" s="583">
        <v>1</v>
      </c>
      <c r="I292" s="583">
        <v>489</v>
      </c>
      <c r="J292" s="574"/>
      <c r="K292" s="574">
        <v>489</v>
      </c>
      <c r="L292" s="583">
        <v>1</v>
      </c>
      <c r="M292" s="583">
        <v>491</v>
      </c>
      <c r="N292" s="574"/>
      <c r="O292" s="574">
        <v>491</v>
      </c>
      <c r="P292" s="583"/>
      <c r="Q292" s="583"/>
      <c r="R292" s="579"/>
      <c r="S292" s="584"/>
    </row>
    <row r="293" spans="1:19" ht="14.45" customHeight="1" x14ac:dyDescent="0.2">
      <c r="A293" s="573" t="s">
        <v>1331</v>
      </c>
      <c r="B293" s="574" t="s">
        <v>1332</v>
      </c>
      <c r="C293" s="574" t="s">
        <v>482</v>
      </c>
      <c r="D293" s="574" t="s">
        <v>570</v>
      </c>
      <c r="E293" s="574" t="s">
        <v>1347</v>
      </c>
      <c r="F293" s="574" t="s">
        <v>1447</v>
      </c>
      <c r="G293" s="574" t="s">
        <v>1448</v>
      </c>
      <c r="H293" s="583">
        <v>3</v>
      </c>
      <c r="I293" s="583">
        <v>930</v>
      </c>
      <c r="J293" s="574"/>
      <c r="K293" s="574">
        <v>310</v>
      </c>
      <c r="L293" s="583"/>
      <c r="M293" s="583"/>
      <c r="N293" s="574"/>
      <c r="O293" s="574"/>
      <c r="P293" s="583"/>
      <c r="Q293" s="583"/>
      <c r="R293" s="579"/>
      <c r="S293" s="584"/>
    </row>
    <row r="294" spans="1:19" ht="14.45" customHeight="1" x14ac:dyDescent="0.2">
      <c r="A294" s="573" t="s">
        <v>1331</v>
      </c>
      <c r="B294" s="574" t="s">
        <v>1332</v>
      </c>
      <c r="C294" s="574" t="s">
        <v>482</v>
      </c>
      <c r="D294" s="574" t="s">
        <v>570</v>
      </c>
      <c r="E294" s="574" t="s">
        <v>1347</v>
      </c>
      <c r="F294" s="574" t="s">
        <v>1449</v>
      </c>
      <c r="G294" s="574" t="s">
        <v>1450</v>
      </c>
      <c r="H294" s="583">
        <v>5</v>
      </c>
      <c r="I294" s="583">
        <v>1685</v>
      </c>
      <c r="J294" s="574"/>
      <c r="K294" s="574">
        <v>337</v>
      </c>
      <c r="L294" s="583"/>
      <c r="M294" s="583"/>
      <c r="N294" s="574"/>
      <c r="O294" s="574"/>
      <c r="P294" s="583"/>
      <c r="Q294" s="583"/>
      <c r="R294" s="579"/>
      <c r="S294" s="584"/>
    </row>
    <row r="295" spans="1:19" ht="14.45" customHeight="1" x14ac:dyDescent="0.2">
      <c r="A295" s="573" t="s">
        <v>1331</v>
      </c>
      <c r="B295" s="574" t="s">
        <v>1332</v>
      </c>
      <c r="C295" s="574" t="s">
        <v>482</v>
      </c>
      <c r="D295" s="574" t="s">
        <v>570</v>
      </c>
      <c r="E295" s="574" t="s">
        <v>1347</v>
      </c>
      <c r="F295" s="574" t="s">
        <v>1453</v>
      </c>
      <c r="G295" s="574" t="s">
        <v>1454</v>
      </c>
      <c r="H295" s="583">
        <v>1</v>
      </c>
      <c r="I295" s="583">
        <v>846</v>
      </c>
      <c r="J295" s="574"/>
      <c r="K295" s="574">
        <v>846</v>
      </c>
      <c r="L295" s="583">
        <v>1</v>
      </c>
      <c r="M295" s="583">
        <v>849</v>
      </c>
      <c r="N295" s="574"/>
      <c r="O295" s="574">
        <v>849</v>
      </c>
      <c r="P295" s="583"/>
      <c r="Q295" s="583"/>
      <c r="R295" s="579"/>
      <c r="S295" s="584"/>
    </row>
    <row r="296" spans="1:19" ht="14.45" customHeight="1" x14ac:dyDescent="0.2">
      <c r="A296" s="573" t="s">
        <v>1331</v>
      </c>
      <c r="B296" s="574" t="s">
        <v>1332</v>
      </c>
      <c r="C296" s="574" t="s">
        <v>482</v>
      </c>
      <c r="D296" s="574" t="s">
        <v>570</v>
      </c>
      <c r="E296" s="574" t="s">
        <v>1347</v>
      </c>
      <c r="F296" s="574" t="s">
        <v>1455</v>
      </c>
      <c r="G296" s="574" t="s">
        <v>1456</v>
      </c>
      <c r="H296" s="583">
        <v>5</v>
      </c>
      <c r="I296" s="583">
        <v>7145</v>
      </c>
      <c r="J296" s="574"/>
      <c r="K296" s="574">
        <v>1429</v>
      </c>
      <c r="L296" s="583"/>
      <c r="M296" s="583"/>
      <c r="N296" s="574"/>
      <c r="O296" s="574"/>
      <c r="P296" s="583"/>
      <c r="Q296" s="583"/>
      <c r="R296" s="579"/>
      <c r="S296" s="584"/>
    </row>
    <row r="297" spans="1:19" ht="14.45" customHeight="1" x14ac:dyDescent="0.2">
      <c r="A297" s="573" t="s">
        <v>1331</v>
      </c>
      <c r="B297" s="574" t="s">
        <v>1332</v>
      </c>
      <c r="C297" s="574" t="s">
        <v>482</v>
      </c>
      <c r="D297" s="574" t="s">
        <v>570</v>
      </c>
      <c r="E297" s="574" t="s">
        <v>1347</v>
      </c>
      <c r="F297" s="574" t="s">
        <v>1459</v>
      </c>
      <c r="G297" s="574" t="s">
        <v>1460</v>
      </c>
      <c r="H297" s="583">
        <v>1</v>
      </c>
      <c r="I297" s="583">
        <v>1584</v>
      </c>
      <c r="J297" s="574"/>
      <c r="K297" s="574">
        <v>1584</v>
      </c>
      <c r="L297" s="583"/>
      <c r="M297" s="583"/>
      <c r="N297" s="574"/>
      <c r="O297" s="574"/>
      <c r="P297" s="583"/>
      <c r="Q297" s="583"/>
      <c r="R297" s="579"/>
      <c r="S297" s="584"/>
    </row>
    <row r="298" spans="1:19" ht="14.45" customHeight="1" x14ac:dyDescent="0.2">
      <c r="A298" s="573" t="s">
        <v>1331</v>
      </c>
      <c r="B298" s="574" t="s">
        <v>1332</v>
      </c>
      <c r="C298" s="574" t="s">
        <v>482</v>
      </c>
      <c r="D298" s="574" t="s">
        <v>570</v>
      </c>
      <c r="E298" s="574" t="s">
        <v>1347</v>
      </c>
      <c r="F298" s="574" t="s">
        <v>1461</v>
      </c>
      <c r="G298" s="574" t="s">
        <v>1462</v>
      </c>
      <c r="H298" s="583">
        <v>42</v>
      </c>
      <c r="I298" s="583">
        <v>10584</v>
      </c>
      <c r="J298" s="574"/>
      <c r="K298" s="574">
        <v>252</v>
      </c>
      <c r="L298" s="583">
        <v>80</v>
      </c>
      <c r="M298" s="583">
        <v>20160</v>
      </c>
      <c r="N298" s="574"/>
      <c r="O298" s="574">
        <v>252</v>
      </c>
      <c r="P298" s="583">
        <v>1</v>
      </c>
      <c r="Q298" s="583">
        <v>255</v>
      </c>
      <c r="R298" s="579"/>
      <c r="S298" s="584">
        <v>255</v>
      </c>
    </row>
    <row r="299" spans="1:19" ht="14.45" customHeight="1" x14ac:dyDescent="0.2">
      <c r="A299" s="573" t="s">
        <v>1331</v>
      </c>
      <c r="B299" s="574" t="s">
        <v>1332</v>
      </c>
      <c r="C299" s="574" t="s">
        <v>482</v>
      </c>
      <c r="D299" s="574" t="s">
        <v>570</v>
      </c>
      <c r="E299" s="574" t="s">
        <v>1347</v>
      </c>
      <c r="F299" s="574" t="s">
        <v>1464</v>
      </c>
      <c r="G299" s="574" t="s">
        <v>1465</v>
      </c>
      <c r="H299" s="583">
        <v>2</v>
      </c>
      <c r="I299" s="583">
        <v>6728</v>
      </c>
      <c r="J299" s="574"/>
      <c r="K299" s="574">
        <v>3364</v>
      </c>
      <c r="L299" s="583"/>
      <c r="M299" s="583"/>
      <c r="N299" s="574"/>
      <c r="O299" s="574"/>
      <c r="P299" s="583"/>
      <c r="Q299" s="583"/>
      <c r="R299" s="579"/>
      <c r="S299" s="584"/>
    </row>
    <row r="300" spans="1:19" ht="14.45" customHeight="1" x14ac:dyDescent="0.2">
      <c r="A300" s="573" t="s">
        <v>1331</v>
      </c>
      <c r="B300" s="574" t="s">
        <v>1332</v>
      </c>
      <c r="C300" s="574" t="s">
        <v>482</v>
      </c>
      <c r="D300" s="574" t="s">
        <v>573</v>
      </c>
      <c r="E300" s="574" t="s">
        <v>1333</v>
      </c>
      <c r="F300" s="574" t="s">
        <v>1334</v>
      </c>
      <c r="G300" s="574" t="s">
        <v>1335</v>
      </c>
      <c r="H300" s="583">
        <v>0.4</v>
      </c>
      <c r="I300" s="583">
        <v>29.07</v>
      </c>
      <c r="J300" s="574"/>
      <c r="K300" s="574">
        <v>72.674999999999997</v>
      </c>
      <c r="L300" s="583">
        <v>0.4</v>
      </c>
      <c r="M300" s="583">
        <v>29.04</v>
      </c>
      <c r="N300" s="574"/>
      <c r="O300" s="574">
        <v>72.599999999999994</v>
      </c>
      <c r="P300" s="583"/>
      <c r="Q300" s="583"/>
      <c r="R300" s="579"/>
      <c r="S300" s="584"/>
    </row>
    <row r="301" spans="1:19" ht="14.45" customHeight="1" x14ac:dyDescent="0.2">
      <c r="A301" s="573" t="s">
        <v>1331</v>
      </c>
      <c r="B301" s="574" t="s">
        <v>1332</v>
      </c>
      <c r="C301" s="574" t="s">
        <v>482</v>
      </c>
      <c r="D301" s="574" t="s">
        <v>573</v>
      </c>
      <c r="E301" s="574" t="s">
        <v>1333</v>
      </c>
      <c r="F301" s="574" t="s">
        <v>1336</v>
      </c>
      <c r="G301" s="574" t="s">
        <v>1337</v>
      </c>
      <c r="H301" s="583">
        <v>0.4</v>
      </c>
      <c r="I301" s="583">
        <v>27.88</v>
      </c>
      <c r="J301" s="574"/>
      <c r="K301" s="574">
        <v>69.699999999999989</v>
      </c>
      <c r="L301" s="583">
        <v>0.2</v>
      </c>
      <c r="M301" s="583">
        <v>13.94</v>
      </c>
      <c r="N301" s="574"/>
      <c r="O301" s="574">
        <v>69.699999999999989</v>
      </c>
      <c r="P301" s="583"/>
      <c r="Q301" s="583"/>
      <c r="R301" s="579"/>
      <c r="S301" s="584"/>
    </row>
    <row r="302" spans="1:19" ht="14.45" customHeight="1" x14ac:dyDescent="0.2">
      <c r="A302" s="573" t="s">
        <v>1331</v>
      </c>
      <c r="B302" s="574" t="s">
        <v>1332</v>
      </c>
      <c r="C302" s="574" t="s">
        <v>482</v>
      </c>
      <c r="D302" s="574" t="s">
        <v>573</v>
      </c>
      <c r="E302" s="574" t="s">
        <v>1333</v>
      </c>
      <c r="F302" s="574" t="s">
        <v>1336</v>
      </c>
      <c r="G302" s="574" t="s">
        <v>525</v>
      </c>
      <c r="H302" s="583"/>
      <c r="I302" s="583"/>
      <c r="J302" s="574"/>
      <c r="K302" s="574"/>
      <c r="L302" s="583">
        <v>0.2</v>
      </c>
      <c r="M302" s="583">
        <v>13.94</v>
      </c>
      <c r="N302" s="574"/>
      <c r="O302" s="574">
        <v>69.699999999999989</v>
      </c>
      <c r="P302" s="583"/>
      <c r="Q302" s="583"/>
      <c r="R302" s="579"/>
      <c r="S302" s="584"/>
    </row>
    <row r="303" spans="1:19" ht="14.45" customHeight="1" x14ac:dyDescent="0.2">
      <c r="A303" s="573" t="s">
        <v>1331</v>
      </c>
      <c r="B303" s="574" t="s">
        <v>1332</v>
      </c>
      <c r="C303" s="574" t="s">
        <v>482</v>
      </c>
      <c r="D303" s="574" t="s">
        <v>573</v>
      </c>
      <c r="E303" s="574" t="s">
        <v>1333</v>
      </c>
      <c r="F303" s="574" t="s">
        <v>1338</v>
      </c>
      <c r="G303" s="574" t="s">
        <v>523</v>
      </c>
      <c r="H303" s="583">
        <v>0.60000000000000009</v>
      </c>
      <c r="I303" s="583">
        <v>204.10000000000002</v>
      </c>
      <c r="J303" s="574"/>
      <c r="K303" s="574">
        <v>340.16666666666663</v>
      </c>
      <c r="L303" s="583">
        <v>0.4</v>
      </c>
      <c r="M303" s="583">
        <v>147.08000000000001</v>
      </c>
      <c r="N303" s="574"/>
      <c r="O303" s="574">
        <v>367.7</v>
      </c>
      <c r="P303" s="583"/>
      <c r="Q303" s="583"/>
      <c r="R303" s="579"/>
      <c r="S303" s="584"/>
    </row>
    <row r="304" spans="1:19" ht="14.45" customHeight="1" x14ac:dyDescent="0.2">
      <c r="A304" s="573" t="s">
        <v>1331</v>
      </c>
      <c r="B304" s="574" t="s">
        <v>1332</v>
      </c>
      <c r="C304" s="574" t="s">
        <v>482</v>
      </c>
      <c r="D304" s="574" t="s">
        <v>573</v>
      </c>
      <c r="E304" s="574" t="s">
        <v>1333</v>
      </c>
      <c r="F304" s="574" t="s">
        <v>1340</v>
      </c>
      <c r="G304" s="574" t="s">
        <v>1341</v>
      </c>
      <c r="H304" s="583">
        <v>0.2</v>
      </c>
      <c r="I304" s="583">
        <v>32.76</v>
      </c>
      <c r="J304" s="574"/>
      <c r="K304" s="574">
        <v>163.79999999999998</v>
      </c>
      <c r="L304" s="583"/>
      <c r="M304" s="583"/>
      <c r="N304" s="574"/>
      <c r="O304" s="574"/>
      <c r="P304" s="583"/>
      <c r="Q304" s="583"/>
      <c r="R304" s="579"/>
      <c r="S304" s="584"/>
    </row>
    <row r="305" spans="1:19" ht="14.45" customHeight="1" x14ac:dyDescent="0.2">
      <c r="A305" s="573" t="s">
        <v>1331</v>
      </c>
      <c r="B305" s="574" t="s">
        <v>1332</v>
      </c>
      <c r="C305" s="574" t="s">
        <v>482</v>
      </c>
      <c r="D305" s="574" t="s">
        <v>573</v>
      </c>
      <c r="E305" s="574" t="s">
        <v>1333</v>
      </c>
      <c r="F305" s="574" t="s">
        <v>1342</v>
      </c>
      <c r="G305" s="574" t="s">
        <v>1343</v>
      </c>
      <c r="H305" s="583"/>
      <c r="I305" s="583"/>
      <c r="J305" s="574"/>
      <c r="K305" s="574"/>
      <c r="L305" s="583"/>
      <c r="M305" s="583"/>
      <c r="N305" s="574"/>
      <c r="O305" s="574"/>
      <c r="P305" s="583">
        <v>1</v>
      </c>
      <c r="Q305" s="583">
        <v>0</v>
      </c>
      <c r="R305" s="579"/>
      <c r="S305" s="584">
        <v>0</v>
      </c>
    </row>
    <row r="306" spans="1:19" ht="14.45" customHeight="1" x14ac:dyDescent="0.2">
      <c r="A306" s="573" t="s">
        <v>1331</v>
      </c>
      <c r="B306" s="574" t="s">
        <v>1332</v>
      </c>
      <c r="C306" s="574" t="s">
        <v>482</v>
      </c>
      <c r="D306" s="574" t="s">
        <v>573</v>
      </c>
      <c r="E306" s="574" t="s">
        <v>1347</v>
      </c>
      <c r="F306" s="574" t="s">
        <v>1354</v>
      </c>
      <c r="G306" s="574" t="s">
        <v>1355</v>
      </c>
      <c r="H306" s="583">
        <v>41</v>
      </c>
      <c r="I306" s="583">
        <v>3444</v>
      </c>
      <c r="J306" s="574"/>
      <c r="K306" s="574">
        <v>84</v>
      </c>
      <c r="L306" s="583">
        <v>29</v>
      </c>
      <c r="M306" s="583">
        <v>2465</v>
      </c>
      <c r="N306" s="574"/>
      <c r="O306" s="574">
        <v>85</v>
      </c>
      <c r="P306" s="583">
        <v>1</v>
      </c>
      <c r="Q306" s="583">
        <v>89</v>
      </c>
      <c r="R306" s="579"/>
      <c r="S306" s="584">
        <v>89</v>
      </c>
    </row>
    <row r="307" spans="1:19" ht="14.45" customHeight="1" x14ac:dyDescent="0.2">
      <c r="A307" s="573" t="s">
        <v>1331</v>
      </c>
      <c r="B307" s="574" t="s">
        <v>1332</v>
      </c>
      <c r="C307" s="574" t="s">
        <v>482</v>
      </c>
      <c r="D307" s="574" t="s">
        <v>573</v>
      </c>
      <c r="E307" s="574" t="s">
        <v>1347</v>
      </c>
      <c r="F307" s="574" t="s">
        <v>1356</v>
      </c>
      <c r="G307" s="574" t="s">
        <v>1357</v>
      </c>
      <c r="H307" s="583">
        <v>1166</v>
      </c>
      <c r="I307" s="583">
        <v>124762</v>
      </c>
      <c r="J307" s="574"/>
      <c r="K307" s="574">
        <v>107</v>
      </c>
      <c r="L307" s="583">
        <v>387</v>
      </c>
      <c r="M307" s="583">
        <v>41796</v>
      </c>
      <c r="N307" s="574"/>
      <c r="O307" s="574">
        <v>108</v>
      </c>
      <c r="P307" s="583">
        <v>166</v>
      </c>
      <c r="Q307" s="583">
        <v>18592</v>
      </c>
      <c r="R307" s="579"/>
      <c r="S307" s="584">
        <v>112</v>
      </c>
    </row>
    <row r="308" spans="1:19" ht="14.45" customHeight="1" x14ac:dyDescent="0.2">
      <c r="A308" s="573" t="s">
        <v>1331</v>
      </c>
      <c r="B308" s="574" t="s">
        <v>1332</v>
      </c>
      <c r="C308" s="574" t="s">
        <v>482</v>
      </c>
      <c r="D308" s="574" t="s">
        <v>573</v>
      </c>
      <c r="E308" s="574" t="s">
        <v>1347</v>
      </c>
      <c r="F308" s="574" t="s">
        <v>1360</v>
      </c>
      <c r="G308" s="574" t="s">
        <v>1361</v>
      </c>
      <c r="H308" s="583">
        <v>69</v>
      </c>
      <c r="I308" s="583">
        <v>2622</v>
      </c>
      <c r="J308" s="574"/>
      <c r="K308" s="574">
        <v>38</v>
      </c>
      <c r="L308" s="583">
        <v>35</v>
      </c>
      <c r="M308" s="583">
        <v>1330</v>
      </c>
      <c r="N308" s="574"/>
      <c r="O308" s="574">
        <v>38</v>
      </c>
      <c r="P308" s="583">
        <v>18</v>
      </c>
      <c r="Q308" s="583">
        <v>720</v>
      </c>
      <c r="R308" s="579"/>
      <c r="S308" s="584">
        <v>40</v>
      </c>
    </row>
    <row r="309" spans="1:19" ht="14.45" customHeight="1" x14ac:dyDescent="0.2">
      <c r="A309" s="573" t="s">
        <v>1331</v>
      </c>
      <c r="B309" s="574" t="s">
        <v>1332</v>
      </c>
      <c r="C309" s="574" t="s">
        <v>482</v>
      </c>
      <c r="D309" s="574" t="s">
        <v>573</v>
      </c>
      <c r="E309" s="574" t="s">
        <v>1347</v>
      </c>
      <c r="F309" s="574" t="s">
        <v>1368</v>
      </c>
      <c r="G309" s="574" t="s">
        <v>1369</v>
      </c>
      <c r="H309" s="583">
        <v>347</v>
      </c>
      <c r="I309" s="583">
        <v>88138</v>
      </c>
      <c r="J309" s="574"/>
      <c r="K309" s="574">
        <v>254</v>
      </c>
      <c r="L309" s="583">
        <v>170</v>
      </c>
      <c r="M309" s="583">
        <v>43350</v>
      </c>
      <c r="N309" s="574"/>
      <c r="O309" s="574">
        <v>255</v>
      </c>
      <c r="P309" s="583">
        <v>64</v>
      </c>
      <c r="Q309" s="583">
        <v>17600</v>
      </c>
      <c r="R309" s="579"/>
      <c r="S309" s="584">
        <v>275</v>
      </c>
    </row>
    <row r="310" spans="1:19" ht="14.45" customHeight="1" x14ac:dyDescent="0.2">
      <c r="A310" s="573" t="s">
        <v>1331</v>
      </c>
      <c r="B310" s="574" t="s">
        <v>1332</v>
      </c>
      <c r="C310" s="574" t="s">
        <v>482</v>
      </c>
      <c r="D310" s="574" t="s">
        <v>573</v>
      </c>
      <c r="E310" s="574" t="s">
        <v>1347</v>
      </c>
      <c r="F310" s="574" t="s">
        <v>1370</v>
      </c>
      <c r="G310" s="574" t="s">
        <v>1371</v>
      </c>
      <c r="H310" s="583">
        <v>1419</v>
      </c>
      <c r="I310" s="583">
        <v>178794</v>
      </c>
      <c r="J310" s="574"/>
      <c r="K310" s="574">
        <v>126</v>
      </c>
      <c r="L310" s="583">
        <v>556</v>
      </c>
      <c r="M310" s="583">
        <v>70612</v>
      </c>
      <c r="N310" s="574"/>
      <c r="O310" s="574">
        <v>127</v>
      </c>
      <c r="P310" s="583">
        <v>237</v>
      </c>
      <c r="Q310" s="583">
        <v>32469</v>
      </c>
      <c r="R310" s="579"/>
      <c r="S310" s="584">
        <v>137</v>
      </c>
    </row>
    <row r="311" spans="1:19" ht="14.45" customHeight="1" x14ac:dyDescent="0.2">
      <c r="A311" s="573" t="s">
        <v>1331</v>
      </c>
      <c r="B311" s="574" t="s">
        <v>1332</v>
      </c>
      <c r="C311" s="574" t="s">
        <v>482</v>
      </c>
      <c r="D311" s="574" t="s">
        <v>573</v>
      </c>
      <c r="E311" s="574" t="s">
        <v>1347</v>
      </c>
      <c r="F311" s="574" t="s">
        <v>1372</v>
      </c>
      <c r="G311" s="574" t="s">
        <v>1373</v>
      </c>
      <c r="H311" s="583">
        <v>2</v>
      </c>
      <c r="I311" s="583">
        <v>1088</v>
      </c>
      <c r="J311" s="574"/>
      <c r="K311" s="574">
        <v>544</v>
      </c>
      <c r="L311" s="583">
        <v>2</v>
      </c>
      <c r="M311" s="583">
        <v>1094</v>
      </c>
      <c r="N311" s="574"/>
      <c r="O311" s="574">
        <v>547</v>
      </c>
      <c r="P311" s="583"/>
      <c r="Q311" s="583"/>
      <c r="R311" s="579"/>
      <c r="S311" s="584"/>
    </row>
    <row r="312" spans="1:19" ht="14.45" customHeight="1" x14ac:dyDescent="0.2">
      <c r="A312" s="573" t="s">
        <v>1331</v>
      </c>
      <c r="B312" s="574" t="s">
        <v>1332</v>
      </c>
      <c r="C312" s="574" t="s">
        <v>482</v>
      </c>
      <c r="D312" s="574" t="s">
        <v>573</v>
      </c>
      <c r="E312" s="574" t="s">
        <v>1347</v>
      </c>
      <c r="F312" s="574" t="s">
        <v>1376</v>
      </c>
      <c r="G312" s="574" t="s">
        <v>1377</v>
      </c>
      <c r="H312" s="583">
        <v>4</v>
      </c>
      <c r="I312" s="583">
        <v>2016</v>
      </c>
      <c r="J312" s="574"/>
      <c r="K312" s="574">
        <v>504</v>
      </c>
      <c r="L312" s="583">
        <v>1</v>
      </c>
      <c r="M312" s="583">
        <v>507</v>
      </c>
      <c r="N312" s="574"/>
      <c r="O312" s="574">
        <v>507</v>
      </c>
      <c r="P312" s="583"/>
      <c r="Q312" s="583"/>
      <c r="R312" s="579"/>
      <c r="S312" s="584"/>
    </row>
    <row r="313" spans="1:19" ht="14.45" customHeight="1" x14ac:dyDescent="0.2">
      <c r="A313" s="573" t="s">
        <v>1331</v>
      </c>
      <c r="B313" s="574" t="s">
        <v>1332</v>
      </c>
      <c r="C313" s="574" t="s">
        <v>482</v>
      </c>
      <c r="D313" s="574" t="s">
        <v>573</v>
      </c>
      <c r="E313" s="574" t="s">
        <v>1347</v>
      </c>
      <c r="F313" s="574" t="s">
        <v>1378</v>
      </c>
      <c r="G313" s="574" t="s">
        <v>1379</v>
      </c>
      <c r="H313" s="583">
        <v>1</v>
      </c>
      <c r="I313" s="583">
        <v>685</v>
      </c>
      <c r="J313" s="574"/>
      <c r="K313" s="574">
        <v>685</v>
      </c>
      <c r="L313" s="583">
        <v>2</v>
      </c>
      <c r="M313" s="583">
        <v>1376</v>
      </c>
      <c r="N313" s="574"/>
      <c r="O313" s="574">
        <v>688</v>
      </c>
      <c r="P313" s="583"/>
      <c r="Q313" s="583"/>
      <c r="R313" s="579"/>
      <c r="S313" s="584"/>
    </row>
    <row r="314" spans="1:19" ht="14.45" customHeight="1" x14ac:dyDescent="0.2">
      <c r="A314" s="573" t="s">
        <v>1331</v>
      </c>
      <c r="B314" s="574" t="s">
        <v>1332</v>
      </c>
      <c r="C314" s="574" t="s">
        <v>482</v>
      </c>
      <c r="D314" s="574" t="s">
        <v>573</v>
      </c>
      <c r="E314" s="574" t="s">
        <v>1347</v>
      </c>
      <c r="F314" s="574" t="s">
        <v>1384</v>
      </c>
      <c r="G314" s="574" t="s">
        <v>1385</v>
      </c>
      <c r="H314" s="583">
        <v>1</v>
      </c>
      <c r="I314" s="583">
        <v>982</v>
      </c>
      <c r="J314" s="574"/>
      <c r="K314" s="574">
        <v>982</v>
      </c>
      <c r="L314" s="583"/>
      <c r="M314" s="583"/>
      <c r="N314" s="574"/>
      <c r="O314" s="574"/>
      <c r="P314" s="583"/>
      <c r="Q314" s="583"/>
      <c r="R314" s="579"/>
      <c r="S314" s="584"/>
    </row>
    <row r="315" spans="1:19" ht="14.45" customHeight="1" x14ac:dyDescent="0.2">
      <c r="A315" s="573" t="s">
        <v>1331</v>
      </c>
      <c r="B315" s="574" t="s">
        <v>1332</v>
      </c>
      <c r="C315" s="574" t="s">
        <v>482</v>
      </c>
      <c r="D315" s="574" t="s">
        <v>573</v>
      </c>
      <c r="E315" s="574" t="s">
        <v>1347</v>
      </c>
      <c r="F315" s="574" t="s">
        <v>1390</v>
      </c>
      <c r="G315" s="574" t="s">
        <v>1391</v>
      </c>
      <c r="H315" s="583">
        <v>1559</v>
      </c>
      <c r="I315" s="583">
        <v>51966.67</v>
      </c>
      <c r="J315" s="574"/>
      <c r="K315" s="574">
        <v>33.33333547145606</v>
      </c>
      <c r="L315" s="583">
        <v>637</v>
      </c>
      <c r="M315" s="583">
        <v>23408.899999999998</v>
      </c>
      <c r="N315" s="574"/>
      <c r="O315" s="574">
        <v>36.748665620094187</v>
      </c>
      <c r="P315" s="583">
        <v>280</v>
      </c>
      <c r="Q315" s="583">
        <v>12755.56</v>
      </c>
      <c r="R315" s="579"/>
      <c r="S315" s="584">
        <v>45.555571428571426</v>
      </c>
    </row>
    <row r="316" spans="1:19" ht="14.45" customHeight="1" x14ac:dyDescent="0.2">
      <c r="A316" s="573" t="s">
        <v>1331</v>
      </c>
      <c r="B316" s="574" t="s">
        <v>1332</v>
      </c>
      <c r="C316" s="574" t="s">
        <v>482</v>
      </c>
      <c r="D316" s="574" t="s">
        <v>573</v>
      </c>
      <c r="E316" s="574" t="s">
        <v>1347</v>
      </c>
      <c r="F316" s="574" t="s">
        <v>1392</v>
      </c>
      <c r="G316" s="574" t="s">
        <v>1393</v>
      </c>
      <c r="H316" s="583">
        <v>31</v>
      </c>
      <c r="I316" s="583">
        <v>3596</v>
      </c>
      <c r="J316" s="574"/>
      <c r="K316" s="574">
        <v>116</v>
      </c>
      <c r="L316" s="583">
        <v>37</v>
      </c>
      <c r="M316" s="583">
        <v>4329</v>
      </c>
      <c r="N316" s="574"/>
      <c r="O316" s="574">
        <v>117</v>
      </c>
      <c r="P316" s="583">
        <v>9</v>
      </c>
      <c r="Q316" s="583">
        <v>1143</v>
      </c>
      <c r="R316" s="579"/>
      <c r="S316" s="584">
        <v>127</v>
      </c>
    </row>
    <row r="317" spans="1:19" ht="14.45" customHeight="1" x14ac:dyDescent="0.2">
      <c r="A317" s="573" t="s">
        <v>1331</v>
      </c>
      <c r="B317" s="574" t="s">
        <v>1332</v>
      </c>
      <c r="C317" s="574" t="s">
        <v>482</v>
      </c>
      <c r="D317" s="574" t="s">
        <v>573</v>
      </c>
      <c r="E317" s="574" t="s">
        <v>1347</v>
      </c>
      <c r="F317" s="574" t="s">
        <v>1394</v>
      </c>
      <c r="G317" s="574" t="s">
        <v>1395</v>
      </c>
      <c r="H317" s="583">
        <v>1</v>
      </c>
      <c r="I317" s="583">
        <v>38</v>
      </c>
      <c r="J317" s="574"/>
      <c r="K317" s="574">
        <v>38</v>
      </c>
      <c r="L317" s="583"/>
      <c r="M317" s="583"/>
      <c r="N317" s="574"/>
      <c r="O317" s="574"/>
      <c r="P317" s="583"/>
      <c r="Q317" s="583"/>
      <c r="R317" s="579"/>
      <c r="S317" s="584"/>
    </row>
    <row r="318" spans="1:19" ht="14.45" customHeight="1" x14ac:dyDescent="0.2">
      <c r="A318" s="573" t="s">
        <v>1331</v>
      </c>
      <c r="B318" s="574" t="s">
        <v>1332</v>
      </c>
      <c r="C318" s="574" t="s">
        <v>482</v>
      </c>
      <c r="D318" s="574" t="s">
        <v>573</v>
      </c>
      <c r="E318" s="574" t="s">
        <v>1347</v>
      </c>
      <c r="F318" s="574" t="s">
        <v>1396</v>
      </c>
      <c r="G318" s="574" t="s">
        <v>1397</v>
      </c>
      <c r="H318" s="583">
        <v>15</v>
      </c>
      <c r="I318" s="583">
        <v>1305</v>
      </c>
      <c r="J318" s="574"/>
      <c r="K318" s="574">
        <v>87</v>
      </c>
      <c r="L318" s="583">
        <v>7</v>
      </c>
      <c r="M318" s="583">
        <v>616</v>
      </c>
      <c r="N318" s="574"/>
      <c r="O318" s="574">
        <v>88</v>
      </c>
      <c r="P318" s="583"/>
      <c r="Q318" s="583"/>
      <c r="R318" s="579"/>
      <c r="S318" s="584"/>
    </row>
    <row r="319" spans="1:19" ht="14.45" customHeight="1" x14ac:dyDescent="0.2">
      <c r="A319" s="573" t="s">
        <v>1331</v>
      </c>
      <c r="B319" s="574" t="s">
        <v>1332</v>
      </c>
      <c r="C319" s="574" t="s">
        <v>482</v>
      </c>
      <c r="D319" s="574" t="s">
        <v>573</v>
      </c>
      <c r="E319" s="574" t="s">
        <v>1347</v>
      </c>
      <c r="F319" s="574" t="s">
        <v>1398</v>
      </c>
      <c r="G319" s="574" t="s">
        <v>1399</v>
      </c>
      <c r="H319" s="583">
        <v>41</v>
      </c>
      <c r="I319" s="583">
        <v>1353</v>
      </c>
      <c r="J319" s="574"/>
      <c r="K319" s="574">
        <v>33</v>
      </c>
      <c r="L319" s="583">
        <v>18</v>
      </c>
      <c r="M319" s="583">
        <v>594</v>
      </c>
      <c r="N319" s="574"/>
      <c r="O319" s="574">
        <v>33</v>
      </c>
      <c r="P319" s="583">
        <v>23</v>
      </c>
      <c r="Q319" s="583">
        <v>782</v>
      </c>
      <c r="R319" s="579"/>
      <c r="S319" s="584">
        <v>34</v>
      </c>
    </row>
    <row r="320" spans="1:19" ht="14.45" customHeight="1" x14ac:dyDescent="0.2">
      <c r="A320" s="573" t="s">
        <v>1331</v>
      </c>
      <c r="B320" s="574" t="s">
        <v>1332</v>
      </c>
      <c r="C320" s="574" t="s">
        <v>482</v>
      </c>
      <c r="D320" s="574" t="s">
        <v>573</v>
      </c>
      <c r="E320" s="574" t="s">
        <v>1347</v>
      </c>
      <c r="F320" s="574" t="s">
        <v>1400</v>
      </c>
      <c r="G320" s="574" t="s">
        <v>1401</v>
      </c>
      <c r="H320" s="583">
        <v>11</v>
      </c>
      <c r="I320" s="583">
        <v>16874</v>
      </c>
      <c r="J320" s="574"/>
      <c r="K320" s="574">
        <v>1534</v>
      </c>
      <c r="L320" s="583">
        <v>22</v>
      </c>
      <c r="M320" s="583">
        <v>33814</v>
      </c>
      <c r="N320" s="574"/>
      <c r="O320" s="574">
        <v>1537</v>
      </c>
      <c r="P320" s="583">
        <v>21</v>
      </c>
      <c r="Q320" s="583">
        <v>32655</v>
      </c>
      <c r="R320" s="579"/>
      <c r="S320" s="584">
        <v>1555</v>
      </c>
    </row>
    <row r="321" spans="1:19" ht="14.45" customHeight="1" x14ac:dyDescent="0.2">
      <c r="A321" s="573" t="s">
        <v>1331</v>
      </c>
      <c r="B321" s="574" t="s">
        <v>1332</v>
      </c>
      <c r="C321" s="574" t="s">
        <v>482</v>
      </c>
      <c r="D321" s="574" t="s">
        <v>573</v>
      </c>
      <c r="E321" s="574" t="s">
        <v>1347</v>
      </c>
      <c r="F321" s="574" t="s">
        <v>1404</v>
      </c>
      <c r="G321" s="574" t="s">
        <v>1373</v>
      </c>
      <c r="H321" s="583">
        <v>1</v>
      </c>
      <c r="I321" s="583">
        <v>694</v>
      </c>
      <c r="J321" s="574"/>
      <c r="K321" s="574">
        <v>694</v>
      </c>
      <c r="L321" s="583"/>
      <c r="M321" s="583"/>
      <c r="N321" s="574"/>
      <c r="O321" s="574"/>
      <c r="P321" s="583"/>
      <c r="Q321" s="583"/>
      <c r="R321" s="579"/>
      <c r="S321" s="584"/>
    </row>
    <row r="322" spans="1:19" ht="14.45" customHeight="1" x14ac:dyDescent="0.2">
      <c r="A322" s="573" t="s">
        <v>1331</v>
      </c>
      <c r="B322" s="574" t="s">
        <v>1332</v>
      </c>
      <c r="C322" s="574" t="s">
        <v>482</v>
      </c>
      <c r="D322" s="574" t="s">
        <v>573</v>
      </c>
      <c r="E322" s="574" t="s">
        <v>1347</v>
      </c>
      <c r="F322" s="574" t="s">
        <v>1405</v>
      </c>
      <c r="G322" s="574" t="s">
        <v>1406</v>
      </c>
      <c r="H322" s="583">
        <v>1</v>
      </c>
      <c r="I322" s="583">
        <v>158</v>
      </c>
      <c r="J322" s="574"/>
      <c r="K322" s="574">
        <v>158</v>
      </c>
      <c r="L322" s="583"/>
      <c r="M322" s="583"/>
      <c r="N322" s="574"/>
      <c r="O322" s="574"/>
      <c r="P322" s="583"/>
      <c r="Q322" s="583"/>
      <c r="R322" s="579"/>
      <c r="S322" s="584"/>
    </row>
    <row r="323" spans="1:19" ht="14.45" customHeight="1" x14ac:dyDescent="0.2">
      <c r="A323" s="573" t="s">
        <v>1331</v>
      </c>
      <c r="B323" s="574" t="s">
        <v>1332</v>
      </c>
      <c r="C323" s="574" t="s">
        <v>482</v>
      </c>
      <c r="D323" s="574" t="s">
        <v>573</v>
      </c>
      <c r="E323" s="574" t="s">
        <v>1347</v>
      </c>
      <c r="F323" s="574" t="s">
        <v>1407</v>
      </c>
      <c r="G323" s="574" t="s">
        <v>1408</v>
      </c>
      <c r="H323" s="583">
        <v>2</v>
      </c>
      <c r="I323" s="583">
        <v>3082</v>
      </c>
      <c r="J323" s="574"/>
      <c r="K323" s="574">
        <v>1541</v>
      </c>
      <c r="L323" s="583">
        <v>4</v>
      </c>
      <c r="M323" s="583">
        <v>6176</v>
      </c>
      <c r="N323" s="574"/>
      <c r="O323" s="574">
        <v>1544</v>
      </c>
      <c r="P323" s="583"/>
      <c r="Q323" s="583"/>
      <c r="R323" s="579"/>
      <c r="S323" s="584"/>
    </row>
    <row r="324" spans="1:19" ht="14.45" customHeight="1" x14ac:dyDescent="0.2">
      <c r="A324" s="573" t="s">
        <v>1331</v>
      </c>
      <c r="B324" s="574" t="s">
        <v>1332</v>
      </c>
      <c r="C324" s="574" t="s">
        <v>482</v>
      </c>
      <c r="D324" s="574" t="s">
        <v>573</v>
      </c>
      <c r="E324" s="574" t="s">
        <v>1347</v>
      </c>
      <c r="F324" s="574" t="s">
        <v>1419</v>
      </c>
      <c r="G324" s="574" t="s">
        <v>1420</v>
      </c>
      <c r="H324" s="583">
        <v>1</v>
      </c>
      <c r="I324" s="583">
        <v>125</v>
      </c>
      <c r="J324" s="574"/>
      <c r="K324" s="574">
        <v>125</v>
      </c>
      <c r="L324" s="583"/>
      <c r="M324" s="583"/>
      <c r="N324" s="574"/>
      <c r="O324" s="574"/>
      <c r="P324" s="583">
        <v>1</v>
      </c>
      <c r="Q324" s="583">
        <v>131</v>
      </c>
      <c r="R324" s="579"/>
      <c r="S324" s="584">
        <v>131</v>
      </c>
    </row>
    <row r="325" spans="1:19" ht="14.45" customHeight="1" x14ac:dyDescent="0.2">
      <c r="A325" s="573" t="s">
        <v>1331</v>
      </c>
      <c r="B325" s="574" t="s">
        <v>1332</v>
      </c>
      <c r="C325" s="574" t="s">
        <v>482</v>
      </c>
      <c r="D325" s="574" t="s">
        <v>573</v>
      </c>
      <c r="E325" s="574" t="s">
        <v>1347</v>
      </c>
      <c r="F325" s="574" t="s">
        <v>1421</v>
      </c>
      <c r="G325" s="574" t="s">
        <v>1422</v>
      </c>
      <c r="H325" s="583">
        <v>1</v>
      </c>
      <c r="I325" s="583">
        <v>61</v>
      </c>
      <c r="J325" s="574"/>
      <c r="K325" s="574">
        <v>61</v>
      </c>
      <c r="L325" s="583">
        <v>1</v>
      </c>
      <c r="M325" s="583">
        <v>62</v>
      </c>
      <c r="N325" s="574"/>
      <c r="O325" s="574">
        <v>62</v>
      </c>
      <c r="P325" s="583"/>
      <c r="Q325" s="583"/>
      <c r="R325" s="579"/>
      <c r="S325" s="584"/>
    </row>
    <row r="326" spans="1:19" ht="14.45" customHeight="1" x14ac:dyDescent="0.2">
      <c r="A326" s="573" t="s">
        <v>1331</v>
      </c>
      <c r="B326" s="574" t="s">
        <v>1332</v>
      </c>
      <c r="C326" s="574" t="s">
        <v>482</v>
      </c>
      <c r="D326" s="574" t="s">
        <v>573</v>
      </c>
      <c r="E326" s="574" t="s">
        <v>1347</v>
      </c>
      <c r="F326" s="574" t="s">
        <v>1425</v>
      </c>
      <c r="G326" s="574" t="s">
        <v>1426</v>
      </c>
      <c r="H326" s="583">
        <v>1</v>
      </c>
      <c r="I326" s="583">
        <v>92</v>
      </c>
      <c r="J326" s="574"/>
      <c r="K326" s="574">
        <v>92</v>
      </c>
      <c r="L326" s="583"/>
      <c r="M326" s="583"/>
      <c r="N326" s="574"/>
      <c r="O326" s="574"/>
      <c r="P326" s="583"/>
      <c r="Q326" s="583"/>
      <c r="R326" s="579"/>
      <c r="S326" s="584"/>
    </row>
    <row r="327" spans="1:19" ht="14.45" customHeight="1" x14ac:dyDescent="0.2">
      <c r="A327" s="573" t="s">
        <v>1331</v>
      </c>
      <c r="B327" s="574" t="s">
        <v>1332</v>
      </c>
      <c r="C327" s="574" t="s">
        <v>482</v>
      </c>
      <c r="D327" s="574" t="s">
        <v>573</v>
      </c>
      <c r="E327" s="574" t="s">
        <v>1347</v>
      </c>
      <c r="F327" s="574" t="s">
        <v>1427</v>
      </c>
      <c r="G327" s="574" t="s">
        <v>1428</v>
      </c>
      <c r="H327" s="583">
        <v>4</v>
      </c>
      <c r="I327" s="583">
        <v>1504</v>
      </c>
      <c r="J327" s="574"/>
      <c r="K327" s="574">
        <v>376</v>
      </c>
      <c r="L327" s="583">
        <v>22</v>
      </c>
      <c r="M327" s="583">
        <v>8294</v>
      </c>
      <c r="N327" s="574"/>
      <c r="O327" s="574">
        <v>377</v>
      </c>
      <c r="P327" s="583">
        <v>7</v>
      </c>
      <c r="Q327" s="583">
        <v>2716</v>
      </c>
      <c r="R327" s="579"/>
      <c r="S327" s="584">
        <v>388</v>
      </c>
    </row>
    <row r="328" spans="1:19" ht="14.45" customHeight="1" x14ac:dyDescent="0.2">
      <c r="A328" s="573" t="s">
        <v>1331</v>
      </c>
      <c r="B328" s="574" t="s">
        <v>1332</v>
      </c>
      <c r="C328" s="574" t="s">
        <v>482</v>
      </c>
      <c r="D328" s="574" t="s">
        <v>573</v>
      </c>
      <c r="E328" s="574" t="s">
        <v>1347</v>
      </c>
      <c r="F328" s="574" t="s">
        <v>1431</v>
      </c>
      <c r="G328" s="574" t="s">
        <v>1432</v>
      </c>
      <c r="H328" s="583"/>
      <c r="I328" s="583"/>
      <c r="J328" s="574"/>
      <c r="K328" s="574"/>
      <c r="L328" s="583">
        <v>5</v>
      </c>
      <c r="M328" s="583">
        <v>685</v>
      </c>
      <c r="N328" s="574"/>
      <c r="O328" s="574">
        <v>137</v>
      </c>
      <c r="P328" s="583"/>
      <c r="Q328" s="583"/>
      <c r="R328" s="579"/>
      <c r="S328" s="584"/>
    </row>
    <row r="329" spans="1:19" ht="14.45" customHeight="1" x14ac:dyDescent="0.2">
      <c r="A329" s="573" t="s">
        <v>1331</v>
      </c>
      <c r="B329" s="574" t="s">
        <v>1332</v>
      </c>
      <c r="C329" s="574" t="s">
        <v>482</v>
      </c>
      <c r="D329" s="574" t="s">
        <v>573</v>
      </c>
      <c r="E329" s="574" t="s">
        <v>1347</v>
      </c>
      <c r="F329" s="574" t="s">
        <v>1433</v>
      </c>
      <c r="G329" s="574" t="s">
        <v>1434</v>
      </c>
      <c r="H329" s="583">
        <v>6</v>
      </c>
      <c r="I329" s="583">
        <v>2358</v>
      </c>
      <c r="J329" s="574"/>
      <c r="K329" s="574">
        <v>393</v>
      </c>
      <c r="L329" s="583">
        <v>8</v>
      </c>
      <c r="M329" s="583">
        <v>3168</v>
      </c>
      <c r="N329" s="574"/>
      <c r="O329" s="574">
        <v>396</v>
      </c>
      <c r="P329" s="583"/>
      <c r="Q329" s="583"/>
      <c r="R329" s="579"/>
      <c r="S329" s="584"/>
    </row>
    <row r="330" spans="1:19" ht="14.45" customHeight="1" x14ac:dyDescent="0.2">
      <c r="A330" s="573" t="s">
        <v>1331</v>
      </c>
      <c r="B330" s="574" t="s">
        <v>1332</v>
      </c>
      <c r="C330" s="574" t="s">
        <v>482</v>
      </c>
      <c r="D330" s="574" t="s">
        <v>573</v>
      </c>
      <c r="E330" s="574" t="s">
        <v>1347</v>
      </c>
      <c r="F330" s="574" t="s">
        <v>1435</v>
      </c>
      <c r="G330" s="574" t="s">
        <v>1436</v>
      </c>
      <c r="H330" s="583"/>
      <c r="I330" s="583"/>
      <c r="J330" s="574"/>
      <c r="K330" s="574"/>
      <c r="L330" s="583">
        <v>1</v>
      </c>
      <c r="M330" s="583">
        <v>511</v>
      </c>
      <c r="N330" s="574"/>
      <c r="O330" s="574">
        <v>511</v>
      </c>
      <c r="P330" s="583">
        <v>2</v>
      </c>
      <c r="Q330" s="583">
        <v>1046</v>
      </c>
      <c r="R330" s="579"/>
      <c r="S330" s="584">
        <v>523</v>
      </c>
    </row>
    <row r="331" spans="1:19" ht="14.45" customHeight="1" x14ac:dyDescent="0.2">
      <c r="A331" s="573" t="s">
        <v>1331</v>
      </c>
      <c r="B331" s="574" t="s">
        <v>1332</v>
      </c>
      <c r="C331" s="574" t="s">
        <v>482</v>
      </c>
      <c r="D331" s="574" t="s">
        <v>573</v>
      </c>
      <c r="E331" s="574" t="s">
        <v>1347</v>
      </c>
      <c r="F331" s="574" t="s">
        <v>1441</v>
      </c>
      <c r="G331" s="574" t="s">
        <v>1442</v>
      </c>
      <c r="H331" s="583">
        <v>11</v>
      </c>
      <c r="I331" s="583">
        <v>4961</v>
      </c>
      <c r="J331" s="574"/>
      <c r="K331" s="574">
        <v>451</v>
      </c>
      <c r="L331" s="583">
        <v>25</v>
      </c>
      <c r="M331" s="583">
        <v>11300</v>
      </c>
      <c r="N331" s="574"/>
      <c r="O331" s="574">
        <v>452</v>
      </c>
      <c r="P331" s="583">
        <v>9</v>
      </c>
      <c r="Q331" s="583">
        <v>4149</v>
      </c>
      <c r="R331" s="579"/>
      <c r="S331" s="584">
        <v>461</v>
      </c>
    </row>
    <row r="332" spans="1:19" ht="14.45" customHeight="1" x14ac:dyDescent="0.2">
      <c r="A332" s="573" t="s">
        <v>1331</v>
      </c>
      <c r="B332" s="574" t="s">
        <v>1332</v>
      </c>
      <c r="C332" s="574" t="s">
        <v>482</v>
      </c>
      <c r="D332" s="574" t="s">
        <v>573</v>
      </c>
      <c r="E332" s="574" t="s">
        <v>1347</v>
      </c>
      <c r="F332" s="574" t="s">
        <v>1445</v>
      </c>
      <c r="G332" s="574" t="s">
        <v>1446</v>
      </c>
      <c r="H332" s="583"/>
      <c r="I332" s="583"/>
      <c r="J332" s="574"/>
      <c r="K332" s="574"/>
      <c r="L332" s="583">
        <v>1</v>
      </c>
      <c r="M332" s="583">
        <v>491</v>
      </c>
      <c r="N332" s="574"/>
      <c r="O332" s="574">
        <v>491</v>
      </c>
      <c r="P332" s="583"/>
      <c r="Q332" s="583"/>
      <c r="R332" s="579"/>
      <c r="S332" s="584"/>
    </row>
    <row r="333" spans="1:19" ht="14.45" customHeight="1" x14ac:dyDescent="0.2">
      <c r="A333" s="573" t="s">
        <v>1331</v>
      </c>
      <c r="B333" s="574" t="s">
        <v>1332</v>
      </c>
      <c r="C333" s="574" t="s">
        <v>482</v>
      </c>
      <c r="D333" s="574" t="s">
        <v>573</v>
      </c>
      <c r="E333" s="574" t="s">
        <v>1347</v>
      </c>
      <c r="F333" s="574" t="s">
        <v>1449</v>
      </c>
      <c r="G333" s="574" t="s">
        <v>1450</v>
      </c>
      <c r="H333" s="583">
        <v>2</v>
      </c>
      <c r="I333" s="583">
        <v>674</v>
      </c>
      <c r="J333" s="574"/>
      <c r="K333" s="574">
        <v>337</v>
      </c>
      <c r="L333" s="583"/>
      <c r="M333" s="583"/>
      <c r="N333" s="574"/>
      <c r="O333" s="574"/>
      <c r="P333" s="583"/>
      <c r="Q333" s="583"/>
      <c r="R333" s="579"/>
      <c r="S333" s="584"/>
    </row>
    <row r="334" spans="1:19" ht="14.45" customHeight="1" x14ac:dyDescent="0.2">
      <c r="A334" s="573" t="s">
        <v>1331</v>
      </c>
      <c r="B334" s="574" t="s">
        <v>1332</v>
      </c>
      <c r="C334" s="574" t="s">
        <v>482</v>
      </c>
      <c r="D334" s="574" t="s">
        <v>573</v>
      </c>
      <c r="E334" s="574" t="s">
        <v>1347</v>
      </c>
      <c r="F334" s="574" t="s">
        <v>1451</v>
      </c>
      <c r="G334" s="574" t="s">
        <v>1452</v>
      </c>
      <c r="H334" s="583">
        <v>3</v>
      </c>
      <c r="I334" s="583">
        <v>3135</v>
      </c>
      <c r="J334" s="574"/>
      <c r="K334" s="574">
        <v>1045</v>
      </c>
      <c r="L334" s="583"/>
      <c r="M334" s="583"/>
      <c r="N334" s="574"/>
      <c r="O334" s="574"/>
      <c r="P334" s="583"/>
      <c r="Q334" s="583"/>
      <c r="R334" s="579"/>
      <c r="S334" s="584"/>
    </row>
    <row r="335" spans="1:19" ht="14.45" customHeight="1" x14ac:dyDescent="0.2">
      <c r="A335" s="573" t="s">
        <v>1331</v>
      </c>
      <c r="B335" s="574" t="s">
        <v>1332</v>
      </c>
      <c r="C335" s="574" t="s">
        <v>482</v>
      </c>
      <c r="D335" s="574" t="s">
        <v>573</v>
      </c>
      <c r="E335" s="574" t="s">
        <v>1347</v>
      </c>
      <c r="F335" s="574" t="s">
        <v>1453</v>
      </c>
      <c r="G335" s="574" t="s">
        <v>1454</v>
      </c>
      <c r="H335" s="583"/>
      <c r="I335" s="583"/>
      <c r="J335" s="574"/>
      <c r="K335" s="574"/>
      <c r="L335" s="583">
        <v>1</v>
      </c>
      <c r="M335" s="583">
        <v>849</v>
      </c>
      <c r="N335" s="574"/>
      <c r="O335" s="574">
        <v>849</v>
      </c>
      <c r="P335" s="583"/>
      <c r="Q335" s="583"/>
      <c r="R335" s="579"/>
      <c r="S335" s="584"/>
    </row>
    <row r="336" spans="1:19" ht="14.45" customHeight="1" x14ac:dyDescent="0.2">
      <c r="A336" s="573" t="s">
        <v>1331</v>
      </c>
      <c r="B336" s="574" t="s">
        <v>1332</v>
      </c>
      <c r="C336" s="574" t="s">
        <v>482</v>
      </c>
      <c r="D336" s="574" t="s">
        <v>573</v>
      </c>
      <c r="E336" s="574" t="s">
        <v>1347</v>
      </c>
      <c r="F336" s="574" t="s">
        <v>1455</v>
      </c>
      <c r="G336" s="574" t="s">
        <v>1456</v>
      </c>
      <c r="H336" s="583">
        <v>1</v>
      </c>
      <c r="I336" s="583">
        <v>1429</v>
      </c>
      <c r="J336" s="574"/>
      <c r="K336" s="574">
        <v>1429</v>
      </c>
      <c r="L336" s="583">
        <v>5</v>
      </c>
      <c r="M336" s="583">
        <v>7165</v>
      </c>
      <c r="N336" s="574"/>
      <c r="O336" s="574">
        <v>1433</v>
      </c>
      <c r="P336" s="583"/>
      <c r="Q336" s="583"/>
      <c r="R336" s="579"/>
      <c r="S336" s="584"/>
    </row>
    <row r="337" spans="1:19" ht="14.45" customHeight="1" x14ac:dyDescent="0.2">
      <c r="A337" s="573" t="s">
        <v>1331</v>
      </c>
      <c r="B337" s="574" t="s">
        <v>1332</v>
      </c>
      <c r="C337" s="574" t="s">
        <v>482</v>
      </c>
      <c r="D337" s="574" t="s">
        <v>573</v>
      </c>
      <c r="E337" s="574" t="s">
        <v>1347</v>
      </c>
      <c r="F337" s="574" t="s">
        <v>1459</v>
      </c>
      <c r="G337" s="574" t="s">
        <v>1460</v>
      </c>
      <c r="H337" s="583"/>
      <c r="I337" s="583"/>
      <c r="J337" s="574"/>
      <c r="K337" s="574"/>
      <c r="L337" s="583">
        <v>1</v>
      </c>
      <c r="M337" s="583">
        <v>1587</v>
      </c>
      <c r="N337" s="574"/>
      <c r="O337" s="574">
        <v>1587</v>
      </c>
      <c r="P337" s="583"/>
      <c r="Q337" s="583"/>
      <c r="R337" s="579"/>
      <c r="S337" s="584"/>
    </row>
    <row r="338" spans="1:19" ht="14.45" customHeight="1" x14ac:dyDescent="0.2">
      <c r="A338" s="573" t="s">
        <v>1331</v>
      </c>
      <c r="B338" s="574" t="s">
        <v>1332</v>
      </c>
      <c r="C338" s="574" t="s">
        <v>482</v>
      </c>
      <c r="D338" s="574" t="s">
        <v>573</v>
      </c>
      <c r="E338" s="574" t="s">
        <v>1347</v>
      </c>
      <c r="F338" s="574" t="s">
        <v>1461</v>
      </c>
      <c r="G338" s="574" t="s">
        <v>1462</v>
      </c>
      <c r="H338" s="583">
        <v>30</v>
      </c>
      <c r="I338" s="583">
        <v>7560</v>
      </c>
      <c r="J338" s="574"/>
      <c r="K338" s="574">
        <v>252</v>
      </c>
      <c r="L338" s="583">
        <v>78</v>
      </c>
      <c r="M338" s="583">
        <v>19656</v>
      </c>
      <c r="N338" s="574"/>
      <c r="O338" s="574">
        <v>252</v>
      </c>
      <c r="P338" s="583">
        <v>18</v>
      </c>
      <c r="Q338" s="583">
        <v>4590</v>
      </c>
      <c r="R338" s="579"/>
      <c r="S338" s="584">
        <v>255</v>
      </c>
    </row>
    <row r="339" spans="1:19" ht="14.45" customHeight="1" x14ac:dyDescent="0.2">
      <c r="A339" s="573" t="s">
        <v>1331</v>
      </c>
      <c r="B339" s="574" t="s">
        <v>1332</v>
      </c>
      <c r="C339" s="574" t="s">
        <v>482</v>
      </c>
      <c r="D339" s="574" t="s">
        <v>573</v>
      </c>
      <c r="E339" s="574" t="s">
        <v>1347</v>
      </c>
      <c r="F339" s="574" t="s">
        <v>1464</v>
      </c>
      <c r="G339" s="574" t="s">
        <v>1465</v>
      </c>
      <c r="H339" s="583">
        <v>2</v>
      </c>
      <c r="I339" s="583">
        <v>6728</v>
      </c>
      <c r="J339" s="574"/>
      <c r="K339" s="574">
        <v>3364</v>
      </c>
      <c r="L339" s="583">
        <v>5</v>
      </c>
      <c r="M339" s="583">
        <v>16845</v>
      </c>
      <c r="N339" s="574"/>
      <c r="O339" s="574">
        <v>3369</v>
      </c>
      <c r="P339" s="583">
        <v>2</v>
      </c>
      <c r="Q339" s="583">
        <v>6820</v>
      </c>
      <c r="R339" s="579"/>
      <c r="S339" s="584">
        <v>3410</v>
      </c>
    </row>
    <row r="340" spans="1:19" ht="14.45" customHeight="1" x14ac:dyDescent="0.2">
      <c r="A340" s="573" t="s">
        <v>1331</v>
      </c>
      <c r="B340" s="574" t="s">
        <v>1332</v>
      </c>
      <c r="C340" s="574" t="s">
        <v>482</v>
      </c>
      <c r="D340" s="574" t="s">
        <v>572</v>
      </c>
      <c r="E340" s="574" t="s">
        <v>1333</v>
      </c>
      <c r="F340" s="574" t="s">
        <v>1334</v>
      </c>
      <c r="G340" s="574" t="s">
        <v>1335</v>
      </c>
      <c r="H340" s="583"/>
      <c r="I340" s="583"/>
      <c r="J340" s="574"/>
      <c r="K340" s="574"/>
      <c r="L340" s="583">
        <v>1.3</v>
      </c>
      <c r="M340" s="583">
        <v>103.01</v>
      </c>
      <c r="N340" s="574"/>
      <c r="O340" s="574">
        <v>79.238461538461536</v>
      </c>
      <c r="P340" s="583">
        <v>0.1</v>
      </c>
      <c r="Q340" s="583">
        <v>7.27</v>
      </c>
      <c r="R340" s="579"/>
      <c r="S340" s="584">
        <v>72.699999999999989</v>
      </c>
    </row>
    <row r="341" spans="1:19" ht="14.45" customHeight="1" x14ac:dyDescent="0.2">
      <c r="A341" s="573" t="s">
        <v>1331</v>
      </c>
      <c r="B341" s="574" t="s">
        <v>1332</v>
      </c>
      <c r="C341" s="574" t="s">
        <v>482</v>
      </c>
      <c r="D341" s="574" t="s">
        <v>572</v>
      </c>
      <c r="E341" s="574" t="s">
        <v>1333</v>
      </c>
      <c r="F341" s="574" t="s">
        <v>1336</v>
      </c>
      <c r="G341" s="574" t="s">
        <v>1337</v>
      </c>
      <c r="H341" s="583">
        <v>0.30000000000000004</v>
      </c>
      <c r="I341" s="583">
        <v>20.91</v>
      </c>
      <c r="J341" s="574"/>
      <c r="K341" s="574">
        <v>69.699999999999989</v>
      </c>
      <c r="L341" s="583">
        <v>0.9</v>
      </c>
      <c r="M341" s="583">
        <v>62.730000000000004</v>
      </c>
      <c r="N341" s="574"/>
      <c r="O341" s="574">
        <v>69.7</v>
      </c>
      <c r="P341" s="583"/>
      <c r="Q341" s="583"/>
      <c r="R341" s="579"/>
      <c r="S341" s="584"/>
    </row>
    <row r="342" spans="1:19" ht="14.45" customHeight="1" x14ac:dyDescent="0.2">
      <c r="A342" s="573" t="s">
        <v>1331</v>
      </c>
      <c r="B342" s="574" t="s">
        <v>1332</v>
      </c>
      <c r="C342" s="574" t="s">
        <v>482</v>
      </c>
      <c r="D342" s="574" t="s">
        <v>572</v>
      </c>
      <c r="E342" s="574" t="s">
        <v>1333</v>
      </c>
      <c r="F342" s="574" t="s">
        <v>1336</v>
      </c>
      <c r="G342" s="574" t="s">
        <v>525</v>
      </c>
      <c r="H342" s="583"/>
      <c r="I342" s="583"/>
      <c r="J342" s="574"/>
      <c r="K342" s="574"/>
      <c r="L342" s="583">
        <v>0.2</v>
      </c>
      <c r="M342" s="583">
        <v>13.94</v>
      </c>
      <c r="N342" s="574"/>
      <c r="O342" s="574">
        <v>69.699999999999989</v>
      </c>
      <c r="P342" s="583">
        <v>0.4</v>
      </c>
      <c r="Q342" s="583">
        <v>27.88</v>
      </c>
      <c r="R342" s="579"/>
      <c r="S342" s="584">
        <v>69.699999999999989</v>
      </c>
    </row>
    <row r="343" spans="1:19" ht="14.45" customHeight="1" x14ac:dyDescent="0.2">
      <c r="A343" s="573" t="s">
        <v>1331</v>
      </c>
      <c r="B343" s="574" t="s">
        <v>1332</v>
      </c>
      <c r="C343" s="574" t="s">
        <v>482</v>
      </c>
      <c r="D343" s="574" t="s">
        <v>572</v>
      </c>
      <c r="E343" s="574" t="s">
        <v>1333</v>
      </c>
      <c r="F343" s="574" t="s">
        <v>1338</v>
      </c>
      <c r="G343" s="574" t="s">
        <v>523</v>
      </c>
      <c r="H343" s="583"/>
      <c r="I343" s="583"/>
      <c r="J343" s="574"/>
      <c r="K343" s="574"/>
      <c r="L343" s="583">
        <v>0.8</v>
      </c>
      <c r="M343" s="583">
        <v>294.16000000000003</v>
      </c>
      <c r="N343" s="574"/>
      <c r="O343" s="574">
        <v>367.7</v>
      </c>
      <c r="P343" s="583"/>
      <c r="Q343" s="583"/>
      <c r="R343" s="579"/>
      <c r="S343" s="584"/>
    </row>
    <row r="344" spans="1:19" ht="14.45" customHeight="1" x14ac:dyDescent="0.2">
      <c r="A344" s="573" t="s">
        <v>1331</v>
      </c>
      <c r="B344" s="574" t="s">
        <v>1332</v>
      </c>
      <c r="C344" s="574" t="s">
        <v>482</v>
      </c>
      <c r="D344" s="574" t="s">
        <v>572</v>
      </c>
      <c r="E344" s="574" t="s">
        <v>1333</v>
      </c>
      <c r="F344" s="574" t="s">
        <v>1339</v>
      </c>
      <c r="G344" s="574" t="s">
        <v>660</v>
      </c>
      <c r="H344" s="583"/>
      <c r="I344" s="583"/>
      <c r="J344" s="574"/>
      <c r="K344" s="574"/>
      <c r="L344" s="583"/>
      <c r="M344" s="583"/>
      <c r="N344" s="574"/>
      <c r="O344" s="574"/>
      <c r="P344" s="583">
        <v>1</v>
      </c>
      <c r="Q344" s="583">
        <v>16.8</v>
      </c>
      <c r="R344" s="579"/>
      <c r="S344" s="584">
        <v>16.8</v>
      </c>
    </row>
    <row r="345" spans="1:19" ht="14.45" customHeight="1" x14ac:dyDescent="0.2">
      <c r="A345" s="573" t="s">
        <v>1331</v>
      </c>
      <c r="B345" s="574" t="s">
        <v>1332</v>
      </c>
      <c r="C345" s="574" t="s">
        <v>482</v>
      </c>
      <c r="D345" s="574" t="s">
        <v>572</v>
      </c>
      <c r="E345" s="574" t="s">
        <v>1347</v>
      </c>
      <c r="F345" s="574" t="s">
        <v>1350</v>
      </c>
      <c r="G345" s="574" t="s">
        <v>1351</v>
      </c>
      <c r="H345" s="583">
        <v>1</v>
      </c>
      <c r="I345" s="583">
        <v>79</v>
      </c>
      <c r="J345" s="574"/>
      <c r="K345" s="574">
        <v>79</v>
      </c>
      <c r="L345" s="583"/>
      <c r="M345" s="583"/>
      <c r="N345" s="574"/>
      <c r="O345" s="574"/>
      <c r="P345" s="583"/>
      <c r="Q345" s="583"/>
      <c r="R345" s="579"/>
      <c r="S345" s="584"/>
    </row>
    <row r="346" spans="1:19" ht="14.45" customHeight="1" x14ac:dyDescent="0.2">
      <c r="A346" s="573" t="s">
        <v>1331</v>
      </c>
      <c r="B346" s="574" t="s">
        <v>1332</v>
      </c>
      <c r="C346" s="574" t="s">
        <v>482</v>
      </c>
      <c r="D346" s="574" t="s">
        <v>572</v>
      </c>
      <c r="E346" s="574" t="s">
        <v>1347</v>
      </c>
      <c r="F346" s="574" t="s">
        <v>1354</v>
      </c>
      <c r="G346" s="574" t="s">
        <v>1355</v>
      </c>
      <c r="H346" s="583">
        <v>49</v>
      </c>
      <c r="I346" s="583">
        <v>4116</v>
      </c>
      <c r="J346" s="574"/>
      <c r="K346" s="574">
        <v>84</v>
      </c>
      <c r="L346" s="583">
        <v>49</v>
      </c>
      <c r="M346" s="583">
        <v>4165</v>
      </c>
      <c r="N346" s="574"/>
      <c r="O346" s="574">
        <v>85</v>
      </c>
      <c r="P346" s="583">
        <v>30</v>
      </c>
      <c r="Q346" s="583">
        <v>2670</v>
      </c>
      <c r="R346" s="579"/>
      <c r="S346" s="584">
        <v>89</v>
      </c>
    </row>
    <row r="347" spans="1:19" ht="14.45" customHeight="1" x14ac:dyDescent="0.2">
      <c r="A347" s="573" t="s">
        <v>1331</v>
      </c>
      <c r="B347" s="574" t="s">
        <v>1332</v>
      </c>
      <c r="C347" s="574" t="s">
        <v>482</v>
      </c>
      <c r="D347" s="574" t="s">
        <v>572</v>
      </c>
      <c r="E347" s="574" t="s">
        <v>1347</v>
      </c>
      <c r="F347" s="574" t="s">
        <v>1356</v>
      </c>
      <c r="G347" s="574" t="s">
        <v>1357</v>
      </c>
      <c r="H347" s="583">
        <v>497</v>
      </c>
      <c r="I347" s="583">
        <v>53179</v>
      </c>
      <c r="J347" s="574"/>
      <c r="K347" s="574">
        <v>107</v>
      </c>
      <c r="L347" s="583">
        <v>313</v>
      </c>
      <c r="M347" s="583">
        <v>33804</v>
      </c>
      <c r="N347" s="574"/>
      <c r="O347" s="574">
        <v>108</v>
      </c>
      <c r="P347" s="583">
        <v>67</v>
      </c>
      <c r="Q347" s="583">
        <v>7504</v>
      </c>
      <c r="R347" s="579"/>
      <c r="S347" s="584">
        <v>112</v>
      </c>
    </row>
    <row r="348" spans="1:19" ht="14.45" customHeight="1" x14ac:dyDescent="0.2">
      <c r="A348" s="573" t="s">
        <v>1331</v>
      </c>
      <c r="B348" s="574" t="s">
        <v>1332</v>
      </c>
      <c r="C348" s="574" t="s">
        <v>482</v>
      </c>
      <c r="D348" s="574" t="s">
        <v>572</v>
      </c>
      <c r="E348" s="574" t="s">
        <v>1347</v>
      </c>
      <c r="F348" s="574" t="s">
        <v>1360</v>
      </c>
      <c r="G348" s="574" t="s">
        <v>1361</v>
      </c>
      <c r="H348" s="583">
        <v>31</v>
      </c>
      <c r="I348" s="583">
        <v>1178</v>
      </c>
      <c r="J348" s="574"/>
      <c r="K348" s="574">
        <v>38</v>
      </c>
      <c r="L348" s="583">
        <v>11</v>
      </c>
      <c r="M348" s="583">
        <v>418</v>
      </c>
      <c r="N348" s="574"/>
      <c r="O348" s="574">
        <v>38</v>
      </c>
      <c r="P348" s="583">
        <v>7</v>
      </c>
      <c r="Q348" s="583">
        <v>280</v>
      </c>
      <c r="R348" s="579"/>
      <c r="S348" s="584">
        <v>40</v>
      </c>
    </row>
    <row r="349" spans="1:19" ht="14.45" customHeight="1" x14ac:dyDescent="0.2">
      <c r="A349" s="573" t="s">
        <v>1331</v>
      </c>
      <c r="B349" s="574" t="s">
        <v>1332</v>
      </c>
      <c r="C349" s="574" t="s">
        <v>482</v>
      </c>
      <c r="D349" s="574" t="s">
        <v>572</v>
      </c>
      <c r="E349" s="574" t="s">
        <v>1347</v>
      </c>
      <c r="F349" s="574" t="s">
        <v>1368</v>
      </c>
      <c r="G349" s="574" t="s">
        <v>1369</v>
      </c>
      <c r="H349" s="583">
        <v>280</v>
      </c>
      <c r="I349" s="583">
        <v>71120</v>
      </c>
      <c r="J349" s="574"/>
      <c r="K349" s="574">
        <v>254</v>
      </c>
      <c r="L349" s="583">
        <v>208</v>
      </c>
      <c r="M349" s="583">
        <v>53040</v>
      </c>
      <c r="N349" s="574"/>
      <c r="O349" s="574">
        <v>255</v>
      </c>
      <c r="P349" s="583">
        <v>65</v>
      </c>
      <c r="Q349" s="583">
        <v>17875</v>
      </c>
      <c r="R349" s="579"/>
      <c r="S349" s="584">
        <v>275</v>
      </c>
    </row>
    <row r="350" spans="1:19" ht="14.45" customHeight="1" x14ac:dyDescent="0.2">
      <c r="A350" s="573" t="s">
        <v>1331</v>
      </c>
      <c r="B350" s="574" t="s">
        <v>1332</v>
      </c>
      <c r="C350" s="574" t="s">
        <v>482</v>
      </c>
      <c r="D350" s="574" t="s">
        <v>572</v>
      </c>
      <c r="E350" s="574" t="s">
        <v>1347</v>
      </c>
      <c r="F350" s="574" t="s">
        <v>1370</v>
      </c>
      <c r="G350" s="574" t="s">
        <v>1371</v>
      </c>
      <c r="H350" s="583">
        <v>1194</v>
      </c>
      <c r="I350" s="583">
        <v>150444</v>
      </c>
      <c r="J350" s="574"/>
      <c r="K350" s="574">
        <v>126</v>
      </c>
      <c r="L350" s="583">
        <v>906</v>
      </c>
      <c r="M350" s="583">
        <v>115062</v>
      </c>
      <c r="N350" s="574"/>
      <c r="O350" s="574">
        <v>127</v>
      </c>
      <c r="P350" s="583">
        <v>192</v>
      </c>
      <c r="Q350" s="583">
        <v>26304</v>
      </c>
      <c r="R350" s="579"/>
      <c r="S350" s="584">
        <v>137</v>
      </c>
    </row>
    <row r="351" spans="1:19" ht="14.45" customHeight="1" x14ac:dyDescent="0.2">
      <c r="A351" s="573" t="s">
        <v>1331</v>
      </c>
      <c r="B351" s="574" t="s">
        <v>1332</v>
      </c>
      <c r="C351" s="574" t="s">
        <v>482</v>
      </c>
      <c r="D351" s="574" t="s">
        <v>572</v>
      </c>
      <c r="E351" s="574" t="s">
        <v>1347</v>
      </c>
      <c r="F351" s="574" t="s">
        <v>1376</v>
      </c>
      <c r="G351" s="574" t="s">
        <v>1377</v>
      </c>
      <c r="H351" s="583">
        <v>5</v>
      </c>
      <c r="I351" s="583">
        <v>2520</v>
      </c>
      <c r="J351" s="574"/>
      <c r="K351" s="574">
        <v>504</v>
      </c>
      <c r="L351" s="583">
        <v>16</v>
      </c>
      <c r="M351" s="583">
        <v>8112</v>
      </c>
      <c r="N351" s="574"/>
      <c r="O351" s="574">
        <v>507</v>
      </c>
      <c r="P351" s="583">
        <v>7</v>
      </c>
      <c r="Q351" s="583">
        <v>3675</v>
      </c>
      <c r="R351" s="579"/>
      <c r="S351" s="584">
        <v>525</v>
      </c>
    </row>
    <row r="352" spans="1:19" ht="14.45" customHeight="1" x14ac:dyDescent="0.2">
      <c r="A352" s="573" t="s">
        <v>1331</v>
      </c>
      <c r="B352" s="574" t="s">
        <v>1332</v>
      </c>
      <c r="C352" s="574" t="s">
        <v>482</v>
      </c>
      <c r="D352" s="574" t="s">
        <v>572</v>
      </c>
      <c r="E352" s="574" t="s">
        <v>1347</v>
      </c>
      <c r="F352" s="574" t="s">
        <v>1378</v>
      </c>
      <c r="G352" s="574" t="s">
        <v>1379</v>
      </c>
      <c r="H352" s="583"/>
      <c r="I352" s="583"/>
      <c r="J352" s="574"/>
      <c r="K352" s="574"/>
      <c r="L352" s="583">
        <v>1</v>
      </c>
      <c r="M352" s="583">
        <v>688</v>
      </c>
      <c r="N352" s="574"/>
      <c r="O352" s="574">
        <v>688</v>
      </c>
      <c r="P352" s="583"/>
      <c r="Q352" s="583"/>
      <c r="R352" s="579"/>
      <c r="S352" s="584"/>
    </row>
    <row r="353" spans="1:19" ht="14.45" customHeight="1" x14ac:dyDescent="0.2">
      <c r="A353" s="573" t="s">
        <v>1331</v>
      </c>
      <c r="B353" s="574" t="s">
        <v>1332</v>
      </c>
      <c r="C353" s="574" t="s">
        <v>482</v>
      </c>
      <c r="D353" s="574" t="s">
        <v>572</v>
      </c>
      <c r="E353" s="574" t="s">
        <v>1347</v>
      </c>
      <c r="F353" s="574" t="s">
        <v>1380</v>
      </c>
      <c r="G353" s="574" t="s">
        <v>1381</v>
      </c>
      <c r="H353" s="583">
        <v>2</v>
      </c>
      <c r="I353" s="583">
        <v>2080</v>
      </c>
      <c r="J353" s="574"/>
      <c r="K353" s="574">
        <v>1040</v>
      </c>
      <c r="L353" s="583">
        <v>1</v>
      </c>
      <c r="M353" s="583">
        <v>1045</v>
      </c>
      <c r="N353" s="574"/>
      <c r="O353" s="574">
        <v>1045</v>
      </c>
      <c r="P353" s="583">
        <v>3</v>
      </c>
      <c r="Q353" s="583">
        <v>3219</v>
      </c>
      <c r="R353" s="579"/>
      <c r="S353" s="584">
        <v>1073</v>
      </c>
    </row>
    <row r="354" spans="1:19" ht="14.45" customHeight="1" x14ac:dyDescent="0.2">
      <c r="A354" s="573" t="s">
        <v>1331</v>
      </c>
      <c r="B354" s="574" t="s">
        <v>1332</v>
      </c>
      <c r="C354" s="574" t="s">
        <v>482</v>
      </c>
      <c r="D354" s="574" t="s">
        <v>572</v>
      </c>
      <c r="E354" s="574" t="s">
        <v>1347</v>
      </c>
      <c r="F354" s="574" t="s">
        <v>1390</v>
      </c>
      <c r="G354" s="574" t="s">
        <v>1391</v>
      </c>
      <c r="H354" s="583">
        <v>1135</v>
      </c>
      <c r="I354" s="583">
        <v>37833.339999999997</v>
      </c>
      <c r="J354" s="574"/>
      <c r="K354" s="574">
        <v>33.333339207048454</v>
      </c>
      <c r="L354" s="583">
        <v>883</v>
      </c>
      <c r="M354" s="583">
        <v>34114.43</v>
      </c>
      <c r="N354" s="574"/>
      <c r="O354" s="574">
        <v>38.634688561721404</v>
      </c>
      <c r="P354" s="583">
        <v>217</v>
      </c>
      <c r="Q354" s="583">
        <v>9885.5499999999993</v>
      </c>
      <c r="R354" s="579"/>
      <c r="S354" s="584">
        <v>45.555529953917045</v>
      </c>
    </row>
    <row r="355" spans="1:19" ht="14.45" customHeight="1" x14ac:dyDescent="0.2">
      <c r="A355" s="573" t="s">
        <v>1331</v>
      </c>
      <c r="B355" s="574" t="s">
        <v>1332</v>
      </c>
      <c r="C355" s="574" t="s">
        <v>482</v>
      </c>
      <c r="D355" s="574" t="s">
        <v>572</v>
      </c>
      <c r="E355" s="574" t="s">
        <v>1347</v>
      </c>
      <c r="F355" s="574" t="s">
        <v>1392</v>
      </c>
      <c r="G355" s="574" t="s">
        <v>1393</v>
      </c>
      <c r="H355" s="583">
        <v>2</v>
      </c>
      <c r="I355" s="583">
        <v>232</v>
      </c>
      <c r="J355" s="574"/>
      <c r="K355" s="574">
        <v>116</v>
      </c>
      <c r="L355" s="583"/>
      <c r="M355" s="583"/>
      <c r="N355" s="574"/>
      <c r="O355" s="574"/>
      <c r="P355" s="583"/>
      <c r="Q355" s="583"/>
      <c r="R355" s="579"/>
      <c r="S355" s="584"/>
    </row>
    <row r="356" spans="1:19" ht="14.45" customHeight="1" x14ac:dyDescent="0.2">
      <c r="A356" s="573" t="s">
        <v>1331</v>
      </c>
      <c r="B356" s="574" t="s">
        <v>1332</v>
      </c>
      <c r="C356" s="574" t="s">
        <v>482</v>
      </c>
      <c r="D356" s="574" t="s">
        <v>572</v>
      </c>
      <c r="E356" s="574" t="s">
        <v>1347</v>
      </c>
      <c r="F356" s="574" t="s">
        <v>1394</v>
      </c>
      <c r="G356" s="574" t="s">
        <v>1395</v>
      </c>
      <c r="H356" s="583"/>
      <c r="I356" s="583"/>
      <c r="J356" s="574"/>
      <c r="K356" s="574"/>
      <c r="L356" s="583">
        <v>2</v>
      </c>
      <c r="M356" s="583">
        <v>76</v>
      </c>
      <c r="N356" s="574"/>
      <c r="O356" s="574">
        <v>38</v>
      </c>
      <c r="P356" s="583">
        <v>1</v>
      </c>
      <c r="Q356" s="583">
        <v>39</v>
      </c>
      <c r="R356" s="579"/>
      <c r="S356" s="584">
        <v>39</v>
      </c>
    </row>
    <row r="357" spans="1:19" ht="14.45" customHeight="1" x14ac:dyDescent="0.2">
      <c r="A357" s="573" t="s">
        <v>1331</v>
      </c>
      <c r="B357" s="574" t="s">
        <v>1332</v>
      </c>
      <c r="C357" s="574" t="s">
        <v>482</v>
      </c>
      <c r="D357" s="574" t="s">
        <v>572</v>
      </c>
      <c r="E357" s="574" t="s">
        <v>1347</v>
      </c>
      <c r="F357" s="574" t="s">
        <v>1396</v>
      </c>
      <c r="G357" s="574" t="s">
        <v>1397</v>
      </c>
      <c r="H357" s="583">
        <v>8</v>
      </c>
      <c r="I357" s="583">
        <v>696</v>
      </c>
      <c r="J357" s="574"/>
      <c r="K357" s="574">
        <v>87</v>
      </c>
      <c r="L357" s="583">
        <v>15</v>
      </c>
      <c r="M357" s="583">
        <v>1320</v>
      </c>
      <c r="N357" s="574"/>
      <c r="O357" s="574">
        <v>88</v>
      </c>
      <c r="P357" s="583">
        <v>2</v>
      </c>
      <c r="Q357" s="583">
        <v>186</v>
      </c>
      <c r="R357" s="579"/>
      <c r="S357" s="584">
        <v>93</v>
      </c>
    </row>
    <row r="358" spans="1:19" ht="14.45" customHeight="1" x14ac:dyDescent="0.2">
      <c r="A358" s="573" t="s">
        <v>1331</v>
      </c>
      <c r="B358" s="574" t="s">
        <v>1332</v>
      </c>
      <c r="C358" s="574" t="s">
        <v>482</v>
      </c>
      <c r="D358" s="574" t="s">
        <v>572</v>
      </c>
      <c r="E358" s="574" t="s">
        <v>1347</v>
      </c>
      <c r="F358" s="574" t="s">
        <v>1398</v>
      </c>
      <c r="G358" s="574" t="s">
        <v>1399</v>
      </c>
      <c r="H358" s="583">
        <v>24</v>
      </c>
      <c r="I358" s="583">
        <v>792</v>
      </c>
      <c r="J358" s="574"/>
      <c r="K358" s="574">
        <v>33</v>
      </c>
      <c r="L358" s="583">
        <v>65</v>
      </c>
      <c r="M358" s="583">
        <v>2145</v>
      </c>
      <c r="N358" s="574"/>
      <c r="O358" s="574">
        <v>33</v>
      </c>
      <c r="P358" s="583">
        <v>17</v>
      </c>
      <c r="Q358" s="583">
        <v>578</v>
      </c>
      <c r="R358" s="579"/>
      <c r="S358" s="584">
        <v>34</v>
      </c>
    </row>
    <row r="359" spans="1:19" ht="14.45" customHeight="1" x14ac:dyDescent="0.2">
      <c r="A359" s="573" t="s">
        <v>1331</v>
      </c>
      <c r="B359" s="574" t="s">
        <v>1332</v>
      </c>
      <c r="C359" s="574" t="s">
        <v>482</v>
      </c>
      <c r="D359" s="574" t="s">
        <v>572</v>
      </c>
      <c r="E359" s="574" t="s">
        <v>1347</v>
      </c>
      <c r="F359" s="574" t="s">
        <v>1400</v>
      </c>
      <c r="G359" s="574" t="s">
        <v>1401</v>
      </c>
      <c r="H359" s="583">
        <v>27</v>
      </c>
      <c r="I359" s="583">
        <v>41418</v>
      </c>
      <c r="J359" s="574"/>
      <c r="K359" s="574">
        <v>1534</v>
      </c>
      <c r="L359" s="583">
        <v>16</v>
      </c>
      <c r="M359" s="583">
        <v>24592</v>
      </c>
      <c r="N359" s="574"/>
      <c r="O359" s="574">
        <v>1537</v>
      </c>
      <c r="P359" s="583">
        <v>8</v>
      </c>
      <c r="Q359" s="583">
        <v>12440</v>
      </c>
      <c r="R359" s="579"/>
      <c r="S359" s="584">
        <v>1555</v>
      </c>
    </row>
    <row r="360" spans="1:19" ht="14.45" customHeight="1" x14ac:dyDescent="0.2">
      <c r="A360" s="573" t="s">
        <v>1331</v>
      </c>
      <c r="B360" s="574" t="s">
        <v>1332</v>
      </c>
      <c r="C360" s="574" t="s">
        <v>482</v>
      </c>
      <c r="D360" s="574" t="s">
        <v>572</v>
      </c>
      <c r="E360" s="574" t="s">
        <v>1347</v>
      </c>
      <c r="F360" s="574" t="s">
        <v>1402</v>
      </c>
      <c r="G360" s="574" t="s">
        <v>1403</v>
      </c>
      <c r="H360" s="583">
        <v>1</v>
      </c>
      <c r="I360" s="583">
        <v>75</v>
      </c>
      <c r="J360" s="574"/>
      <c r="K360" s="574">
        <v>75</v>
      </c>
      <c r="L360" s="583"/>
      <c r="M360" s="583"/>
      <c r="N360" s="574"/>
      <c r="O360" s="574"/>
      <c r="P360" s="583"/>
      <c r="Q360" s="583"/>
      <c r="R360" s="579"/>
      <c r="S360" s="584"/>
    </row>
    <row r="361" spans="1:19" ht="14.45" customHeight="1" x14ac:dyDescent="0.2">
      <c r="A361" s="573" t="s">
        <v>1331</v>
      </c>
      <c r="B361" s="574" t="s">
        <v>1332</v>
      </c>
      <c r="C361" s="574" t="s">
        <v>482</v>
      </c>
      <c r="D361" s="574" t="s">
        <v>572</v>
      </c>
      <c r="E361" s="574" t="s">
        <v>1347</v>
      </c>
      <c r="F361" s="574" t="s">
        <v>1407</v>
      </c>
      <c r="G361" s="574" t="s">
        <v>1408</v>
      </c>
      <c r="H361" s="583">
        <v>4</v>
      </c>
      <c r="I361" s="583">
        <v>6164</v>
      </c>
      <c r="J361" s="574"/>
      <c r="K361" s="574">
        <v>1541</v>
      </c>
      <c r="L361" s="583">
        <v>4</v>
      </c>
      <c r="M361" s="583">
        <v>6176</v>
      </c>
      <c r="N361" s="574"/>
      <c r="O361" s="574">
        <v>1544</v>
      </c>
      <c r="P361" s="583"/>
      <c r="Q361" s="583"/>
      <c r="R361" s="579"/>
      <c r="S361" s="584"/>
    </row>
    <row r="362" spans="1:19" ht="14.45" customHeight="1" x14ac:dyDescent="0.2">
      <c r="A362" s="573" t="s">
        <v>1331</v>
      </c>
      <c r="B362" s="574" t="s">
        <v>1332</v>
      </c>
      <c r="C362" s="574" t="s">
        <v>482</v>
      </c>
      <c r="D362" s="574" t="s">
        <v>572</v>
      </c>
      <c r="E362" s="574" t="s">
        <v>1347</v>
      </c>
      <c r="F362" s="574" t="s">
        <v>1411</v>
      </c>
      <c r="G362" s="574" t="s">
        <v>1412</v>
      </c>
      <c r="H362" s="583"/>
      <c r="I362" s="583"/>
      <c r="J362" s="574"/>
      <c r="K362" s="574"/>
      <c r="L362" s="583">
        <v>2</v>
      </c>
      <c r="M362" s="583">
        <v>902</v>
      </c>
      <c r="N362" s="574"/>
      <c r="O362" s="574">
        <v>451</v>
      </c>
      <c r="P362" s="583"/>
      <c r="Q362" s="583"/>
      <c r="R362" s="579"/>
      <c r="S362" s="584"/>
    </row>
    <row r="363" spans="1:19" ht="14.45" customHeight="1" x14ac:dyDescent="0.2">
      <c r="A363" s="573" t="s">
        <v>1331</v>
      </c>
      <c r="B363" s="574" t="s">
        <v>1332</v>
      </c>
      <c r="C363" s="574" t="s">
        <v>482</v>
      </c>
      <c r="D363" s="574" t="s">
        <v>572</v>
      </c>
      <c r="E363" s="574" t="s">
        <v>1347</v>
      </c>
      <c r="F363" s="574" t="s">
        <v>1415</v>
      </c>
      <c r="G363" s="574" t="s">
        <v>1416</v>
      </c>
      <c r="H363" s="583">
        <v>2</v>
      </c>
      <c r="I363" s="583">
        <v>2138</v>
      </c>
      <c r="J363" s="574"/>
      <c r="K363" s="574">
        <v>1069</v>
      </c>
      <c r="L363" s="583">
        <v>2</v>
      </c>
      <c r="M363" s="583">
        <v>2144</v>
      </c>
      <c r="N363" s="574"/>
      <c r="O363" s="574">
        <v>1072</v>
      </c>
      <c r="P363" s="583"/>
      <c r="Q363" s="583"/>
      <c r="R363" s="579"/>
      <c r="S363" s="584"/>
    </row>
    <row r="364" spans="1:19" ht="14.45" customHeight="1" x14ac:dyDescent="0.2">
      <c r="A364" s="573" t="s">
        <v>1331</v>
      </c>
      <c r="B364" s="574" t="s">
        <v>1332</v>
      </c>
      <c r="C364" s="574" t="s">
        <v>482</v>
      </c>
      <c r="D364" s="574" t="s">
        <v>572</v>
      </c>
      <c r="E364" s="574" t="s">
        <v>1347</v>
      </c>
      <c r="F364" s="574" t="s">
        <v>1419</v>
      </c>
      <c r="G364" s="574" t="s">
        <v>1420</v>
      </c>
      <c r="H364" s="583">
        <v>2</v>
      </c>
      <c r="I364" s="583">
        <v>250</v>
      </c>
      <c r="J364" s="574"/>
      <c r="K364" s="574">
        <v>125</v>
      </c>
      <c r="L364" s="583"/>
      <c r="M364" s="583"/>
      <c r="N364" s="574"/>
      <c r="O364" s="574"/>
      <c r="P364" s="583"/>
      <c r="Q364" s="583"/>
      <c r="R364" s="579"/>
      <c r="S364" s="584"/>
    </row>
    <row r="365" spans="1:19" ht="14.45" customHeight="1" x14ac:dyDescent="0.2">
      <c r="A365" s="573" t="s">
        <v>1331</v>
      </c>
      <c r="B365" s="574" t="s">
        <v>1332</v>
      </c>
      <c r="C365" s="574" t="s">
        <v>482</v>
      </c>
      <c r="D365" s="574" t="s">
        <v>572</v>
      </c>
      <c r="E365" s="574" t="s">
        <v>1347</v>
      </c>
      <c r="F365" s="574" t="s">
        <v>1421</v>
      </c>
      <c r="G365" s="574" t="s">
        <v>1422</v>
      </c>
      <c r="H365" s="583">
        <v>2</v>
      </c>
      <c r="I365" s="583">
        <v>122</v>
      </c>
      <c r="J365" s="574"/>
      <c r="K365" s="574">
        <v>61</v>
      </c>
      <c r="L365" s="583"/>
      <c r="M365" s="583"/>
      <c r="N365" s="574"/>
      <c r="O365" s="574"/>
      <c r="P365" s="583"/>
      <c r="Q365" s="583"/>
      <c r="R365" s="579"/>
      <c r="S365" s="584"/>
    </row>
    <row r="366" spans="1:19" ht="14.45" customHeight="1" x14ac:dyDescent="0.2">
      <c r="A366" s="573" t="s">
        <v>1331</v>
      </c>
      <c r="B366" s="574" t="s">
        <v>1332</v>
      </c>
      <c r="C366" s="574" t="s">
        <v>482</v>
      </c>
      <c r="D366" s="574" t="s">
        <v>572</v>
      </c>
      <c r="E366" s="574" t="s">
        <v>1347</v>
      </c>
      <c r="F366" s="574" t="s">
        <v>1423</v>
      </c>
      <c r="G366" s="574" t="s">
        <v>1424</v>
      </c>
      <c r="H366" s="583">
        <v>7</v>
      </c>
      <c r="I366" s="583">
        <v>5054</v>
      </c>
      <c r="J366" s="574"/>
      <c r="K366" s="574">
        <v>722</v>
      </c>
      <c r="L366" s="583">
        <v>22</v>
      </c>
      <c r="M366" s="583">
        <v>15950</v>
      </c>
      <c r="N366" s="574"/>
      <c r="O366" s="574">
        <v>725</v>
      </c>
      <c r="P366" s="583">
        <v>4</v>
      </c>
      <c r="Q366" s="583">
        <v>3024</v>
      </c>
      <c r="R366" s="579"/>
      <c r="S366" s="584">
        <v>756</v>
      </c>
    </row>
    <row r="367" spans="1:19" ht="14.45" customHeight="1" x14ac:dyDescent="0.2">
      <c r="A367" s="573" t="s">
        <v>1331</v>
      </c>
      <c r="B367" s="574" t="s">
        <v>1332</v>
      </c>
      <c r="C367" s="574" t="s">
        <v>482</v>
      </c>
      <c r="D367" s="574" t="s">
        <v>572</v>
      </c>
      <c r="E367" s="574" t="s">
        <v>1347</v>
      </c>
      <c r="F367" s="574" t="s">
        <v>1425</v>
      </c>
      <c r="G367" s="574" t="s">
        <v>1426</v>
      </c>
      <c r="H367" s="583">
        <v>1</v>
      </c>
      <c r="I367" s="583">
        <v>92</v>
      </c>
      <c r="J367" s="574"/>
      <c r="K367" s="574">
        <v>92</v>
      </c>
      <c r="L367" s="583">
        <v>1</v>
      </c>
      <c r="M367" s="583">
        <v>93</v>
      </c>
      <c r="N367" s="574"/>
      <c r="O367" s="574">
        <v>93</v>
      </c>
      <c r="P367" s="583"/>
      <c r="Q367" s="583"/>
      <c r="R367" s="579"/>
      <c r="S367" s="584"/>
    </row>
    <row r="368" spans="1:19" ht="14.45" customHeight="1" x14ac:dyDescent="0.2">
      <c r="A368" s="573" t="s">
        <v>1331</v>
      </c>
      <c r="B368" s="574" t="s">
        <v>1332</v>
      </c>
      <c r="C368" s="574" t="s">
        <v>482</v>
      </c>
      <c r="D368" s="574" t="s">
        <v>572</v>
      </c>
      <c r="E368" s="574" t="s">
        <v>1347</v>
      </c>
      <c r="F368" s="574" t="s">
        <v>1433</v>
      </c>
      <c r="G368" s="574" t="s">
        <v>1434</v>
      </c>
      <c r="H368" s="583">
        <v>1</v>
      </c>
      <c r="I368" s="583">
        <v>393</v>
      </c>
      <c r="J368" s="574"/>
      <c r="K368" s="574">
        <v>393</v>
      </c>
      <c r="L368" s="583">
        <v>2</v>
      </c>
      <c r="M368" s="583">
        <v>792</v>
      </c>
      <c r="N368" s="574"/>
      <c r="O368" s="574">
        <v>396</v>
      </c>
      <c r="P368" s="583"/>
      <c r="Q368" s="583"/>
      <c r="R368" s="579"/>
      <c r="S368" s="584"/>
    </row>
    <row r="369" spans="1:19" ht="14.45" customHeight="1" x14ac:dyDescent="0.2">
      <c r="A369" s="573" t="s">
        <v>1331</v>
      </c>
      <c r="B369" s="574" t="s">
        <v>1332</v>
      </c>
      <c r="C369" s="574" t="s">
        <v>482</v>
      </c>
      <c r="D369" s="574" t="s">
        <v>572</v>
      </c>
      <c r="E369" s="574" t="s">
        <v>1347</v>
      </c>
      <c r="F369" s="574" t="s">
        <v>1435</v>
      </c>
      <c r="G369" s="574" t="s">
        <v>1436</v>
      </c>
      <c r="H369" s="583"/>
      <c r="I369" s="583"/>
      <c r="J369" s="574"/>
      <c r="K369" s="574"/>
      <c r="L369" s="583">
        <v>2</v>
      </c>
      <c r="M369" s="583">
        <v>1022</v>
      </c>
      <c r="N369" s="574"/>
      <c r="O369" s="574">
        <v>511</v>
      </c>
      <c r="P369" s="583"/>
      <c r="Q369" s="583"/>
      <c r="R369" s="579"/>
      <c r="S369" s="584"/>
    </row>
    <row r="370" spans="1:19" ht="14.45" customHeight="1" x14ac:dyDescent="0.2">
      <c r="A370" s="573" t="s">
        <v>1331</v>
      </c>
      <c r="B370" s="574" t="s">
        <v>1332</v>
      </c>
      <c r="C370" s="574" t="s">
        <v>482</v>
      </c>
      <c r="D370" s="574" t="s">
        <v>572</v>
      </c>
      <c r="E370" s="574" t="s">
        <v>1347</v>
      </c>
      <c r="F370" s="574" t="s">
        <v>1439</v>
      </c>
      <c r="G370" s="574" t="s">
        <v>1440</v>
      </c>
      <c r="H370" s="583"/>
      <c r="I370" s="583"/>
      <c r="J370" s="574"/>
      <c r="K370" s="574"/>
      <c r="L370" s="583"/>
      <c r="M370" s="583"/>
      <c r="N370" s="574"/>
      <c r="O370" s="574"/>
      <c r="P370" s="583">
        <v>1</v>
      </c>
      <c r="Q370" s="583">
        <v>189</v>
      </c>
      <c r="R370" s="579"/>
      <c r="S370" s="584">
        <v>189</v>
      </c>
    </row>
    <row r="371" spans="1:19" ht="14.45" customHeight="1" x14ac:dyDescent="0.2">
      <c r="A371" s="573" t="s">
        <v>1331</v>
      </c>
      <c r="B371" s="574" t="s">
        <v>1332</v>
      </c>
      <c r="C371" s="574" t="s">
        <v>482</v>
      </c>
      <c r="D371" s="574" t="s">
        <v>572</v>
      </c>
      <c r="E371" s="574" t="s">
        <v>1347</v>
      </c>
      <c r="F371" s="574" t="s">
        <v>1441</v>
      </c>
      <c r="G371" s="574" t="s">
        <v>1442</v>
      </c>
      <c r="H371" s="583">
        <v>79</v>
      </c>
      <c r="I371" s="583">
        <v>35629</v>
      </c>
      <c r="J371" s="574"/>
      <c r="K371" s="574">
        <v>451</v>
      </c>
      <c r="L371" s="583">
        <v>39</v>
      </c>
      <c r="M371" s="583">
        <v>17628</v>
      </c>
      <c r="N371" s="574"/>
      <c r="O371" s="574">
        <v>452</v>
      </c>
      <c r="P371" s="583">
        <v>5</v>
      </c>
      <c r="Q371" s="583">
        <v>2305</v>
      </c>
      <c r="R371" s="579"/>
      <c r="S371" s="584">
        <v>461</v>
      </c>
    </row>
    <row r="372" spans="1:19" ht="14.45" customHeight="1" x14ac:dyDescent="0.2">
      <c r="A372" s="573" t="s">
        <v>1331</v>
      </c>
      <c r="B372" s="574" t="s">
        <v>1332</v>
      </c>
      <c r="C372" s="574" t="s">
        <v>482</v>
      </c>
      <c r="D372" s="574" t="s">
        <v>572</v>
      </c>
      <c r="E372" s="574" t="s">
        <v>1347</v>
      </c>
      <c r="F372" s="574" t="s">
        <v>1443</v>
      </c>
      <c r="G372" s="574" t="s">
        <v>1444</v>
      </c>
      <c r="H372" s="583"/>
      <c r="I372" s="583"/>
      <c r="J372" s="574"/>
      <c r="K372" s="574"/>
      <c r="L372" s="583">
        <v>4</v>
      </c>
      <c r="M372" s="583">
        <v>1252</v>
      </c>
      <c r="N372" s="574"/>
      <c r="O372" s="574">
        <v>313</v>
      </c>
      <c r="P372" s="583"/>
      <c r="Q372" s="583"/>
      <c r="R372" s="579"/>
      <c r="S372" s="584"/>
    </row>
    <row r="373" spans="1:19" ht="14.45" customHeight="1" x14ac:dyDescent="0.2">
      <c r="A373" s="573" t="s">
        <v>1331</v>
      </c>
      <c r="B373" s="574" t="s">
        <v>1332</v>
      </c>
      <c r="C373" s="574" t="s">
        <v>482</v>
      </c>
      <c r="D373" s="574" t="s">
        <v>572</v>
      </c>
      <c r="E373" s="574" t="s">
        <v>1347</v>
      </c>
      <c r="F373" s="574" t="s">
        <v>1455</v>
      </c>
      <c r="G373" s="574" t="s">
        <v>1456</v>
      </c>
      <c r="H373" s="583">
        <v>1</v>
      </c>
      <c r="I373" s="583">
        <v>1429</v>
      </c>
      <c r="J373" s="574"/>
      <c r="K373" s="574">
        <v>1429</v>
      </c>
      <c r="L373" s="583"/>
      <c r="M373" s="583"/>
      <c r="N373" s="574"/>
      <c r="O373" s="574"/>
      <c r="P373" s="583"/>
      <c r="Q373" s="583"/>
      <c r="R373" s="579"/>
      <c r="S373" s="584"/>
    </row>
    <row r="374" spans="1:19" ht="14.45" customHeight="1" x14ac:dyDescent="0.2">
      <c r="A374" s="573" t="s">
        <v>1331</v>
      </c>
      <c r="B374" s="574" t="s">
        <v>1332</v>
      </c>
      <c r="C374" s="574" t="s">
        <v>482</v>
      </c>
      <c r="D374" s="574" t="s">
        <v>572</v>
      </c>
      <c r="E374" s="574" t="s">
        <v>1347</v>
      </c>
      <c r="F374" s="574" t="s">
        <v>1461</v>
      </c>
      <c r="G374" s="574" t="s">
        <v>1462</v>
      </c>
      <c r="H374" s="583">
        <v>160</v>
      </c>
      <c r="I374" s="583">
        <v>40320</v>
      </c>
      <c r="J374" s="574"/>
      <c r="K374" s="574">
        <v>252</v>
      </c>
      <c r="L374" s="583">
        <v>44</v>
      </c>
      <c r="M374" s="583">
        <v>11088</v>
      </c>
      <c r="N374" s="574"/>
      <c r="O374" s="574">
        <v>252</v>
      </c>
      <c r="P374" s="583">
        <v>15</v>
      </c>
      <c r="Q374" s="583">
        <v>3825</v>
      </c>
      <c r="R374" s="579"/>
      <c r="S374" s="584">
        <v>255</v>
      </c>
    </row>
    <row r="375" spans="1:19" ht="14.45" customHeight="1" x14ac:dyDescent="0.2">
      <c r="A375" s="573" t="s">
        <v>1331</v>
      </c>
      <c r="B375" s="574" t="s">
        <v>1332</v>
      </c>
      <c r="C375" s="574" t="s">
        <v>482</v>
      </c>
      <c r="D375" s="574" t="s">
        <v>572</v>
      </c>
      <c r="E375" s="574" t="s">
        <v>1347</v>
      </c>
      <c r="F375" s="574" t="s">
        <v>1463</v>
      </c>
      <c r="G375" s="574" t="s">
        <v>1446</v>
      </c>
      <c r="H375" s="583"/>
      <c r="I375" s="583"/>
      <c r="J375" s="574"/>
      <c r="K375" s="574"/>
      <c r="L375" s="583">
        <v>1</v>
      </c>
      <c r="M375" s="583">
        <v>834</v>
      </c>
      <c r="N375" s="574"/>
      <c r="O375" s="574">
        <v>834</v>
      </c>
      <c r="P375" s="583"/>
      <c r="Q375" s="583"/>
      <c r="R375" s="579"/>
      <c r="S375" s="584"/>
    </row>
    <row r="376" spans="1:19" ht="14.45" customHeight="1" x14ac:dyDescent="0.2">
      <c r="A376" s="573" t="s">
        <v>1331</v>
      </c>
      <c r="B376" s="574" t="s">
        <v>1332</v>
      </c>
      <c r="C376" s="574" t="s">
        <v>482</v>
      </c>
      <c r="D376" s="574" t="s">
        <v>572</v>
      </c>
      <c r="E376" s="574" t="s">
        <v>1347</v>
      </c>
      <c r="F376" s="574" t="s">
        <v>1464</v>
      </c>
      <c r="G376" s="574" t="s">
        <v>1465</v>
      </c>
      <c r="H376" s="583">
        <v>5</v>
      </c>
      <c r="I376" s="583">
        <v>16820</v>
      </c>
      <c r="J376" s="574"/>
      <c r="K376" s="574">
        <v>3364</v>
      </c>
      <c r="L376" s="583"/>
      <c r="M376" s="583"/>
      <c r="N376" s="574"/>
      <c r="O376" s="574"/>
      <c r="P376" s="583">
        <v>1</v>
      </c>
      <c r="Q376" s="583">
        <v>3410</v>
      </c>
      <c r="R376" s="579"/>
      <c r="S376" s="584">
        <v>3410</v>
      </c>
    </row>
    <row r="377" spans="1:19" ht="14.45" customHeight="1" x14ac:dyDescent="0.2">
      <c r="A377" s="573" t="s">
        <v>1331</v>
      </c>
      <c r="B377" s="574" t="s">
        <v>1332</v>
      </c>
      <c r="C377" s="574" t="s">
        <v>486</v>
      </c>
      <c r="D377" s="574" t="s">
        <v>1324</v>
      </c>
      <c r="E377" s="574" t="s">
        <v>1333</v>
      </c>
      <c r="F377" s="574" t="s">
        <v>1336</v>
      </c>
      <c r="G377" s="574" t="s">
        <v>1337</v>
      </c>
      <c r="H377" s="583">
        <v>0.1</v>
      </c>
      <c r="I377" s="583">
        <v>6.97</v>
      </c>
      <c r="J377" s="574"/>
      <c r="K377" s="574">
        <v>69.699999999999989</v>
      </c>
      <c r="L377" s="583">
        <v>0.1</v>
      </c>
      <c r="M377" s="583">
        <v>6.97</v>
      </c>
      <c r="N377" s="574"/>
      <c r="O377" s="574">
        <v>69.699999999999989</v>
      </c>
      <c r="P377" s="583"/>
      <c r="Q377" s="583"/>
      <c r="R377" s="579"/>
      <c r="S377" s="584"/>
    </row>
    <row r="378" spans="1:19" ht="14.45" customHeight="1" x14ac:dyDescent="0.2">
      <c r="A378" s="573" t="s">
        <v>1331</v>
      </c>
      <c r="B378" s="574" t="s">
        <v>1332</v>
      </c>
      <c r="C378" s="574" t="s">
        <v>486</v>
      </c>
      <c r="D378" s="574" t="s">
        <v>1324</v>
      </c>
      <c r="E378" s="574" t="s">
        <v>1333</v>
      </c>
      <c r="F378" s="574" t="s">
        <v>1338</v>
      </c>
      <c r="G378" s="574" t="s">
        <v>523</v>
      </c>
      <c r="H378" s="583"/>
      <c r="I378" s="583"/>
      <c r="J378" s="574"/>
      <c r="K378" s="574"/>
      <c r="L378" s="583">
        <v>0.4</v>
      </c>
      <c r="M378" s="583">
        <v>147.08000000000001</v>
      </c>
      <c r="N378" s="574"/>
      <c r="O378" s="574">
        <v>367.7</v>
      </c>
      <c r="P378" s="583"/>
      <c r="Q378" s="583"/>
      <c r="R378" s="579"/>
      <c r="S378" s="584"/>
    </row>
    <row r="379" spans="1:19" ht="14.45" customHeight="1" x14ac:dyDescent="0.2">
      <c r="A379" s="573" t="s">
        <v>1331</v>
      </c>
      <c r="B379" s="574" t="s">
        <v>1332</v>
      </c>
      <c r="C379" s="574" t="s">
        <v>486</v>
      </c>
      <c r="D379" s="574" t="s">
        <v>1324</v>
      </c>
      <c r="E379" s="574" t="s">
        <v>1333</v>
      </c>
      <c r="F379" s="574" t="s">
        <v>1346</v>
      </c>
      <c r="G379" s="574"/>
      <c r="H379" s="583">
        <v>1</v>
      </c>
      <c r="I379" s="583">
        <v>19455.2</v>
      </c>
      <c r="J379" s="574"/>
      <c r="K379" s="574">
        <v>19455.2</v>
      </c>
      <c r="L379" s="583"/>
      <c r="M379" s="583"/>
      <c r="N379" s="574"/>
      <c r="O379" s="574"/>
      <c r="P379" s="583"/>
      <c r="Q379" s="583"/>
      <c r="R379" s="579"/>
      <c r="S379" s="584"/>
    </row>
    <row r="380" spans="1:19" ht="14.45" customHeight="1" x14ac:dyDescent="0.2">
      <c r="A380" s="573" t="s">
        <v>1331</v>
      </c>
      <c r="B380" s="574" t="s">
        <v>1332</v>
      </c>
      <c r="C380" s="574" t="s">
        <v>486</v>
      </c>
      <c r="D380" s="574" t="s">
        <v>1324</v>
      </c>
      <c r="E380" s="574" t="s">
        <v>1347</v>
      </c>
      <c r="F380" s="574" t="s">
        <v>1360</v>
      </c>
      <c r="G380" s="574" t="s">
        <v>1361</v>
      </c>
      <c r="H380" s="583">
        <v>2</v>
      </c>
      <c r="I380" s="583">
        <v>76</v>
      </c>
      <c r="J380" s="574"/>
      <c r="K380" s="574">
        <v>38</v>
      </c>
      <c r="L380" s="583"/>
      <c r="M380" s="583"/>
      <c r="N380" s="574"/>
      <c r="O380" s="574"/>
      <c r="P380" s="583"/>
      <c r="Q380" s="583"/>
      <c r="R380" s="579"/>
      <c r="S380" s="584"/>
    </row>
    <row r="381" spans="1:19" ht="14.45" customHeight="1" x14ac:dyDescent="0.2">
      <c r="A381" s="573" t="s">
        <v>1331</v>
      </c>
      <c r="B381" s="574" t="s">
        <v>1332</v>
      </c>
      <c r="C381" s="574" t="s">
        <v>486</v>
      </c>
      <c r="D381" s="574" t="s">
        <v>1324</v>
      </c>
      <c r="E381" s="574" t="s">
        <v>1347</v>
      </c>
      <c r="F381" s="574" t="s">
        <v>1370</v>
      </c>
      <c r="G381" s="574" t="s">
        <v>1371</v>
      </c>
      <c r="H381" s="583">
        <v>1</v>
      </c>
      <c r="I381" s="583">
        <v>126</v>
      </c>
      <c r="J381" s="574"/>
      <c r="K381" s="574">
        <v>126</v>
      </c>
      <c r="L381" s="583">
        <v>2</v>
      </c>
      <c r="M381" s="583">
        <v>254</v>
      </c>
      <c r="N381" s="574"/>
      <c r="O381" s="574">
        <v>127</v>
      </c>
      <c r="P381" s="583"/>
      <c r="Q381" s="583"/>
      <c r="R381" s="579"/>
      <c r="S381" s="584"/>
    </row>
    <row r="382" spans="1:19" ht="14.45" customHeight="1" x14ac:dyDescent="0.2">
      <c r="A382" s="573" t="s">
        <v>1331</v>
      </c>
      <c r="B382" s="574" t="s">
        <v>1332</v>
      </c>
      <c r="C382" s="574" t="s">
        <v>486</v>
      </c>
      <c r="D382" s="574" t="s">
        <v>1324</v>
      </c>
      <c r="E382" s="574" t="s">
        <v>1347</v>
      </c>
      <c r="F382" s="574" t="s">
        <v>1376</v>
      </c>
      <c r="G382" s="574" t="s">
        <v>1377</v>
      </c>
      <c r="H382" s="583"/>
      <c r="I382" s="583"/>
      <c r="J382" s="574"/>
      <c r="K382" s="574"/>
      <c r="L382" s="583">
        <v>1</v>
      </c>
      <c r="M382" s="583">
        <v>507</v>
      </c>
      <c r="N382" s="574"/>
      <c r="O382" s="574">
        <v>507</v>
      </c>
      <c r="P382" s="583"/>
      <c r="Q382" s="583"/>
      <c r="R382" s="579"/>
      <c r="S382" s="584"/>
    </row>
    <row r="383" spans="1:19" ht="14.45" customHeight="1" x14ac:dyDescent="0.2">
      <c r="A383" s="573" t="s">
        <v>1331</v>
      </c>
      <c r="B383" s="574" t="s">
        <v>1332</v>
      </c>
      <c r="C383" s="574" t="s">
        <v>486</v>
      </c>
      <c r="D383" s="574" t="s">
        <v>1324</v>
      </c>
      <c r="E383" s="574" t="s">
        <v>1347</v>
      </c>
      <c r="F383" s="574" t="s">
        <v>1378</v>
      </c>
      <c r="G383" s="574" t="s">
        <v>1379</v>
      </c>
      <c r="H383" s="583">
        <v>1</v>
      </c>
      <c r="I383" s="583">
        <v>685</v>
      </c>
      <c r="J383" s="574"/>
      <c r="K383" s="574">
        <v>685</v>
      </c>
      <c r="L383" s="583"/>
      <c r="M383" s="583"/>
      <c r="N383" s="574"/>
      <c r="O383" s="574"/>
      <c r="P383" s="583"/>
      <c r="Q383" s="583"/>
      <c r="R383" s="579"/>
      <c r="S383" s="584"/>
    </row>
    <row r="384" spans="1:19" ht="14.45" customHeight="1" x14ac:dyDescent="0.2">
      <c r="A384" s="573" t="s">
        <v>1331</v>
      </c>
      <c r="B384" s="574" t="s">
        <v>1332</v>
      </c>
      <c r="C384" s="574" t="s">
        <v>486</v>
      </c>
      <c r="D384" s="574" t="s">
        <v>1324</v>
      </c>
      <c r="E384" s="574" t="s">
        <v>1347</v>
      </c>
      <c r="F384" s="574" t="s">
        <v>1380</v>
      </c>
      <c r="G384" s="574" t="s">
        <v>1381</v>
      </c>
      <c r="H384" s="583"/>
      <c r="I384" s="583"/>
      <c r="J384" s="574"/>
      <c r="K384" s="574"/>
      <c r="L384" s="583">
        <v>1</v>
      </c>
      <c r="M384" s="583">
        <v>1045</v>
      </c>
      <c r="N384" s="574"/>
      <c r="O384" s="574">
        <v>1045</v>
      </c>
      <c r="P384" s="583"/>
      <c r="Q384" s="583"/>
      <c r="R384" s="579"/>
      <c r="S384" s="584"/>
    </row>
    <row r="385" spans="1:19" ht="14.45" customHeight="1" x14ac:dyDescent="0.2">
      <c r="A385" s="573" t="s">
        <v>1331</v>
      </c>
      <c r="B385" s="574" t="s">
        <v>1332</v>
      </c>
      <c r="C385" s="574" t="s">
        <v>486</v>
      </c>
      <c r="D385" s="574" t="s">
        <v>1324</v>
      </c>
      <c r="E385" s="574" t="s">
        <v>1347</v>
      </c>
      <c r="F385" s="574" t="s">
        <v>1384</v>
      </c>
      <c r="G385" s="574" t="s">
        <v>1385</v>
      </c>
      <c r="H385" s="583"/>
      <c r="I385" s="583"/>
      <c r="J385" s="574"/>
      <c r="K385" s="574"/>
      <c r="L385" s="583">
        <v>1</v>
      </c>
      <c r="M385" s="583">
        <v>989</v>
      </c>
      <c r="N385" s="574"/>
      <c r="O385" s="574">
        <v>989</v>
      </c>
      <c r="P385" s="583"/>
      <c r="Q385" s="583"/>
      <c r="R385" s="579"/>
      <c r="S385" s="584"/>
    </row>
    <row r="386" spans="1:19" ht="14.45" customHeight="1" x14ac:dyDescent="0.2">
      <c r="A386" s="573" t="s">
        <v>1331</v>
      </c>
      <c r="B386" s="574" t="s">
        <v>1332</v>
      </c>
      <c r="C386" s="574" t="s">
        <v>486</v>
      </c>
      <c r="D386" s="574" t="s">
        <v>1324</v>
      </c>
      <c r="E386" s="574" t="s">
        <v>1347</v>
      </c>
      <c r="F386" s="574" t="s">
        <v>1390</v>
      </c>
      <c r="G386" s="574" t="s">
        <v>1391</v>
      </c>
      <c r="H386" s="583">
        <v>1</v>
      </c>
      <c r="I386" s="583">
        <v>33.33</v>
      </c>
      <c r="J386" s="574"/>
      <c r="K386" s="574">
        <v>33.33</v>
      </c>
      <c r="L386" s="583">
        <v>1</v>
      </c>
      <c r="M386" s="583">
        <v>33.33</v>
      </c>
      <c r="N386" s="574"/>
      <c r="O386" s="574">
        <v>33.33</v>
      </c>
      <c r="P386" s="583"/>
      <c r="Q386" s="583"/>
      <c r="R386" s="579"/>
      <c r="S386" s="584"/>
    </row>
    <row r="387" spans="1:19" ht="14.45" customHeight="1" x14ac:dyDescent="0.2">
      <c r="A387" s="573" t="s">
        <v>1331</v>
      </c>
      <c r="B387" s="574" t="s">
        <v>1332</v>
      </c>
      <c r="C387" s="574" t="s">
        <v>486</v>
      </c>
      <c r="D387" s="574" t="s">
        <v>1324</v>
      </c>
      <c r="E387" s="574" t="s">
        <v>1347</v>
      </c>
      <c r="F387" s="574" t="s">
        <v>1392</v>
      </c>
      <c r="G387" s="574" t="s">
        <v>1393</v>
      </c>
      <c r="H387" s="583">
        <v>4</v>
      </c>
      <c r="I387" s="583">
        <v>464</v>
      </c>
      <c r="J387" s="574"/>
      <c r="K387" s="574">
        <v>116</v>
      </c>
      <c r="L387" s="583">
        <v>2</v>
      </c>
      <c r="M387" s="583">
        <v>234</v>
      </c>
      <c r="N387" s="574"/>
      <c r="O387" s="574">
        <v>117</v>
      </c>
      <c r="P387" s="583">
        <v>1</v>
      </c>
      <c r="Q387" s="583">
        <v>127</v>
      </c>
      <c r="R387" s="579"/>
      <c r="S387" s="584">
        <v>127</v>
      </c>
    </row>
    <row r="388" spans="1:19" ht="14.45" customHeight="1" x14ac:dyDescent="0.2">
      <c r="A388" s="573" t="s">
        <v>1331</v>
      </c>
      <c r="B388" s="574" t="s">
        <v>1332</v>
      </c>
      <c r="C388" s="574" t="s">
        <v>486</v>
      </c>
      <c r="D388" s="574" t="s">
        <v>1324</v>
      </c>
      <c r="E388" s="574" t="s">
        <v>1347</v>
      </c>
      <c r="F388" s="574" t="s">
        <v>1396</v>
      </c>
      <c r="G388" s="574" t="s">
        <v>1397</v>
      </c>
      <c r="H388" s="583">
        <v>1</v>
      </c>
      <c r="I388" s="583">
        <v>87</v>
      </c>
      <c r="J388" s="574"/>
      <c r="K388" s="574">
        <v>87</v>
      </c>
      <c r="L388" s="583">
        <v>3</v>
      </c>
      <c r="M388" s="583">
        <v>264</v>
      </c>
      <c r="N388" s="574"/>
      <c r="O388" s="574">
        <v>88</v>
      </c>
      <c r="P388" s="583"/>
      <c r="Q388" s="583"/>
      <c r="R388" s="579"/>
      <c r="S388" s="584"/>
    </row>
    <row r="389" spans="1:19" ht="14.45" customHeight="1" x14ac:dyDescent="0.2">
      <c r="A389" s="573" t="s">
        <v>1331</v>
      </c>
      <c r="B389" s="574" t="s">
        <v>1332</v>
      </c>
      <c r="C389" s="574" t="s">
        <v>486</v>
      </c>
      <c r="D389" s="574" t="s">
        <v>1324</v>
      </c>
      <c r="E389" s="574" t="s">
        <v>1347</v>
      </c>
      <c r="F389" s="574" t="s">
        <v>1398</v>
      </c>
      <c r="G389" s="574" t="s">
        <v>1399</v>
      </c>
      <c r="H389" s="583">
        <v>1</v>
      </c>
      <c r="I389" s="583">
        <v>33</v>
      </c>
      <c r="J389" s="574"/>
      <c r="K389" s="574">
        <v>33</v>
      </c>
      <c r="L389" s="583"/>
      <c r="M389" s="583"/>
      <c r="N389" s="574"/>
      <c r="O389" s="574"/>
      <c r="P389" s="583"/>
      <c r="Q389" s="583"/>
      <c r="R389" s="579"/>
      <c r="S389" s="584"/>
    </row>
    <row r="390" spans="1:19" ht="14.45" customHeight="1" x14ac:dyDescent="0.2">
      <c r="A390" s="573" t="s">
        <v>1331</v>
      </c>
      <c r="B390" s="574" t="s">
        <v>1332</v>
      </c>
      <c r="C390" s="574" t="s">
        <v>486</v>
      </c>
      <c r="D390" s="574" t="s">
        <v>1324</v>
      </c>
      <c r="E390" s="574" t="s">
        <v>1347</v>
      </c>
      <c r="F390" s="574" t="s">
        <v>1421</v>
      </c>
      <c r="G390" s="574" t="s">
        <v>1422</v>
      </c>
      <c r="H390" s="583"/>
      <c r="I390" s="583"/>
      <c r="J390" s="574"/>
      <c r="K390" s="574"/>
      <c r="L390" s="583">
        <v>1</v>
      </c>
      <c r="M390" s="583">
        <v>62</v>
      </c>
      <c r="N390" s="574"/>
      <c r="O390" s="574">
        <v>62</v>
      </c>
      <c r="P390" s="583"/>
      <c r="Q390" s="583"/>
      <c r="R390" s="579"/>
      <c r="S390" s="584"/>
    </row>
    <row r="391" spans="1:19" ht="14.45" customHeight="1" x14ac:dyDescent="0.2">
      <c r="A391" s="573" t="s">
        <v>1331</v>
      </c>
      <c r="B391" s="574" t="s">
        <v>1332</v>
      </c>
      <c r="C391" s="574" t="s">
        <v>486</v>
      </c>
      <c r="D391" s="574" t="s">
        <v>1324</v>
      </c>
      <c r="E391" s="574" t="s">
        <v>1347</v>
      </c>
      <c r="F391" s="574" t="s">
        <v>1443</v>
      </c>
      <c r="G391" s="574" t="s">
        <v>1444</v>
      </c>
      <c r="H391" s="583"/>
      <c r="I391" s="583"/>
      <c r="J391" s="574"/>
      <c r="K391" s="574"/>
      <c r="L391" s="583">
        <v>1</v>
      </c>
      <c r="M391" s="583">
        <v>313</v>
      </c>
      <c r="N391" s="574"/>
      <c r="O391" s="574">
        <v>313</v>
      </c>
      <c r="P391" s="583"/>
      <c r="Q391" s="583"/>
      <c r="R391" s="579"/>
      <c r="S391" s="584"/>
    </row>
    <row r="392" spans="1:19" ht="14.45" customHeight="1" x14ac:dyDescent="0.2">
      <c r="A392" s="573" t="s">
        <v>1331</v>
      </c>
      <c r="B392" s="574" t="s">
        <v>1332</v>
      </c>
      <c r="C392" s="574" t="s">
        <v>486</v>
      </c>
      <c r="D392" s="574" t="s">
        <v>1324</v>
      </c>
      <c r="E392" s="574" t="s">
        <v>1347</v>
      </c>
      <c r="F392" s="574" t="s">
        <v>1449</v>
      </c>
      <c r="G392" s="574" t="s">
        <v>1450</v>
      </c>
      <c r="H392" s="583"/>
      <c r="I392" s="583"/>
      <c r="J392" s="574"/>
      <c r="K392" s="574"/>
      <c r="L392" s="583">
        <v>1</v>
      </c>
      <c r="M392" s="583">
        <v>340</v>
      </c>
      <c r="N392" s="574"/>
      <c r="O392" s="574">
        <v>340</v>
      </c>
      <c r="P392" s="583"/>
      <c r="Q392" s="583"/>
      <c r="R392" s="579"/>
      <c r="S392" s="584"/>
    </row>
    <row r="393" spans="1:19" ht="14.45" customHeight="1" x14ac:dyDescent="0.2">
      <c r="A393" s="573" t="s">
        <v>1331</v>
      </c>
      <c r="B393" s="574" t="s">
        <v>1332</v>
      </c>
      <c r="C393" s="574" t="s">
        <v>486</v>
      </c>
      <c r="D393" s="574" t="s">
        <v>1324</v>
      </c>
      <c r="E393" s="574" t="s">
        <v>1347</v>
      </c>
      <c r="F393" s="574" t="s">
        <v>1459</v>
      </c>
      <c r="G393" s="574" t="s">
        <v>1460</v>
      </c>
      <c r="H393" s="583"/>
      <c r="I393" s="583"/>
      <c r="J393" s="574"/>
      <c r="K393" s="574"/>
      <c r="L393" s="583">
        <v>1</v>
      </c>
      <c r="M393" s="583">
        <v>1587</v>
      </c>
      <c r="N393" s="574"/>
      <c r="O393" s="574">
        <v>1587</v>
      </c>
      <c r="P393" s="583"/>
      <c r="Q393" s="583"/>
      <c r="R393" s="579"/>
      <c r="S393" s="584"/>
    </row>
    <row r="394" spans="1:19" ht="14.45" customHeight="1" x14ac:dyDescent="0.2">
      <c r="A394" s="573" t="s">
        <v>1331</v>
      </c>
      <c r="B394" s="574" t="s">
        <v>1332</v>
      </c>
      <c r="C394" s="574" t="s">
        <v>486</v>
      </c>
      <c r="D394" s="574" t="s">
        <v>571</v>
      </c>
      <c r="E394" s="574" t="s">
        <v>1333</v>
      </c>
      <c r="F394" s="574" t="s">
        <v>1334</v>
      </c>
      <c r="G394" s="574" t="s">
        <v>1335</v>
      </c>
      <c r="H394" s="583"/>
      <c r="I394" s="583"/>
      <c r="J394" s="574"/>
      <c r="K394" s="574"/>
      <c r="L394" s="583">
        <v>1.1099999999999999</v>
      </c>
      <c r="M394" s="583">
        <v>89.24</v>
      </c>
      <c r="N394" s="574"/>
      <c r="O394" s="574">
        <v>80.396396396396398</v>
      </c>
      <c r="P394" s="583">
        <v>0.01</v>
      </c>
      <c r="Q394" s="583">
        <v>0.73</v>
      </c>
      <c r="R394" s="579"/>
      <c r="S394" s="584">
        <v>73</v>
      </c>
    </row>
    <row r="395" spans="1:19" ht="14.45" customHeight="1" x14ac:dyDescent="0.2">
      <c r="A395" s="573" t="s">
        <v>1331</v>
      </c>
      <c r="B395" s="574" t="s">
        <v>1332</v>
      </c>
      <c r="C395" s="574" t="s">
        <v>486</v>
      </c>
      <c r="D395" s="574" t="s">
        <v>571</v>
      </c>
      <c r="E395" s="574" t="s">
        <v>1333</v>
      </c>
      <c r="F395" s="574" t="s">
        <v>1336</v>
      </c>
      <c r="G395" s="574" t="s">
        <v>1337</v>
      </c>
      <c r="H395" s="583">
        <v>1.5</v>
      </c>
      <c r="I395" s="583">
        <v>104.55</v>
      </c>
      <c r="J395" s="574"/>
      <c r="K395" s="574">
        <v>69.7</v>
      </c>
      <c r="L395" s="583">
        <v>13.600000000000001</v>
      </c>
      <c r="M395" s="583">
        <v>947.92000000000007</v>
      </c>
      <c r="N395" s="574"/>
      <c r="O395" s="574">
        <v>69.7</v>
      </c>
      <c r="P395" s="583"/>
      <c r="Q395" s="583"/>
      <c r="R395" s="579"/>
      <c r="S395" s="584"/>
    </row>
    <row r="396" spans="1:19" ht="14.45" customHeight="1" x14ac:dyDescent="0.2">
      <c r="A396" s="573" t="s">
        <v>1331</v>
      </c>
      <c r="B396" s="574" t="s">
        <v>1332</v>
      </c>
      <c r="C396" s="574" t="s">
        <v>486</v>
      </c>
      <c r="D396" s="574" t="s">
        <v>571</v>
      </c>
      <c r="E396" s="574" t="s">
        <v>1333</v>
      </c>
      <c r="F396" s="574" t="s">
        <v>1336</v>
      </c>
      <c r="G396" s="574" t="s">
        <v>525</v>
      </c>
      <c r="H396" s="583">
        <v>0.30000000000000004</v>
      </c>
      <c r="I396" s="583">
        <v>20.91</v>
      </c>
      <c r="J396" s="574"/>
      <c r="K396" s="574">
        <v>69.699999999999989</v>
      </c>
      <c r="L396" s="583">
        <v>5.1999999999999993</v>
      </c>
      <c r="M396" s="583">
        <v>362.44</v>
      </c>
      <c r="N396" s="574"/>
      <c r="O396" s="574">
        <v>69.7</v>
      </c>
      <c r="P396" s="583">
        <v>3</v>
      </c>
      <c r="Q396" s="583">
        <v>209.10000000000002</v>
      </c>
      <c r="R396" s="579"/>
      <c r="S396" s="584">
        <v>69.7</v>
      </c>
    </row>
    <row r="397" spans="1:19" ht="14.45" customHeight="1" x14ac:dyDescent="0.2">
      <c r="A397" s="573" t="s">
        <v>1331</v>
      </c>
      <c r="B397" s="574" t="s">
        <v>1332</v>
      </c>
      <c r="C397" s="574" t="s">
        <v>486</v>
      </c>
      <c r="D397" s="574" t="s">
        <v>571</v>
      </c>
      <c r="E397" s="574" t="s">
        <v>1333</v>
      </c>
      <c r="F397" s="574" t="s">
        <v>1338</v>
      </c>
      <c r="G397" s="574" t="s">
        <v>523</v>
      </c>
      <c r="H397" s="583">
        <v>1.7999999999999998</v>
      </c>
      <c r="I397" s="583">
        <v>661.86000000000013</v>
      </c>
      <c r="J397" s="574"/>
      <c r="K397" s="574">
        <v>367.7000000000001</v>
      </c>
      <c r="L397" s="583">
        <v>11.6</v>
      </c>
      <c r="M397" s="583">
        <v>4265.32</v>
      </c>
      <c r="N397" s="574"/>
      <c r="O397" s="574">
        <v>367.7</v>
      </c>
      <c r="P397" s="583">
        <v>0.8</v>
      </c>
      <c r="Q397" s="583">
        <v>294.16000000000003</v>
      </c>
      <c r="R397" s="579"/>
      <c r="S397" s="584">
        <v>367.7</v>
      </c>
    </row>
    <row r="398" spans="1:19" ht="14.45" customHeight="1" x14ac:dyDescent="0.2">
      <c r="A398" s="573" t="s">
        <v>1331</v>
      </c>
      <c r="B398" s="574" t="s">
        <v>1332</v>
      </c>
      <c r="C398" s="574" t="s">
        <v>486</v>
      </c>
      <c r="D398" s="574" t="s">
        <v>571</v>
      </c>
      <c r="E398" s="574" t="s">
        <v>1333</v>
      </c>
      <c r="F398" s="574" t="s">
        <v>1340</v>
      </c>
      <c r="G398" s="574" t="s">
        <v>1341</v>
      </c>
      <c r="H398" s="583"/>
      <c r="I398" s="583"/>
      <c r="J398" s="574"/>
      <c r="K398" s="574"/>
      <c r="L398" s="583">
        <v>0.2</v>
      </c>
      <c r="M398" s="583">
        <v>36.930000000000007</v>
      </c>
      <c r="N398" s="574"/>
      <c r="O398" s="574">
        <v>184.65000000000003</v>
      </c>
      <c r="P398" s="583"/>
      <c r="Q398" s="583"/>
      <c r="R398" s="579"/>
      <c r="S398" s="584"/>
    </row>
    <row r="399" spans="1:19" ht="14.45" customHeight="1" x14ac:dyDescent="0.2">
      <c r="A399" s="573" t="s">
        <v>1331</v>
      </c>
      <c r="B399" s="574" t="s">
        <v>1332</v>
      </c>
      <c r="C399" s="574" t="s">
        <v>486</v>
      </c>
      <c r="D399" s="574" t="s">
        <v>571</v>
      </c>
      <c r="E399" s="574" t="s">
        <v>1333</v>
      </c>
      <c r="F399" s="574" t="s">
        <v>1472</v>
      </c>
      <c r="G399" s="574" t="s">
        <v>497</v>
      </c>
      <c r="H399" s="583">
        <v>0.01</v>
      </c>
      <c r="I399" s="583">
        <v>1.1200000000000001</v>
      </c>
      <c r="J399" s="574"/>
      <c r="K399" s="574">
        <v>112.00000000000001</v>
      </c>
      <c r="L399" s="583"/>
      <c r="M399" s="583"/>
      <c r="N399" s="574"/>
      <c r="O399" s="574"/>
      <c r="P399" s="583"/>
      <c r="Q399" s="583"/>
      <c r="R399" s="579"/>
      <c r="S399" s="584"/>
    </row>
    <row r="400" spans="1:19" ht="14.45" customHeight="1" x14ac:dyDescent="0.2">
      <c r="A400" s="573" t="s">
        <v>1331</v>
      </c>
      <c r="B400" s="574" t="s">
        <v>1332</v>
      </c>
      <c r="C400" s="574" t="s">
        <v>486</v>
      </c>
      <c r="D400" s="574" t="s">
        <v>571</v>
      </c>
      <c r="E400" s="574" t="s">
        <v>1474</v>
      </c>
      <c r="F400" s="574" t="s">
        <v>1475</v>
      </c>
      <c r="G400" s="574" t="s">
        <v>1476</v>
      </c>
      <c r="H400" s="583"/>
      <c r="I400" s="583"/>
      <c r="J400" s="574"/>
      <c r="K400" s="574"/>
      <c r="L400" s="583"/>
      <c r="M400" s="583"/>
      <c r="N400" s="574"/>
      <c r="O400" s="574"/>
      <c r="P400" s="583">
        <v>0.2</v>
      </c>
      <c r="Q400" s="583">
        <v>112.6</v>
      </c>
      <c r="R400" s="579"/>
      <c r="S400" s="584">
        <v>562.99999999999989</v>
      </c>
    </row>
    <row r="401" spans="1:19" ht="14.45" customHeight="1" x14ac:dyDescent="0.2">
      <c r="A401" s="573" t="s">
        <v>1331</v>
      </c>
      <c r="B401" s="574" t="s">
        <v>1332</v>
      </c>
      <c r="C401" s="574" t="s">
        <v>486</v>
      </c>
      <c r="D401" s="574" t="s">
        <v>571</v>
      </c>
      <c r="E401" s="574" t="s">
        <v>1474</v>
      </c>
      <c r="F401" s="574" t="s">
        <v>1477</v>
      </c>
      <c r="G401" s="574" t="s">
        <v>1478</v>
      </c>
      <c r="H401" s="583"/>
      <c r="I401" s="583"/>
      <c r="J401" s="574"/>
      <c r="K401" s="574"/>
      <c r="L401" s="583"/>
      <c r="M401" s="583"/>
      <c r="N401" s="574"/>
      <c r="O401" s="574"/>
      <c r="P401" s="583">
        <v>1</v>
      </c>
      <c r="Q401" s="583">
        <v>186.25</v>
      </c>
      <c r="R401" s="579"/>
      <c r="S401" s="584">
        <v>186.25</v>
      </c>
    </row>
    <row r="402" spans="1:19" ht="14.45" customHeight="1" x14ac:dyDescent="0.2">
      <c r="A402" s="573" t="s">
        <v>1331</v>
      </c>
      <c r="B402" s="574" t="s">
        <v>1332</v>
      </c>
      <c r="C402" s="574" t="s">
        <v>486</v>
      </c>
      <c r="D402" s="574" t="s">
        <v>571</v>
      </c>
      <c r="E402" s="574" t="s">
        <v>1474</v>
      </c>
      <c r="F402" s="574" t="s">
        <v>1479</v>
      </c>
      <c r="G402" s="574" t="s">
        <v>1480</v>
      </c>
      <c r="H402" s="583"/>
      <c r="I402" s="583"/>
      <c r="J402" s="574"/>
      <c r="K402" s="574"/>
      <c r="L402" s="583">
        <v>7</v>
      </c>
      <c r="M402" s="583">
        <v>3293.57</v>
      </c>
      <c r="N402" s="574"/>
      <c r="O402" s="574">
        <v>470.51000000000005</v>
      </c>
      <c r="P402" s="583"/>
      <c r="Q402" s="583"/>
      <c r="R402" s="579"/>
      <c r="S402" s="584"/>
    </row>
    <row r="403" spans="1:19" ht="14.45" customHeight="1" x14ac:dyDescent="0.2">
      <c r="A403" s="573" t="s">
        <v>1331</v>
      </c>
      <c r="B403" s="574" t="s">
        <v>1332</v>
      </c>
      <c r="C403" s="574" t="s">
        <v>486</v>
      </c>
      <c r="D403" s="574" t="s">
        <v>571</v>
      </c>
      <c r="E403" s="574" t="s">
        <v>1474</v>
      </c>
      <c r="F403" s="574" t="s">
        <v>1481</v>
      </c>
      <c r="G403" s="574" t="s">
        <v>1482</v>
      </c>
      <c r="H403" s="583"/>
      <c r="I403" s="583"/>
      <c r="J403" s="574"/>
      <c r="K403" s="574"/>
      <c r="L403" s="583">
        <v>1</v>
      </c>
      <c r="M403" s="583">
        <v>4363.63</v>
      </c>
      <c r="N403" s="574"/>
      <c r="O403" s="574">
        <v>4363.63</v>
      </c>
      <c r="P403" s="583"/>
      <c r="Q403" s="583"/>
      <c r="R403" s="579"/>
      <c r="S403" s="584"/>
    </row>
    <row r="404" spans="1:19" ht="14.45" customHeight="1" x14ac:dyDescent="0.2">
      <c r="A404" s="573" t="s">
        <v>1331</v>
      </c>
      <c r="B404" s="574" t="s">
        <v>1332</v>
      </c>
      <c r="C404" s="574" t="s">
        <v>486</v>
      </c>
      <c r="D404" s="574" t="s">
        <v>571</v>
      </c>
      <c r="E404" s="574" t="s">
        <v>1347</v>
      </c>
      <c r="F404" s="574" t="s">
        <v>1354</v>
      </c>
      <c r="G404" s="574" t="s">
        <v>1355</v>
      </c>
      <c r="H404" s="583"/>
      <c r="I404" s="583"/>
      <c r="J404" s="574"/>
      <c r="K404" s="574"/>
      <c r="L404" s="583">
        <v>2</v>
      </c>
      <c r="M404" s="583">
        <v>170</v>
      </c>
      <c r="N404" s="574"/>
      <c r="O404" s="574">
        <v>85</v>
      </c>
      <c r="P404" s="583">
        <v>1</v>
      </c>
      <c r="Q404" s="583">
        <v>89</v>
      </c>
      <c r="R404" s="579"/>
      <c r="S404" s="584">
        <v>89</v>
      </c>
    </row>
    <row r="405" spans="1:19" ht="14.45" customHeight="1" x14ac:dyDescent="0.2">
      <c r="A405" s="573" t="s">
        <v>1331</v>
      </c>
      <c r="B405" s="574" t="s">
        <v>1332</v>
      </c>
      <c r="C405" s="574" t="s">
        <v>486</v>
      </c>
      <c r="D405" s="574" t="s">
        <v>571</v>
      </c>
      <c r="E405" s="574" t="s">
        <v>1347</v>
      </c>
      <c r="F405" s="574" t="s">
        <v>1360</v>
      </c>
      <c r="G405" s="574" t="s">
        <v>1361</v>
      </c>
      <c r="H405" s="583"/>
      <c r="I405" s="583"/>
      <c r="J405" s="574"/>
      <c r="K405" s="574"/>
      <c r="L405" s="583">
        <v>2</v>
      </c>
      <c r="M405" s="583">
        <v>76</v>
      </c>
      <c r="N405" s="574"/>
      <c r="O405" s="574">
        <v>38</v>
      </c>
      <c r="P405" s="583"/>
      <c r="Q405" s="583"/>
      <c r="R405" s="579"/>
      <c r="S405" s="584"/>
    </row>
    <row r="406" spans="1:19" ht="14.45" customHeight="1" x14ac:dyDescent="0.2">
      <c r="A406" s="573" t="s">
        <v>1331</v>
      </c>
      <c r="B406" s="574" t="s">
        <v>1332</v>
      </c>
      <c r="C406" s="574" t="s">
        <v>486</v>
      </c>
      <c r="D406" s="574" t="s">
        <v>571</v>
      </c>
      <c r="E406" s="574" t="s">
        <v>1347</v>
      </c>
      <c r="F406" s="574" t="s">
        <v>1368</v>
      </c>
      <c r="G406" s="574" t="s">
        <v>1369</v>
      </c>
      <c r="H406" s="583">
        <v>2</v>
      </c>
      <c r="I406" s="583">
        <v>508</v>
      </c>
      <c r="J406" s="574"/>
      <c r="K406" s="574">
        <v>254</v>
      </c>
      <c r="L406" s="583">
        <v>5</v>
      </c>
      <c r="M406" s="583">
        <v>1275</v>
      </c>
      <c r="N406" s="574"/>
      <c r="O406" s="574">
        <v>255</v>
      </c>
      <c r="P406" s="583"/>
      <c r="Q406" s="583"/>
      <c r="R406" s="579"/>
      <c r="S406" s="584"/>
    </row>
    <row r="407" spans="1:19" ht="14.45" customHeight="1" x14ac:dyDescent="0.2">
      <c r="A407" s="573" t="s">
        <v>1331</v>
      </c>
      <c r="B407" s="574" t="s">
        <v>1332</v>
      </c>
      <c r="C407" s="574" t="s">
        <v>486</v>
      </c>
      <c r="D407" s="574" t="s">
        <v>571</v>
      </c>
      <c r="E407" s="574" t="s">
        <v>1347</v>
      </c>
      <c r="F407" s="574" t="s">
        <v>1370</v>
      </c>
      <c r="G407" s="574" t="s">
        <v>1371</v>
      </c>
      <c r="H407" s="583">
        <v>19</v>
      </c>
      <c r="I407" s="583">
        <v>2394</v>
      </c>
      <c r="J407" s="574"/>
      <c r="K407" s="574">
        <v>126</v>
      </c>
      <c r="L407" s="583">
        <v>190</v>
      </c>
      <c r="M407" s="583">
        <v>24130</v>
      </c>
      <c r="N407" s="574"/>
      <c r="O407" s="574">
        <v>127</v>
      </c>
      <c r="P407" s="583">
        <v>32</v>
      </c>
      <c r="Q407" s="583">
        <v>4384</v>
      </c>
      <c r="R407" s="579"/>
      <c r="S407" s="584">
        <v>137</v>
      </c>
    </row>
    <row r="408" spans="1:19" ht="14.45" customHeight="1" x14ac:dyDescent="0.2">
      <c r="A408" s="573" t="s">
        <v>1331</v>
      </c>
      <c r="B408" s="574" t="s">
        <v>1332</v>
      </c>
      <c r="C408" s="574" t="s">
        <v>486</v>
      </c>
      <c r="D408" s="574" t="s">
        <v>571</v>
      </c>
      <c r="E408" s="574" t="s">
        <v>1347</v>
      </c>
      <c r="F408" s="574" t="s">
        <v>1376</v>
      </c>
      <c r="G408" s="574" t="s">
        <v>1377</v>
      </c>
      <c r="H408" s="583">
        <v>5</v>
      </c>
      <c r="I408" s="583">
        <v>2520</v>
      </c>
      <c r="J408" s="574"/>
      <c r="K408" s="574">
        <v>504</v>
      </c>
      <c r="L408" s="583">
        <v>75</v>
      </c>
      <c r="M408" s="583">
        <v>38025</v>
      </c>
      <c r="N408" s="574"/>
      <c r="O408" s="574">
        <v>507</v>
      </c>
      <c r="P408" s="583">
        <v>8</v>
      </c>
      <c r="Q408" s="583">
        <v>4200</v>
      </c>
      <c r="R408" s="579"/>
      <c r="S408" s="584">
        <v>525</v>
      </c>
    </row>
    <row r="409" spans="1:19" ht="14.45" customHeight="1" x14ac:dyDescent="0.2">
      <c r="A409" s="573" t="s">
        <v>1331</v>
      </c>
      <c r="B409" s="574" t="s">
        <v>1332</v>
      </c>
      <c r="C409" s="574" t="s">
        <v>486</v>
      </c>
      <c r="D409" s="574" t="s">
        <v>571</v>
      </c>
      <c r="E409" s="574" t="s">
        <v>1347</v>
      </c>
      <c r="F409" s="574" t="s">
        <v>1378</v>
      </c>
      <c r="G409" s="574" t="s">
        <v>1379</v>
      </c>
      <c r="H409" s="583">
        <v>16</v>
      </c>
      <c r="I409" s="583">
        <v>10960</v>
      </c>
      <c r="J409" s="574"/>
      <c r="K409" s="574">
        <v>685</v>
      </c>
      <c r="L409" s="583">
        <v>161</v>
      </c>
      <c r="M409" s="583">
        <v>110768</v>
      </c>
      <c r="N409" s="574"/>
      <c r="O409" s="574">
        <v>688</v>
      </c>
      <c r="P409" s="583">
        <v>27</v>
      </c>
      <c r="Q409" s="583">
        <v>19062</v>
      </c>
      <c r="R409" s="579"/>
      <c r="S409" s="584">
        <v>706</v>
      </c>
    </row>
    <row r="410" spans="1:19" ht="14.45" customHeight="1" x14ac:dyDescent="0.2">
      <c r="A410" s="573" t="s">
        <v>1331</v>
      </c>
      <c r="B410" s="574" t="s">
        <v>1332</v>
      </c>
      <c r="C410" s="574" t="s">
        <v>486</v>
      </c>
      <c r="D410" s="574" t="s">
        <v>571</v>
      </c>
      <c r="E410" s="574" t="s">
        <v>1347</v>
      </c>
      <c r="F410" s="574" t="s">
        <v>1380</v>
      </c>
      <c r="G410" s="574" t="s">
        <v>1381</v>
      </c>
      <c r="H410" s="583">
        <v>2</v>
      </c>
      <c r="I410" s="583">
        <v>2080</v>
      </c>
      <c r="J410" s="574"/>
      <c r="K410" s="574">
        <v>1040</v>
      </c>
      <c r="L410" s="583">
        <v>16</v>
      </c>
      <c r="M410" s="583">
        <v>16720</v>
      </c>
      <c r="N410" s="574"/>
      <c r="O410" s="574">
        <v>1045</v>
      </c>
      <c r="P410" s="583">
        <v>1</v>
      </c>
      <c r="Q410" s="583">
        <v>1073</v>
      </c>
      <c r="R410" s="579"/>
      <c r="S410" s="584">
        <v>1073</v>
      </c>
    </row>
    <row r="411" spans="1:19" ht="14.45" customHeight="1" x14ac:dyDescent="0.2">
      <c r="A411" s="573" t="s">
        <v>1331</v>
      </c>
      <c r="B411" s="574" t="s">
        <v>1332</v>
      </c>
      <c r="C411" s="574" t="s">
        <v>486</v>
      </c>
      <c r="D411" s="574" t="s">
        <v>571</v>
      </c>
      <c r="E411" s="574" t="s">
        <v>1347</v>
      </c>
      <c r="F411" s="574" t="s">
        <v>1487</v>
      </c>
      <c r="G411" s="574" t="s">
        <v>1488</v>
      </c>
      <c r="H411" s="583"/>
      <c r="I411" s="583"/>
      <c r="J411" s="574"/>
      <c r="K411" s="574"/>
      <c r="L411" s="583"/>
      <c r="M411" s="583"/>
      <c r="N411" s="574"/>
      <c r="O411" s="574"/>
      <c r="P411" s="583">
        <v>1</v>
      </c>
      <c r="Q411" s="583">
        <v>1355</v>
      </c>
      <c r="R411" s="579"/>
      <c r="S411" s="584">
        <v>1355</v>
      </c>
    </row>
    <row r="412" spans="1:19" ht="14.45" customHeight="1" x14ac:dyDescent="0.2">
      <c r="A412" s="573" t="s">
        <v>1331</v>
      </c>
      <c r="B412" s="574" t="s">
        <v>1332</v>
      </c>
      <c r="C412" s="574" t="s">
        <v>486</v>
      </c>
      <c r="D412" s="574" t="s">
        <v>571</v>
      </c>
      <c r="E412" s="574" t="s">
        <v>1347</v>
      </c>
      <c r="F412" s="574" t="s">
        <v>1390</v>
      </c>
      <c r="G412" s="574" t="s">
        <v>1391</v>
      </c>
      <c r="H412" s="583">
        <v>20</v>
      </c>
      <c r="I412" s="583">
        <v>666.67</v>
      </c>
      <c r="J412" s="574"/>
      <c r="K412" s="574">
        <v>33.333500000000001</v>
      </c>
      <c r="L412" s="583">
        <v>188</v>
      </c>
      <c r="M412" s="583">
        <v>7061.11</v>
      </c>
      <c r="N412" s="574"/>
      <c r="O412" s="574">
        <v>37.559095744680846</v>
      </c>
      <c r="P412" s="583">
        <v>29</v>
      </c>
      <c r="Q412" s="583">
        <v>1321.1100000000001</v>
      </c>
      <c r="R412" s="579"/>
      <c r="S412" s="584">
        <v>45.555517241379313</v>
      </c>
    </row>
    <row r="413" spans="1:19" ht="14.45" customHeight="1" x14ac:dyDescent="0.2">
      <c r="A413" s="573" t="s">
        <v>1331</v>
      </c>
      <c r="B413" s="574" t="s">
        <v>1332</v>
      </c>
      <c r="C413" s="574" t="s">
        <v>486</v>
      </c>
      <c r="D413" s="574" t="s">
        <v>571</v>
      </c>
      <c r="E413" s="574" t="s">
        <v>1347</v>
      </c>
      <c r="F413" s="574" t="s">
        <v>1396</v>
      </c>
      <c r="G413" s="574" t="s">
        <v>1397</v>
      </c>
      <c r="H413" s="583">
        <v>19</v>
      </c>
      <c r="I413" s="583">
        <v>1653</v>
      </c>
      <c r="J413" s="574"/>
      <c r="K413" s="574">
        <v>87</v>
      </c>
      <c r="L413" s="583">
        <v>187</v>
      </c>
      <c r="M413" s="583">
        <v>16456</v>
      </c>
      <c r="N413" s="574"/>
      <c r="O413" s="574">
        <v>88</v>
      </c>
      <c r="P413" s="583">
        <v>28</v>
      </c>
      <c r="Q413" s="583">
        <v>2604</v>
      </c>
      <c r="R413" s="579"/>
      <c r="S413" s="584">
        <v>93</v>
      </c>
    </row>
    <row r="414" spans="1:19" ht="14.45" customHeight="1" x14ac:dyDescent="0.2">
      <c r="A414" s="573" t="s">
        <v>1331</v>
      </c>
      <c r="B414" s="574" t="s">
        <v>1332</v>
      </c>
      <c r="C414" s="574" t="s">
        <v>486</v>
      </c>
      <c r="D414" s="574" t="s">
        <v>571</v>
      </c>
      <c r="E414" s="574" t="s">
        <v>1347</v>
      </c>
      <c r="F414" s="574" t="s">
        <v>1415</v>
      </c>
      <c r="G414" s="574" t="s">
        <v>1416</v>
      </c>
      <c r="H414" s="583">
        <v>2</v>
      </c>
      <c r="I414" s="583">
        <v>2138</v>
      </c>
      <c r="J414" s="574"/>
      <c r="K414" s="574">
        <v>1069</v>
      </c>
      <c r="L414" s="583">
        <v>4</v>
      </c>
      <c r="M414" s="583">
        <v>4288</v>
      </c>
      <c r="N414" s="574"/>
      <c r="O414" s="574">
        <v>1072</v>
      </c>
      <c r="P414" s="583"/>
      <c r="Q414" s="583"/>
      <c r="R414" s="579"/>
      <c r="S414" s="584"/>
    </row>
    <row r="415" spans="1:19" ht="14.45" customHeight="1" x14ac:dyDescent="0.2">
      <c r="A415" s="573" t="s">
        <v>1331</v>
      </c>
      <c r="B415" s="574" t="s">
        <v>1332</v>
      </c>
      <c r="C415" s="574" t="s">
        <v>486</v>
      </c>
      <c r="D415" s="574" t="s">
        <v>571</v>
      </c>
      <c r="E415" s="574" t="s">
        <v>1347</v>
      </c>
      <c r="F415" s="574" t="s">
        <v>1423</v>
      </c>
      <c r="G415" s="574" t="s">
        <v>1424</v>
      </c>
      <c r="H415" s="583"/>
      <c r="I415" s="583"/>
      <c r="J415" s="574"/>
      <c r="K415" s="574"/>
      <c r="L415" s="583">
        <v>3</v>
      </c>
      <c r="M415" s="583">
        <v>2175</v>
      </c>
      <c r="N415" s="574"/>
      <c r="O415" s="574">
        <v>725</v>
      </c>
      <c r="P415" s="583">
        <v>1</v>
      </c>
      <c r="Q415" s="583">
        <v>756</v>
      </c>
      <c r="R415" s="579"/>
      <c r="S415" s="584">
        <v>756</v>
      </c>
    </row>
    <row r="416" spans="1:19" ht="14.45" customHeight="1" x14ac:dyDescent="0.2">
      <c r="A416" s="573" t="s">
        <v>1331</v>
      </c>
      <c r="B416" s="574" t="s">
        <v>1332</v>
      </c>
      <c r="C416" s="574" t="s">
        <v>486</v>
      </c>
      <c r="D416" s="574" t="s">
        <v>571</v>
      </c>
      <c r="E416" s="574" t="s">
        <v>1347</v>
      </c>
      <c r="F416" s="574" t="s">
        <v>1425</v>
      </c>
      <c r="G416" s="574" t="s">
        <v>1426</v>
      </c>
      <c r="H416" s="583"/>
      <c r="I416" s="583"/>
      <c r="J416" s="574"/>
      <c r="K416" s="574"/>
      <c r="L416" s="583">
        <v>1</v>
      </c>
      <c r="M416" s="583">
        <v>93</v>
      </c>
      <c r="N416" s="574"/>
      <c r="O416" s="574">
        <v>93</v>
      </c>
      <c r="P416" s="583"/>
      <c r="Q416" s="583"/>
      <c r="R416" s="579"/>
      <c r="S416" s="584"/>
    </row>
    <row r="417" spans="1:19" ht="14.45" customHeight="1" x14ac:dyDescent="0.2">
      <c r="A417" s="573" t="s">
        <v>1331</v>
      </c>
      <c r="B417" s="574" t="s">
        <v>1332</v>
      </c>
      <c r="C417" s="574" t="s">
        <v>486</v>
      </c>
      <c r="D417" s="574" t="s">
        <v>571</v>
      </c>
      <c r="E417" s="574" t="s">
        <v>1347</v>
      </c>
      <c r="F417" s="574" t="s">
        <v>1433</v>
      </c>
      <c r="G417" s="574" t="s">
        <v>1434</v>
      </c>
      <c r="H417" s="583"/>
      <c r="I417" s="583"/>
      <c r="J417" s="574"/>
      <c r="K417" s="574"/>
      <c r="L417" s="583">
        <v>2</v>
      </c>
      <c r="M417" s="583">
        <v>792</v>
      </c>
      <c r="N417" s="574"/>
      <c r="O417" s="574">
        <v>396</v>
      </c>
      <c r="P417" s="583"/>
      <c r="Q417" s="583"/>
      <c r="R417" s="579"/>
      <c r="S417" s="584"/>
    </row>
    <row r="418" spans="1:19" ht="14.45" customHeight="1" x14ac:dyDescent="0.2">
      <c r="A418" s="573" t="s">
        <v>1331</v>
      </c>
      <c r="B418" s="574" t="s">
        <v>1332</v>
      </c>
      <c r="C418" s="574" t="s">
        <v>486</v>
      </c>
      <c r="D418" s="574" t="s">
        <v>571</v>
      </c>
      <c r="E418" s="574" t="s">
        <v>1347</v>
      </c>
      <c r="F418" s="574" t="s">
        <v>1435</v>
      </c>
      <c r="G418" s="574" t="s">
        <v>1436</v>
      </c>
      <c r="H418" s="583"/>
      <c r="I418" s="583"/>
      <c r="J418" s="574"/>
      <c r="K418" s="574"/>
      <c r="L418" s="583">
        <v>8</v>
      </c>
      <c r="M418" s="583">
        <v>4088</v>
      </c>
      <c r="N418" s="574"/>
      <c r="O418" s="574">
        <v>511</v>
      </c>
      <c r="P418" s="583">
        <v>2</v>
      </c>
      <c r="Q418" s="583">
        <v>1046</v>
      </c>
      <c r="R418" s="579"/>
      <c r="S418" s="584">
        <v>523</v>
      </c>
    </row>
    <row r="419" spans="1:19" ht="14.45" customHeight="1" x14ac:dyDescent="0.2">
      <c r="A419" s="573" t="s">
        <v>1331</v>
      </c>
      <c r="B419" s="574" t="s">
        <v>1332</v>
      </c>
      <c r="C419" s="574" t="s">
        <v>486</v>
      </c>
      <c r="D419" s="574" t="s">
        <v>571</v>
      </c>
      <c r="E419" s="574" t="s">
        <v>1347</v>
      </c>
      <c r="F419" s="574" t="s">
        <v>1439</v>
      </c>
      <c r="G419" s="574" t="s">
        <v>1440</v>
      </c>
      <c r="H419" s="583">
        <v>1</v>
      </c>
      <c r="I419" s="583">
        <v>182</v>
      </c>
      <c r="J419" s="574"/>
      <c r="K419" s="574">
        <v>182</v>
      </c>
      <c r="L419" s="583">
        <v>8</v>
      </c>
      <c r="M419" s="583">
        <v>1464</v>
      </c>
      <c r="N419" s="574"/>
      <c r="O419" s="574">
        <v>183</v>
      </c>
      <c r="P419" s="583"/>
      <c r="Q419" s="583"/>
      <c r="R419" s="579"/>
      <c r="S419" s="584"/>
    </row>
    <row r="420" spans="1:19" ht="14.45" customHeight="1" x14ac:dyDescent="0.2">
      <c r="A420" s="573" t="s">
        <v>1331</v>
      </c>
      <c r="B420" s="574" t="s">
        <v>1332</v>
      </c>
      <c r="C420" s="574" t="s">
        <v>486</v>
      </c>
      <c r="D420" s="574" t="s">
        <v>571</v>
      </c>
      <c r="E420" s="574" t="s">
        <v>1347</v>
      </c>
      <c r="F420" s="574" t="s">
        <v>1443</v>
      </c>
      <c r="G420" s="574" t="s">
        <v>1444</v>
      </c>
      <c r="H420" s="583">
        <v>3</v>
      </c>
      <c r="I420" s="583">
        <v>936</v>
      </c>
      <c r="J420" s="574"/>
      <c r="K420" s="574">
        <v>312</v>
      </c>
      <c r="L420" s="583">
        <v>60</v>
      </c>
      <c r="M420" s="583">
        <v>18780</v>
      </c>
      <c r="N420" s="574"/>
      <c r="O420" s="574">
        <v>313</v>
      </c>
      <c r="P420" s="583">
        <v>9</v>
      </c>
      <c r="Q420" s="583">
        <v>2871</v>
      </c>
      <c r="R420" s="579"/>
      <c r="S420" s="584">
        <v>319</v>
      </c>
    </row>
    <row r="421" spans="1:19" ht="14.45" customHeight="1" x14ac:dyDescent="0.2">
      <c r="A421" s="573" t="s">
        <v>1331</v>
      </c>
      <c r="B421" s="574" t="s">
        <v>1332</v>
      </c>
      <c r="C421" s="574" t="s">
        <v>486</v>
      </c>
      <c r="D421" s="574" t="s">
        <v>571</v>
      </c>
      <c r="E421" s="574" t="s">
        <v>1347</v>
      </c>
      <c r="F421" s="574" t="s">
        <v>1512</v>
      </c>
      <c r="G421" s="574" t="s">
        <v>1513</v>
      </c>
      <c r="H421" s="583"/>
      <c r="I421" s="583"/>
      <c r="J421" s="574"/>
      <c r="K421" s="574"/>
      <c r="L421" s="583">
        <v>1</v>
      </c>
      <c r="M421" s="583">
        <v>1269</v>
      </c>
      <c r="N421" s="574"/>
      <c r="O421" s="574">
        <v>1269</v>
      </c>
      <c r="P421" s="583"/>
      <c r="Q421" s="583"/>
      <c r="R421" s="579"/>
      <c r="S421" s="584"/>
    </row>
    <row r="422" spans="1:19" ht="14.45" customHeight="1" x14ac:dyDescent="0.2">
      <c r="A422" s="573" t="s">
        <v>1331</v>
      </c>
      <c r="B422" s="574" t="s">
        <v>1332</v>
      </c>
      <c r="C422" s="574" t="s">
        <v>486</v>
      </c>
      <c r="D422" s="574" t="s">
        <v>571</v>
      </c>
      <c r="E422" s="574" t="s">
        <v>1347</v>
      </c>
      <c r="F422" s="574" t="s">
        <v>1453</v>
      </c>
      <c r="G422" s="574" t="s">
        <v>1454</v>
      </c>
      <c r="H422" s="583">
        <v>2</v>
      </c>
      <c r="I422" s="583">
        <v>1692</v>
      </c>
      <c r="J422" s="574"/>
      <c r="K422" s="574">
        <v>846</v>
      </c>
      <c r="L422" s="583">
        <v>1</v>
      </c>
      <c r="M422" s="583">
        <v>849</v>
      </c>
      <c r="N422" s="574"/>
      <c r="O422" s="574">
        <v>849</v>
      </c>
      <c r="P422" s="583"/>
      <c r="Q422" s="583"/>
      <c r="R422" s="579"/>
      <c r="S422" s="584"/>
    </row>
    <row r="423" spans="1:19" ht="14.45" customHeight="1" x14ac:dyDescent="0.2">
      <c r="A423" s="573" t="s">
        <v>1331</v>
      </c>
      <c r="B423" s="574" t="s">
        <v>1332</v>
      </c>
      <c r="C423" s="574" t="s">
        <v>486</v>
      </c>
      <c r="D423" s="574" t="s">
        <v>571</v>
      </c>
      <c r="E423" s="574" t="s">
        <v>1347</v>
      </c>
      <c r="F423" s="574" t="s">
        <v>1457</v>
      </c>
      <c r="G423" s="574" t="s">
        <v>1458</v>
      </c>
      <c r="H423" s="583"/>
      <c r="I423" s="583"/>
      <c r="J423" s="574"/>
      <c r="K423" s="574"/>
      <c r="L423" s="583">
        <v>3</v>
      </c>
      <c r="M423" s="583">
        <v>3642</v>
      </c>
      <c r="N423" s="574"/>
      <c r="O423" s="574">
        <v>1214</v>
      </c>
      <c r="P423" s="583"/>
      <c r="Q423" s="583"/>
      <c r="R423" s="579"/>
      <c r="S423" s="584"/>
    </row>
    <row r="424" spans="1:19" ht="14.45" customHeight="1" x14ac:dyDescent="0.2">
      <c r="A424" s="573" t="s">
        <v>1331</v>
      </c>
      <c r="B424" s="574" t="s">
        <v>1332</v>
      </c>
      <c r="C424" s="574" t="s">
        <v>486</v>
      </c>
      <c r="D424" s="574" t="s">
        <v>571</v>
      </c>
      <c r="E424" s="574" t="s">
        <v>1347</v>
      </c>
      <c r="F424" s="574" t="s">
        <v>1459</v>
      </c>
      <c r="G424" s="574" t="s">
        <v>1460</v>
      </c>
      <c r="H424" s="583"/>
      <c r="I424" s="583"/>
      <c r="J424" s="574"/>
      <c r="K424" s="574"/>
      <c r="L424" s="583">
        <v>10</v>
      </c>
      <c r="M424" s="583">
        <v>15870</v>
      </c>
      <c r="N424" s="574"/>
      <c r="O424" s="574">
        <v>1587</v>
      </c>
      <c r="P424" s="583"/>
      <c r="Q424" s="583"/>
      <c r="R424" s="579"/>
      <c r="S424" s="584"/>
    </row>
    <row r="425" spans="1:19" ht="14.45" customHeight="1" x14ac:dyDescent="0.2">
      <c r="A425" s="573" t="s">
        <v>1331</v>
      </c>
      <c r="B425" s="574" t="s">
        <v>1332</v>
      </c>
      <c r="C425" s="574" t="s">
        <v>486</v>
      </c>
      <c r="D425" s="574" t="s">
        <v>571</v>
      </c>
      <c r="E425" s="574" t="s">
        <v>1347</v>
      </c>
      <c r="F425" s="574" t="s">
        <v>1463</v>
      </c>
      <c r="G425" s="574" t="s">
        <v>1446</v>
      </c>
      <c r="H425" s="583">
        <v>2</v>
      </c>
      <c r="I425" s="583">
        <v>1662</v>
      </c>
      <c r="J425" s="574"/>
      <c r="K425" s="574">
        <v>831</v>
      </c>
      <c r="L425" s="583">
        <v>41</v>
      </c>
      <c r="M425" s="583">
        <v>34194</v>
      </c>
      <c r="N425" s="574"/>
      <c r="O425" s="574">
        <v>834</v>
      </c>
      <c r="P425" s="583">
        <v>7</v>
      </c>
      <c r="Q425" s="583">
        <v>6055</v>
      </c>
      <c r="R425" s="579"/>
      <c r="S425" s="584">
        <v>865</v>
      </c>
    </row>
    <row r="426" spans="1:19" ht="14.45" customHeight="1" x14ac:dyDescent="0.2">
      <c r="A426" s="573" t="s">
        <v>1331</v>
      </c>
      <c r="B426" s="574" t="s">
        <v>1332</v>
      </c>
      <c r="C426" s="574" t="s">
        <v>486</v>
      </c>
      <c r="D426" s="574" t="s">
        <v>574</v>
      </c>
      <c r="E426" s="574" t="s">
        <v>1333</v>
      </c>
      <c r="F426" s="574" t="s">
        <v>1334</v>
      </c>
      <c r="G426" s="574" t="s">
        <v>1335</v>
      </c>
      <c r="H426" s="583"/>
      <c r="I426" s="583"/>
      <c r="J426" s="574"/>
      <c r="K426" s="574"/>
      <c r="L426" s="583">
        <v>0.2</v>
      </c>
      <c r="M426" s="583">
        <v>23.22</v>
      </c>
      <c r="N426" s="574"/>
      <c r="O426" s="574">
        <v>116.1</v>
      </c>
      <c r="P426" s="583"/>
      <c r="Q426" s="583"/>
      <c r="R426" s="579"/>
      <c r="S426" s="584"/>
    </row>
    <row r="427" spans="1:19" ht="14.45" customHeight="1" x14ac:dyDescent="0.2">
      <c r="A427" s="573" t="s">
        <v>1331</v>
      </c>
      <c r="B427" s="574" t="s">
        <v>1332</v>
      </c>
      <c r="C427" s="574" t="s">
        <v>486</v>
      </c>
      <c r="D427" s="574" t="s">
        <v>574</v>
      </c>
      <c r="E427" s="574" t="s">
        <v>1333</v>
      </c>
      <c r="F427" s="574" t="s">
        <v>1336</v>
      </c>
      <c r="G427" s="574" t="s">
        <v>1337</v>
      </c>
      <c r="H427" s="583">
        <v>28.599999999999998</v>
      </c>
      <c r="I427" s="583">
        <v>1972.6</v>
      </c>
      <c r="J427" s="574"/>
      <c r="K427" s="574">
        <v>68.972027972027973</v>
      </c>
      <c r="L427" s="583">
        <v>22.299999999999997</v>
      </c>
      <c r="M427" s="583">
        <v>1554.3100000000002</v>
      </c>
      <c r="N427" s="574"/>
      <c r="O427" s="574">
        <v>69.700000000000017</v>
      </c>
      <c r="P427" s="583"/>
      <c r="Q427" s="583"/>
      <c r="R427" s="579"/>
      <c r="S427" s="584"/>
    </row>
    <row r="428" spans="1:19" ht="14.45" customHeight="1" x14ac:dyDescent="0.2">
      <c r="A428" s="573" t="s">
        <v>1331</v>
      </c>
      <c r="B428" s="574" t="s">
        <v>1332</v>
      </c>
      <c r="C428" s="574" t="s">
        <v>486</v>
      </c>
      <c r="D428" s="574" t="s">
        <v>574</v>
      </c>
      <c r="E428" s="574" t="s">
        <v>1333</v>
      </c>
      <c r="F428" s="574" t="s">
        <v>1336</v>
      </c>
      <c r="G428" s="574" t="s">
        <v>525</v>
      </c>
      <c r="H428" s="583">
        <v>8.7999999999999989</v>
      </c>
      <c r="I428" s="583">
        <v>613.36</v>
      </c>
      <c r="J428" s="574"/>
      <c r="K428" s="574">
        <v>69.700000000000017</v>
      </c>
      <c r="L428" s="583">
        <v>6.1</v>
      </c>
      <c r="M428" s="583">
        <v>425.17</v>
      </c>
      <c r="N428" s="574"/>
      <c r="O428" s="574">
        <v>69.7</v>
      </c>
      <c r="P428" s="583">
        <v>10.600000000000001</v>
      </c>
      <c r="Q428" s="583">
        <v>738.81999999999994</v>
      </c>
      <c r="R428" s="579"/>
      <c r="S428" s="584">
        <v>69.699999999999989</v>
      </c>
    </row>
    <row r="429" spans="1:19" ht="14.45" customHeight="1" x14ac:dyDescent="0.2">
      <c r="A429" s="573" t="s">
        <v>1331</v>
      </c>
      <c r="B429" s="574" t="s">
        <v>1332</v>
      </c>
      <c r="C429" s="574" t="s">
        <v>486</v>
      </c>
      <c r="D429" s="574" t="s">
        <v>574</v>
      </c>
      <c r="E429" s="574" t="s">
        <v>1333</v>
      </c>
      <c r="F429" s="574" t="s">
        <v>1338</v>
      </c>
      <c r="G429" s="574" t="s">
        <v>523</v>
      </c>
      <c r="H429" s="583">
        <v>17.5</v>
      </c>
      <c r="I429" s="583">
        <v>5413.6100000000006</v>
      </c>
      <c r="J429" s="574"/>
      <c r="K429" s="574">
        <v>309.34914285714291</v>
      </c>
      <c r="L429" s="583">
        <v>9.1</v>
      </c>
      <c r="M429" s="583">
        <v>3346.0699999999997</v>
      </c>
      <c r="N429" s="574"/>
      <c r="O429" s="574">
        <v>367.7</v>
      </c>
      <c r="P429" s="583">
        <v>2.8</v>
      </c>
      <c r="Q429" s="583">
        <v>1029.56</v>
      </c>
      <c r="R429" s="579"/>
      <c r="S429" s="584">
        <v>367.7</v>
      </c>
    </row>
    <row r="430" spans="1:19" ht="14.45" customHeight="1" x14ac:dyDescent="0.2">
      <c r="A430" s="573" t="s">
        <v>1331</v>
      </c>
      <c r="B430" s="574" t="s">
        <v>1332</v>
      </c>
      <c r="C430" s="574" t="s">
        <v>486</v>
      </c>
      <c r="D430" s="574" t="s">
        <v>574</v>
      </c>
      <c r="E430" s="574" t="s">
        <v>1474</v>
      </c>
      <c r="F430" s="574" t="s">
        <v>1475</v>
      </c>
      <c r="G430" s="574" t="s">
        <v>1476</v>
      </c>
      <c r="H430" s="583"/>
      <c r="I430" s="583"/>
      <c r="J430" s="574"/>
      <c r="K430" s="574"/>
      <c r="L430" s="583">
        <v>0.2</v>
      </c>
      <c r="M430" s="583">
        <v>112.6</v>
      </c>
      <c r="N430" s="574"/>
      <c r="O430" s="574">
        <v>562.99999999999989</v>
      </c>
      <c r="P430" s="583">
        <v>2.2000000000000002</v>
      </c>
      <c r="Q430" s="583">
        <v>1238.5999999999999</v>
      </c>
      <c r="R430" s="579"/>
      <c r="S430" s="584">
        <v>562.99999999999989</v>
      </c>
    </row>
    <row r="431" spans="1:19" ht="14.45" customHeight="1" x14ac:dyDescent="0.2">
      <c r="A431" s="573" t="s">
        <v>1331</v>
      </c>
      <c r="B431" s="574" t="s">
        <v>1332</v>
      </c>
      <c r="C431" s="574" t="s">
        <v>486</v>
      </c>
      <c r="D431" s="574" t="s">
        <v>574</v>
      </c>
      <c r="E431" s="574" t="s">
        <v>1474</v>
      </c>
      <c r="F431" s="574" t="s">
        <v>1477</v>
      </c>
      <c r="G431" s="574" t="s">
        <v>1478</v>
      </c>
      <c r="H431" s="583"/>
      <c r="I431" s="583"/>
      <c r="J431" s="574"/>
      <c r="K431" s="574"/>
      <c r="L431" s="583"/>
      <c r="M431" s="583"/>
      <c r="N431" s="574"/>
      <c r="O431" s="574"/>
      <c r="P431" s="583">
        <v>7</v>
      </c>
      <c r="Q431" s="583">
        <v>1303.75</v>
      </c>
      <c r="R431" s="579"/>
      <c r="S431" s="584">
        <v>186.25</v>
      </c>
    </row>
    <row r="432" spans="1:19" ht="14.45" customHeight="1" x14ac:dyDescent="0.2">
      <c r="A432" s="573" t="s">
        <v>1331</v>
      </c>
      <c r="B432" s="574" t="s">
        <v>1332</v>
      </c>
      <c r="C432" s="574" t="s">
        <v>486</v>
      </c>
      <c r="D432" s="574" t="s">
        <v>574</v>
      </c>
      <c r="E432" s="574" t="s">
        <v>1347</v>
      </c>
      <c r="F432" s="574" t="s">
        <v>1356</v>
      </c>
      <c r="G432" s="574" t="s">
        <v>1357</v>
      </c>
      <c r="H432" s="583"/>
      <c r="I432" s="583"/>
      <c r="J432" s="574"/>
      <c r="K432" s="574"/>
      <c r="L432" s="583">
        <v>1</v>
      </c>
      <c r="M432" s="583">
        <v>108</v>
      </c>
      <c r="N432" s="574"/>
      <c r="O432" s="574">
        <v>108</v>
      </c>
      <c r="P432" s="583"/>
      <c r="Q432" s="583"/>
      <c r="R432" s="579"/>
      <c r="S432" s="584"/>
    </row>
    <row r="433" spans="1:19" ht="14.45" customHeight="1" x14ac:dyDescent="0.2">
      <c r="A433" s="573" t="s">
        <v>1331</v>
      </c>
      <c r="B433" s="574" t="s">
        <v>1332</v>
      </c>
      <c r="C433" s="574" t="s">
        <v>486</v>
      </c>
      <c r="D433" s="574" t="s">
        <v>574</v>
      </c>
      <c r="E433" s="574" t="s">
        <v>1347</v>
      </c>
      <c r="F433" s="574" t="s">
        <v>1360</v>
      </c>
      <c r="G433" s="574" t="s">
        <v>1361</v>
      </c>
      <c r="H433" s="583"/>
      <c r="I433" s="583"/>
      <c r="J433" s="574"/>
      <c r="K433" s="574"/>
      <c r="L433" s="583">
        <v>2</v>
      </c>
      <c r="M433" s="583">
        <v>76</v>
      </c>
      <c r="N433" s="574"/>
      <c r="O433" s="574">
        <v>38</v>
      </c>
      <c r="P433" s="583"/>
      <c r="Q433" s="583"/>
      <c r="R433" s="579"/>
      <c r="S433" s="584"/>
    </row>
    <row r="434" spans="1:19" ht="14.45" customHeight="1" x14ac:dyDescent="0.2">
      <c r="A434" s="573" t="s">
        <v>1331</v>
      </c>
      <c r="B434" s="574" t="s">
        <v>1332</v>
      </c>
      <c r="C434" s="574" t="s">
        <v>486</v>
      </c>
      <c r="D434" s="574" t="s">
        <v>574</v>
      </c>
      <c r="E434" s="574" t="s">
        <v>1347</v>
      </c>
      <c r="F434" s="574" t="s">
        <v>1368</v>
      </c>
      <c r="G434" s="574" t="s">
        <v>1369</v>
      </c>
      <c r="H434" s="583">
        <v>2</v>
      </c>
      <c r="I434" s="583">
        <v>508</v>
      </c>
      <c r="J434" s="574"/>
      <c r="K434" s="574">
        <v>254</v>
      </c>
      <c r="L434" s="583">
        <v>5</v>
      </c>
      <c r="M434" s="583">
        <v>1275</v>
      </c>
      <c r="N434" s="574"/>
      <c r="O434" s="574">
        <v>255</v>
      </c>
      <c r="P434" s="583"/>
      <c r="Q434" s="583"/>
      <c r="R434" s="579"/>
      <c r="S434" s="584"/>
    </row>
    <row r="435" spans="1:19" ht="14.45" customHeight="1" x14ac:dyDescent="0.2">
      <c r="A435" s="573" t="s">
        <v>1331</v>
      </c>
      <c r="B435" s="574" t="s">
        <v>1332</v>
      </c>
      <c r="C435" s="574" t="s">
        <v>486</v>
      </c>
      <c r="D435" s="574" t="s">
        <v>574</v>
      </c>
      <c r="E435" s="574" t="s">
        <v>1347</v>
      </c>
      <c r="F435" s="574" t="s">
        <v>1370</v>
      </c>
      <c r="G435" s="574" t="s">
        <v>1371</v>
      </c>
      <c r="H435" s="583">
        <v>127</v>
      </c>
      <c r="I435" s="583">
        <v>16002</v>
      </c>
      <c r="J435" s="574"/>
      <c r="K435" s="574">
        <v>126</v>
      </c>
      <c r="L435" s="583">
        <v>43</v>
      </c>
      <c r="M435" s="583">
        <v>5461</v>
      </c>
      <c r="N435" s="574"/>
      <c r="O435" s="574">
        <v>127</v>
      </c>
      <c r="P435" s="583">
        <v>17</v>
      </c>
      <c r="Q435" s="583">
        <v>2329</v>
      </c>
      <c r="R435" s="579"/>
      <c r="S435" s="584">
        <v>137</v>
      </c>
    </row>
    <row r="436" spans="1:19" ht="14.45" customHeight="1" x14ac:dyDescent="0.2">
      <c r="A436" s="573" t="s">
        <v>1331</v>
      </c>
      <c r="B436" s="574" t="s">
        <v>1332</v>
      </c>
      <c r="C436" s="574" t="s">
        <v>486</v>
      </c>
      <c r="D436" s="574" t="s">
        <v>574</v>
      </c>
      <c r="E436" s="574" t="s">
        <v>1347</v>
      </c>
      <c r="F436" s="574" t="s">
        <v>1372</v>
      </c>
      <c r="G436" s="574" t="s">
        <v>1373</v>
      </c>
      <c r="H436" s="583">
        <v>1</v>
      </c>
      <c r="I436" s="583">
        <v>544</v>
      </c>
      <c r="J436" s="574"/>
      <c r="K436" s="574">
        <v>544</v>
      </c>
      <c r="L436" s="583"/>
      <c r="M436" s="583"/>
      <c r="N436" s="574"/>
      <c r="O436" s="574"/>
      <c r="P436" s="583"/>
      <c r="Q436" s="583"/>
      <c r="R436" s="579"/>
      <c r="S436" s="584"/>
    </row>
    <row r="437" spans="1:19" ht="14.45" customHeight="1" x14ac:dyDescent="0.2">
      <c r="A437" s="573" t="s">
        <v>1331</v>
      </c>
      <c r="B437" s="574" t="s">
        <v>1332</v>
      </c>
      <c r="C437" s="574" t="s">
        <v>486</v>
      </c>
      <c r="D437" s="574" t="s">
        <v>574</v>
      </c>
      <c r="E437" s="574" t="s">
        <v>1347</v>
      </c>
      <c r="F437" s="574" t="s">
        <v>1374</v>
      </c>
      <c r="G437" s="574" t="s">
        <v>1375</v>
      </c>
      <c r="H437" s="583"/>
      <c r="I437" s="583"/>
      <c r="J437" s="574"/>
      <c r="K437" s="574"/>
      <c r="L437" s="583"/>
      <c r="M437" s="583"/>
      <c r="N437" s="574"/>
      <c r="O437" s="574"/>
      <c r="P437" s="583">
        <v>1</v>
      </c>
      <c r="Q437" s="583">
        <v>1622</v>
      </c>
      <c r="R437" s="579"/>
      <c r="S437" s="584">
        <v>1622</v>
      </c>
    </row>
    <row r="438" spans="1:19" ht="14.45" customHeight="1" x14ac:dyDescent="0.2">
      <c r="A438" s="573" t="s">
        <v>1331</v>
      </c>
      <c r="B438" s="574" t="s">
        <v>1332</v>
      </c>
      <c r="C438" s="574" t="s">
        <v>486</v>
      </c>
      <c r="D438" s="574" t="s">
        <v>574</v>
      </c>
      <c r="E438" s="574" t="s">
        <v>1347</v>
      </c>
      <c r="F438" s="574" t="s">
        <v>1376</v>
      </c>
      <c r="G438" s="574" t="s">
        <v>1377</v>
      </c>
      <c r="H438" s="583">
        <v>67</v>
      </c>
      <c r="I438" s="583">
        <v>33768</v>
      </c>
      <c r="J438" s="574"/>
      <c r="K438" s="574">
        <v>504</v>
      </c>
      <c r="L438" s="583">
        <v>34</v>
      </c>
      <c r="M438" s="583">
        <v>17238</v>
      </c>
      <c r="N438" s="574"/>
      <c r="O438" s="574">
        <v>507</v>
      </c>
      <c r="P438" s="583">
        <v>15</v>
      </c>
      <c r="Q438" s="583">
        <v>7875</v>
      </c>
      <c r="R438" s="579"/>
      <c r="S438" s="584">
        <v>525</v>
      </c>
    </row>
    <row r="439" spans="1:19" ht="14.45" customHeight="1" x14ac:dyDescent="0.2">
      <c r="A439" s="573" t="s">
        <v>1331</v>
      </c>
      <c r="B439" s="574" t="s">
        <v>1332</v>
      </c>
      <c r="C439" s="574" t="s">
        <v>486</v>
      </c>
      <c r="D439" s="574" t="s">
        <v>574</v>
      </c>
      <c r="E439" s="574" t="s">
        <v>1347</v>
      </c>
      <c r="F439" s="574" t="s">
        <v>1378</v>
      </c>
      <c r="G439" s="574" t="s">
        <v>1379</v>
      </c>
      <c r="H439" s="583">
        <v>159</v>
      </c>
      <c r="I439" s="583">
        <v>108915</v>
      </c>
      <c r="J439" s="574"/>
      <c r="K439" s="574">
        <v>685</v>
      </c>
      <c r="L439" s="583">
        <v>103</v>
      </c>
      <c r="M439" s="583">
        <v>70864</v>
      </c>
      <c r="N439" s="574"/>
      <c r="O439" s="574">
        <v>688</v>
      </c>
      <c r="P439" s="583">
        <v>29</v>
      </c>
      <c r="Q439" s="583">
        <v>20474</v>
      </c>
      <c r="R439" s="579"/>
      <c r="S439" s="584">
        <v>706</v>
      </c>
    </row>
    <row r="440" spans="1:19" ht="14.45" customHeight="1" x14ac:dyDescent="0.2">
      <c r="A440" s="573" t="s">
        <v>1331</v>
      </c>
      <c r="B440" s="574" t="s">
        <v>1332</v>
      </c>
      <c r="C440" s="574" t="s">
        <v>486</v>
      </c>
      <c r="D440" s="574" t="s">
        <v>574</v>
      </c>
      <c r="E440" s="574" t="s">
        <v>1347</v>
      </c>
      <c r="F440" s="574" t="s">
        <v>1380</v>
      </c>
      <c r="G440" s="574" t="s">
        <v>1381</v>
      </c>
      <c r="H440" s="583">
        <v>23</v>
      </c>
      <c r="I440" s="583">
        <v>23920</v>
      </c>
      <c r="J440" s="574"/>
      <c r="K440" s="574">
        <v>1040</v>
      </c>
      <c r="L440" s="583">
        <v>13</v>
      </c>
      <c r="M440" s="583">
        <v>13585</v>
      </c>
      <c r="N440" s="574"/>
      <c r="O440" s="574">
        <v>1045</v>
      </c>
      <c r="P440" s="583">
        <v>5</v>
      </c>
      <c r="Q440" s="583">
        <v>5365</v>
      </c>
      <c r="R440" s="579"/>
      <c r="S440" s="584">
        <v>1073</v>
      </c>
    </row>
    <row r="441" spans="1:19" ht="14.45" customHeight="1" x14ac:dyDescent="0.2">
      <c r="A441" s="573" t="s">
        <v>1331</v>
      </c>
      <c r="B441" s="574" t="s">
        <v>1332</v>
      </c>
      <c r="C441" s="574" t="s">
        <v>486</v>
      </c>
      <c r="D441" s="574" t="s">
        <v>574</v>
      </c>
      <c r="E441" s="574" t="s">
        <v>1347</v>
      </c>
      <c r="F441" s="574" t="s">
        <v>1485</v>
      </c>
      <c r="G441" s="574" t="s">
        <v>1486</v>
      </c>
      <c r="H441" s="583"/>
      <c r="I441" s="583"/>
      <c r="J441" s="574"/>
      <c r="K441" s="574"/>
      <c r="L441" s="583">
        <v>3</v>
      </c>
      <c r="M441" s="583">
        <v>6363</v>
      </c>
      <c r="N441" s="574"/>
      <c r="O441" s="574">
        <v>2121</v>
      </c>
      <c r="P441" s="583">
        <v>2</v>
      </c>
      <c r="Q441" s="583">
        <v>4440</v>
      </c>
      <c r="R441" s="579"/>
      <c r="S441" s="584">
        <v>2220</v>
      </c>
    </row>
    <row r="442" spans="1:19" ht="14.45" customHeight="1" x14ac:dyDescent="0.2">
      <c r="A442" s="573" t="s">
        <v>1331</v>
      </c>
      <c r="B442" s="574" t="s">
        <v>1332</v>
      </c>
      <c r="C442" s="574" t="s">
        <v>486</v>
      </c>
      <c r="D442" s="574" t="s">
        <v>574</v>
      </c>
      <c r="E442" s="574" t="s">
        <v>1347</v>
      </c>
      <c r="F442" s="574" t="s">
        <v>1487</v>
      </c>
      <c r="G442" s="574" t="s">
        <v>1488</v>
      </c>
      <c r="H442" s="583">
        <v>5</v>
      </c>
      <c r="I442" s="583">
        <v>6455</v>
      </c>
      <c r="J442" s="574"/>
      <c r="K442" s="574">
        <v>1291</v>
      </c>
      <c r="L442" s="583">
        <v>4</v>
      </c>
      <c r="M442" s="583">
        <v>5208</v>
      </c>
      <c r="N442" s="574"/>
      <c r="O442" s="574">
        <v>1302</v>
      </c>
      <c r="P442" s="583"/>
      <c r="Q442" s="583"/>
      <c r="R442" s="579"/>
      <c r="S442" s="584"/>
    </row>
    <row r="443" spans="1:19" ht="14.45" customHeight="1" x14ac:dyDescent="0.2">
      <c r="A443" s="573" t="s">
        <v>1331</v>
      </c>
      <c r="B443" s="574" t="s">
        <v>1332</v>
      </c>
      <c r="C443" s="574" t="s">
        <v>486</v>
      </c>
      <c r="D443" s="574" t="s">
        <v>574</v>
      </c>
      <c r="E443" s="574" t="s">
        <v>1347</v>
      </c>
      <c r="F443" s="574" t="s">
        <v>1489</v>
      </c>
      <c r="G443" s="574" t="s">
        <v>1490</v>
      </c>
      <c r="H443" s="583">
        <v>1</v>
      </c>
      <c r="I443" s="583">
        <v>1844</v>
      </c>
      <c r="J443" s="574"/>
      <c r="K443" s="574">
        <v>1844</v>
      </c>
      <c r="L443" s="583"/>
      <c r="M443" s="583"/>
      <c r="N443" s="574"/>
      <c r="O443" s="574"/>
      <c r="P443" s="583"/>
      <c r="Q443" s="583"/>
      <c r="R443" s="579"/>
      <c r="S443" s="584"/>
    </row>
    <row r="444" spans="1:19" ht="14.45" customHeight="1" x14ac:dyDescent="0.2">
      <c r="A444" s="573" t="s">
        <v>1331</v>
      </c>
      <c r="B444" s="574" t="s">
        <v>1332</v>
      </c>
      <c r="C444" s="574" t="s">
        <v>486</v>
      </c>
      <c r="D444" s="574" t="s">
        <v>574</v>
      </c>
      <c r="E444" s="574" t="s">
        <v>1347</v>
      </c>
      <c r="F444" s="574" t="s">
        <v>1491</v>
      </c>
      <c r="G444" s="574" t="s">
        <v>1492</v>
      </c>
      <c r="H444" s="583">
        <v>3</v>
      </c>
      <c r="I444" s="583">
        <v>2949</v>
      </c>
      <c r="J444" s="574"/>
      <c r="K444" s="574">
        <v>983</v>
      </c>
      <c r="L444" s="583">
        <v>6</v>
      </c>
      <c r="M444" s="583">
        <v>5940</v>
      </c>
      <c r="N444" s="574"/>
      <c r="O444" s="574">
        <v>990</v>
      </c>
      <c r="P444" s="583">
        <v>1</v>
      </c>
      <c r="Q444" s="583">
        <v>1026</v>
      </c>
      <c r="R444" s="579"/>
      <c r="S444" s="584">
        <v>1026</v>
      </c>
    </row>
    <row r="445" spans="1:19" ht="14.45" customHeight="1" x14ac:dyDescent="0.2">
      <c r="A445" s="573" t="s">
        <v>1331</v>
      </c>
      <c r="B445" s="574" t="s">
        <v>1332</v>
      </c>
      <c r="C445" s="574" t="s">
        <v>486</v>
      </c>
      <c r="D445" s="574" t="s">
        <v>574</v>
      </c>
      <c r="E445" s="574" t="s">
        <v>1347</v>
      </c>
      <c r="F445" s="574" t="s">
        <v>1493</v>
      </c>
      <c r="G445" s="574" t="s">
        <v>1494</v>
      </c>
      <c r="H445" s="583">
        <v>5</v>
      </c>
      <c r="I445" s="583">
        <v>4265</v>
      </c>
      <c r="J445" s="574"/>
      <c r="K445" s="574">
        <v>853</v>
      </c>
      <c r="L445" s="583"/>
      <c r="M445" s="583"/>
      <c r="N445" s="574"/>
      <c r="O445" s="574"/>
      <c r="P445" s="583">
        <v>1</v>
      </c>
      <c r="Q445" s="583">
        <v>886</v>
      </c>
      <c r="R445" s="579"/>
      <c r="S445" s="584">
        <v>886</v>
      </c>
    </row>
    <row r="446" spans="1:19" ht="14.45" customHeight="1" x14ac:dyDescent="0.2">
      <c r="A446" s="573" t="s">
        <v>1331</v>
      </c>
      <c r="B446" s="574" t="s">
        <v>1332</v>
      </c>
      <c r="C446" s="574" t="s">
        <v>486</v>
      </c>
      <c r="D446" s="574" t="s">
        <v>574</v>
      </c>
      <c r="E446" s="574" t="s">
        <v>1347</v>
      </c>
      <c r="F446" s="574" t="s">
        <v>1495</v>
      </c>
      <c r="G446" s="574" t="s">
        <v>1496</v>
      </c>
      <c r="H446" s="583">
        <v>6</v>
      </c>
      <c r="I446" s="583">
        <v>10122</v>
      </c>
      <c r="J446" s="574"/>
      <c r="K446" s="574">
        <v>1687</v>
      </c>
      <c r="L446" s="583">
        <v>4</v>
      </c>
      <c r="M446" s="583">
        <v>6772</v>
      </c>
      <c r="N446" s="574"/>
      <c r="O446" s="574">
        <v>1693</v>
      </c>
      <c r="P446" s="583">
        <v>3</v>
      </c>
      <c r="Q446" s="583">
        <v>5232</v>
      </c>
      <c r="R446" s="579"/>
      <c r="S446" s="584">
        <v>1744</v>
      </c>
    </row>
    <row r="447" spans="1:19" ht="14.45" customHeight="1" x14ac:dyDescent="0.2">
      <c r="A447" s="573" t="s">
        <v>1331</v>
      </c>
      <c r="B447" s="574" t="s">
        <v>1332</v>
      </c>
      <c r="C447" s="574" t="s">
        <v>486</v>
      </c>
      <c r="D447" s="574" t="s">
        <v>574</v>
      </c>
      <c r="E447" s="574" t="s">
        <v>1347</v>
      </c>
      <c r="F447" s="574" t="s">
        <v>1382</v>
      </c>
      <c r="G447" s="574" t="s">
        <v>1383</v>
      </c>
      <c r="H447" s="583">
        <v>11</v>
      </c>
      <c r="I447" s="583">
        <v>15466</v>
      </c>
      <c r="J447" s="574"/>
      <c r="K447" s="574">
        <v>1406</v>
      </c>
      <c r="L447" s="583">
        <v>14</v>
      </c>
      <c r="M447" s="583">
        <v>19810</v>
      </c>
      <c r="N447" s="574"/>
      <c r="O447" s="574">
        <v>1415</v>
      </c>
      <c r="P447" s="583">
        <v>1</v>
      </c>
      <c r="Q447" s="583">
        <v>1483</v>
      </c>
      <c r="R447" s="579"/>
      <c r="S447" s="584">
        <v>1483</v>
      </c>
    </row>
    <row r="448" spans="1:19" ht="14.45" customHeight="1" x14ac:dyDescent="0.2">
      <c r="A448" s="573" t="s">
        <v>1331</v>
      </c>
      <c r="B448" s="574" t="s">
        <v>1332</v>
      </c>
      <c r="C448" s="574" t="s">
        <v>486</v>
      </c>
      <c r="D448" s="574" t="s">
        <v>574</v>
      </c>
      <c r="E448" s="574" t="s">
        <v>1347</v>
      </c>
      <c r="F448" s="574" t="s">
        <v>1497</v>
      </c>
      <c r="G448" s="574" t="s">
        <v>1498</v>
      </c>
      <c r="H448" s="583">
        <v>4</v>
      </c>
      <c r="I448" s="583">
        <v>6308</v>
      </c>
      <c r="J448" s="574"/>
      <c r="K448" s="574">
        <v>1577</v>
      </c>
      <c r="L448" s="583">
        <v>4</v>
      </c>
      <c r="M448" s="583">
        <v>6332</v>
      </c>
      <c r="N448" s="574"/>
      <c r="O448" s="574">
        <v>1583</v>
      </c>
      <c r="P448" s="583">
        <v>3</v>
      </c>
      <c r="Q448" s="583">
        <v>4953</v>
      </c>
      <c r="R448" s="579"/>
      <c r="S448" s="584">
        <v>1651</v>
      </c>
    </row>
    <row r="449" spans="1:19" ht="14.45" customHeight="1" x14ac:dyDescent="0.2">
      <c r="A449" s="573" t="s">
        <v>1331</v>
      </c>
      <c r="B449" s="574" t="s">
        <v>1332</v>
      </c>
      <c r="C449" s="574" t="s">
        <v>486</v>
      </c>
      <c r="D449" s="574" t="s">
        <v>574</v>
      </c>
      <c r="E449" s="574" t="s">
        <v>1347</v>
      </c>
      <c r="F449" s="574" t="s">
        <v>1499</v>
      </c>
      <c r="G449" s="574" t="s">
        <v>1500</v>
      </c>
      <c r="H449" s="583"/>
      <c r="I449" s="583"/>
      <c r="J449" s="574"/>
      <c r="K449" s="574"/>
      <c r="L449" s="583">
        <v>2</v>
      </c>
      <c r="M449" s="583">
        <v>910</v>
      </c>
      <c r="N449" s="574"/>
      <c r="O449" s="574">
        <v>455</v>
      </c>
      <c r="P449" s="583"/>
      <c r="Q449" s="583"/>
      <c r="R449" s="579"/>
      <c r="S449" s="584"/>
    </row>
    <row r="450" spans="1:19" ht="14.45" customHeight="1" x14ac:dyDescent="0.2">
      <c r="A450" s="573" t="s">
        <v>1331</v>
      </c>
      <c r="B450" s="574" t="s">
        <v>1332</v>
      </c>
      <c r="C450" s="574" t="s">
        <v>486</v>
      </c>
      <c r="D450" s="574" t="s">
        <v>574</v>
      </c>
      <c r="E450" s="574" t="s">
        <v>1347</v>
      </c>
      <c r="F450" s="574" t="s">
        <v>1384</v>
      </c>
      <c r="G450" s="574" t="s">
        <v>1385</v>
      </c>
      <c r="H450" s="583">
        <v>2</v>
      </c>
      <c r="I450" s="583">
        <v>1964</v>
      </c>
      <c r="J450" s="574"/>
      <c r="K450" s="574">
        <v>982</v>
      </c>
      <c r="L450" s="583"/>
      <c r="M450" s="583"/>
      <c r="N450" s="574"/>
      <c r="O450" s="574"/>
      <c r="P450" s="583">
        <v>1</v>
      </c>
      <c r="Q450" s="583">
        <v>1025</v>
      </c>
      <c r="R450" s="579"/>
      <c r="S450" s="584">
        <v>1025</v>
      </c>
    </row>
    <row r="451" spans="1:19" ht="14.45" customHeight="1" x14ac:dyDescent="0.2">
      <c r="A451" s="573" t="s">
        <v>1331</v>
      </c>
      <c r="B451" s="574" t="s">
        <v>1332</v>
      </c>
      <c r="C451" s="574" t="s">
        <v>486</v>
      </c>
      <c r="D451" s="574" t="s">
        <v>574</v>
      </c>
      <c r="E451" s="574" t="s">
        <v>1347</v>
      </c>
      <c r="F451" s="574" t="s">
        <v>1390</v>
      </c>
      <c r="G451" s="574" t="s">
        <v>1391</v>
      </c>
      <c r="H451" s="583">
        <v>111</v>
      </c>
      <c r="I451" s="583">
        <v>3699.99</v>
      </c>
      <c r="J451" s="574"/>
      <c r="K451" s="574">
        <v>33.333243243243238</v>
      </c>
      <c r="L451" s="583">
        <v>41</v>
      </c>
      <c r="M451" s="583">
        <v>1537.78</v>
      </c>
      <c r="N451" s="574"/>
      <c r="O451" s="574">
        <v>37.506829268292684</v>
      </c>
      <c r="P451" s="583">
        <v>11</v>
      </c>
      <c r="Q451" s="583">
        <v>501.11</v>
      </c>
      <c r="R451" s="579"/>
      <c r="S451" s="584">
        <v>45.555454545454545</v>
      </c>
    </row>
    <row r="452" spans="1:19" ht="14.45" customHeight="1" x14ac:dyDescent="0.2">
      <c r="A452" s="573" t="s">
        <v>1331</v>
      </c>
      <c r="B452" s="574" t="s">
        <v>1332</v>
      </c>
      <c r="C452" s="574" t="s">
        <v>486</v>
      </c>
      <c r="D452" s="574" t="s">
        <v>574</v>
      </c>
      <c r="E452" s="574" t="s">
        <v>1347</v>
      </c>
      <c r="F452" s="574" t="s">
        <v>1396</v>
      </c>
      <c r="G452" s="574" t="s">
        <v>1397</v>
      </c>
      <c r="H452" s="583">
        <v>340</v>
      </c>
      <c r="I452" s="583">
        <v>29580</v>
      </c>
      <c r="J452" s="574"/>
      <c r="K452" s="574">
        <v>87</v>
      </c>
      <c r="L452" s="583">
        <v>222</v>
      </c>
      <c r="M452" s="583">
        <v>19536</v>
      </c>
      <c r="N452" s="574"/>
      <c r="O452" s="574">
        <v>88</v>
      </c>
      <c r="P452" s="583">
        <v>72</v>
      </c>
      <c r="Q452" s="583">
        <v>6696</v>
      </c>
      <c r="R452" s="579"/>
      <c r="S452" s="584">
        <v>93</v>
      </c>
    </row>
    <row r="453" spans="1:19" ht="14.45" customHeight="1" x14ac:dyDescent="0.2">
      <c r="A453" s="573" t="s">
        <v>1331</v>
      </c>
      <c r="B453" s="574" t="s">
        <v>1332</v>
      </c>
      <c r="C453" s="574" t="s">
        <v>486</v>
      </c>
      <c r="D453" s="574" t="s">
        <v>574</v>
      </c>
      <c r="E453" s="574" t="s">
        <v>1347</v>
      </c>
      <c r="F453" s="574" t="s">
        <v>1404</v>
      </c>
      <c r="G453" s="574" t="s">
        <v>1373</v>
      </c>
      <c r="H453" s="583">
        <v>1</v>
      </c>
      <c r="I453" s="583">
        <v>694</v>
      </c>
      <c r="J453" s="574"/>
      <c r="K453" s="574">
        <v>694</v>
      </c>
      <c r="L453" s="583">
        <v>3</v>
      </c>
      <c r="M453" s="583">
        <v>2091</v>
      </c>
      <c r="N453" s="574"/>
      <c r="O453" s="574">
        <v>697</v>
      </c>
      <c r="P453" s="583"/>
      <c r="Q453" s="583"/>
      <c r="R453" s="579"/>
      <c r="S453" s="584"/>
    </row>
    <row r="454" spans="1:19" ht="14.45" customHeight="1" x14ac:dyDescent="0.2">
      <c r="A454" s="573" t="s">
        <v>1331</v>
      </c>
      <c r="B454" s="574" t="s">
        <v>1332</v>
      </c>
      <c r="C454" s="574" t="s">
        <v>486</v>
      </c>
      <c r="D454" s="574" t="s">
        <v>574</v>
      </c>
      <c r="E454" s="574" t="s">
        <v>1347</v>
      </c>
      <c r="F454" s="574" t="s">
        <v>1405</v>
      </c>
      <c r="G454" s="574" t="s">
        <v>1406</v>
      </c>
      <c r="H454" s="583">
        <v>17</v>
      </c>
      <c r="I454" s="583">
        <v>2686</v>
      </c>
      <c r="J454" s="574"/>
      <c r="K454" s="574">
        <v>158</v>
      </c>
      <c r="L454" s="583">
        <v>18</v>
      </c>
      <c r="M454" s="583">
        <v>2862</v>
      </c>
      <c r="N454" s="574"/>
      <c r="O454" s="574">
        <v>159</v>
      </c>
      <c r="P454" s="583">
        <v>4</v>
      </c>
      <c r="Q454" s="583">
        <v>656</v>
      </c>
      <c r="R454" s="579"/>
      <c r="S454" s="584">
        <v>164</v>
      </c>
    </row>
    <row r="455" spans="1:19" ht="14.45" customHeight="1" x14ac:dyDescent="0.2">
      <c r="A455" s="573" t="s">
        <v>1331</v>
      </c>
      <c r="B455" s="574" t="s">
        <v>1332</v>
      </c>
      <c r="C455" s="574" t="s">
        <v>486</v>
      </c>
      <c r="D455" s="574" t="s">
        <v>574</v>
      </c>
      <c r="E455" s="574" t="s">
        <v>1347</v>
      </c>
      <c r="F455" s="574" t="s">
        <v>1413</v>
      </c>
      <c r="G455" s="574" t="s">
        <v>1414</v>
      </c>
      <c r="H455" s="583">
        <v>17</v>
      </c>
      <c r="I455" s="583">
        <v>12393</v>
      </c>
      <c r="J455" s="574"/>
      <c r="K455" s="574">
        <v>729</v>
      </c>
      <c r="L455" s="583">
        <v>6</v>
      </c>
      <c r="M455" s="583">
        <v>4404</v>
      </c>
      <c r="N455" s="574"/>
      <c r="O455" s="574">
        <v>734</v>
      </c>
      <c r="P455" s="583">
        <v>3</v>
      </c>
      <c r="Q455" s="583">
        <v>2274</v>
      </c>
      <c r="R455" s="579"/>
      <c r="S455" s="584">
        <v>758</v>
      </c>
    </row>
    <row r="456" spans="1:19" ht="14.45" customHeight="1" x14ac:dyDescent="0.2">
      <c r="A456" s="573" t="s">
        <v>1331</v>
      </c>
      <c r="B456" s="574" t="s">
        <v>1332</v>
      </c>
      <c r="C456" s="574" t="s">
        <v>486</v>
      </c>
      <c r="D456" s="574" t="s">
        <v>574</v>
      </c>
      <c r="E456" s="574" t="s">
        <v>1347</v>
      </c>
      <c r="F456" s="574" t="s">
        <v>1415</v>
      </c>
      <c r="G456" s="574" t="s">
        <v>1416</v>
      </c>
      <c r="H456" s="583">
        <v>35</v>
      </c>
      <c r="I456" s="583">
        <v>37415</v>
      </c>
      <c r="J456" s="574"/>
      <c r="K456" s="574">
        <v>1069</v>
      </c>
      <c r="L456" s="583">
        <v>16</v>
      </c>
      <c r="M456" s="583">
        <v>17152</v>
      </c>
      <c r="N456" s="574"/>
      <c r="O456" s="574">
        <v>1072</v>
      </c>
      <c r="P456" s="583">
        <v>5</v>
      </c>
      <c r="Q456" s="583">
        <v>5450</v>
      </c>
      <c r="R456" s="579"/>
      <c r="S456" s="584">
        <v>1090</v>
      </c>
    </row>
    <row r="457" spans="1:19" ht="14.45" customHeight="1" x14ac:dyDescent="0.2">
      <c r="A457" s="573" t="s">
        <v>1331</v>
      </c>
      <c r="B457" s="574" t="s">
        <v>1332</v>
      </c>
      <c r="C457" s="574" t="s">
        <v>486</v>
      </c>
      <c r="D457" s="574" t="s">
        <v>574</v>
      </c>
      <c r="E457" s="574" t="s">
        <v>1347</v>
      </c>
      <c r="F457" s="574" t="s">
        <v>1423</v>
      </c>
      <c r="G457" s="574" t="s">
        <v>1424</v>
      </c>
      <c r="H457" s="583">
        <v>11</v>
      </c>
      <c r="I457" s="583">
        <v>7942</v>
      </c>
      <c r="J457" s="574"/>
      <c r="K457" s="574">
        <v>722</v>
      </c>
      <c r="L457" s="583">
        <v>20</v>
      </c>
      <c r="M457" s="583">
        <v>14500</v>
      </c>
      <c r="N457" s="574"/>
      <c r="O457" s="574">
        <v>725</v>
      </c>
      <c r="P457" s="583">
        <v>11</v>
      </c>
      <c r="Q457" s="583">
        <v>8316</v>
      </c>
      <c r="R457" s="579"/>
      <c r="S457" s="584">
        <v>756</v>
      </c>
    </row>
    <row r="458" spans="1:19" ht="14.45" customHeight="1" x14ac:dyDescent="0.2">
      <c r="A458" s="573" t="s">
        <v>1331</v>
      </c>
      <c r="B458" s="574" t="s">
        <v>1332</v>
      </c>
      <c r="C458" s="574" t="s">
        <v>486</v>
      </c>
      <c r="D458" s="574" t="s">
        <v>574</v>
      </c>
      <c r="E458" s="574" t="s">
        <v>1347</v>
      </c>
      <c r="F458" s="574" t="s">
        <v>1429</v>
      </c>
      <c r="G458" s="574" t="s">
        <v>1430</v>
      </c>
      <c r="H458" s="583">
        <v>2</v>
      </c>
      <c r="I458" s="583">
        <v>1980</v>
      </c>
      <c r="J458" s="574"/>
      <c r="K458" s="574">
        <v>990</v>
      </c>
      <c r="L458" s="583"/>
      <c r="M458" s="583"/>
      <c r="N458" s="574"/>
      <c r="O458" s="574"/>
      <c r="P458" s="583"/>
      <c r="Q458" s="583"/>
      <c r="R458" s="579"/>
      <c r="S458" s="584"/>
    </row>
    <row r="459" spans="1:19" ht="14.45" customHeight="1" x14ac:dyDescent="0.2">
      <c r="A459" s="573" t="s">
        <v>1331</v>
      </c>
      <c r="B459" s="574" t="s">
        <v>1332</v>
      </c>
      <c r="C459" s="574" t="s">
        <v>486</v>
      </c>
      <c r="D459" s="574" t="s">
        <v>574</v>
      </c>
      <c r="E459" s="574" t="s">
        <v>1347</v>
      </c>
      <c r="F459" s="574" t="s">
        <v>1433</v>
      </c>
      <c r="G459" s="574" t="s">
        <v>1434</v>
      </c>
      <c r="H459" s="583">
        <v>1</v>
      </c>
      <c r="I459" s="583">
        <v>393</v>
      </c>
      <c r="J459" s="574"/>
      <c r="K459" s="574">
        <v>393</v>
      </c>
      <c r="L459" s="583">
        <v>1</v>
      </c>
      <c r="M459" s="583">
        <v>396</v>
      </c>
      <c r="N459" s="574"/>
      <c r="O459" s="574">
        <v>396</v>
      </c>
      <c r="P459" s="583"/>
      <c r="Q459" s="583"/>
      <c r="R459" s="579"/>
      <c r="S459" s="584"/>
    </row>
    <row r="460" spans="1:19" ht="14.45" customHeight="1" x14ac:dyDescent="0.2">
      <c r="A460" s="573" t="s">
        <v>1331</v>
      </c>
      <c r="B460" s="574" t="s">
        <v>1332</v>
      </c>
      <c r="C460" s="574" t="s">
        <v>486</v>
      </c>
      <c r="D460" s="574" t="s">
        <v>574</v>
      </c>
      <c r="E460" s="574" t="s">
        <v>1347</v>
      </c>
      <c r="F460" s="574" t="s">
        <v>1435</v>
      </c>
      <c r="G460" s="574" t="s">
        <v>1436</v>
      </c>
      <c r="H460" s="583">
        <v>13</v>
      </c>
      <c r="I460" s="583">
        <v>6604</v>
      </c>
      <c r="J460" s="574"/>
      <c r="K460" s="574">
        <v>508</v>
      </c>
      <c r="L460" s="583">
        <v>16</v>
      </c>
      <c r="M460" s="583">
        <v>8176</v>
      </c>
      <c r="N460" s="574"/>
      <c r="O460" s="574">
        <v>511</v>
      </c>
      <c r="P460" s="583">
        <v>9</v>
      </c>
      <c r="Q460" s="583">
        <v>4707</v>
      </c>
      <c r="R460" s="579"/>
      <c r="S460" s="584">
        <v>523</v>
      </c>
    </row>
    <row r="461" spans="1:19" ht="14.45" customHeight="1" x14ac:dyDescent="0.2">
      <c r="A461" s="573" t="s">
        <v>1331</v>
      </c>
      <c r="B461" s="574" t="s">
        <v>1332</v>
      </c>
      <c r="C461" s="574" t="s">
        <v>486</v>
      </c>
      <c r="D461" s="574" t="s">
        <v>574</v>
      </c>
      <c r="E461" s="574" t="s">
        <v>1347</v>
      </c>
      <c r="F461" s="574" t="s">
        <v>1506</v>
      </c>
      <c r="G461" s="574" t="s">
        <v>1507</v>
      </c>
      <c r="H461" s="583">
        <v>3</v>
      </c>
      <c r="I461" s="583">
        <v>5058</v>
      </c>
      <c r="J461" s="574"/>
      <c r="K461" s="574">
        <v>1686</v>
      </c>
      <c r="L461" s="583">
        <v>7</v>
      </c>
      <c r="M461" s="583">
        <v>11879</v>
      </c>
      <c r="N461" s="574"/>
      <c r="O461" s="574">
        <v>1697</v>
      </c>
      <c r="P461" s="583">
        <v>1</v>
      </c>
      <c r="Q461" s="583">
        <v>1786</v>
      </c>
      <c r="R461" s="579"/>
      <c r="S461" s="584">
        <v>1786</v>
      </c>
    </row>
    <row r="462" spans="1:19" ht="14.45" customHeight="1" x14ac:dyDescent="0.2">
      <c r="A462" s="573" t="s">
        <v>1331</v>
      </c>
      <c r="B462" s="574" t="s">
        <v>1332</v>
      </c>
      <c r="C462" s="574" t="s">
        <v>486</v>
      </c>
      <c r="D462" s="574" t="s">
        <v>574</v>
      </c>
      <c r="E462" s="574" t="s">
        <v>1347</v>
      </c>
      <c r="F462" s="574" t="s">
        <v>1439</v>
      </c>
      <c r="G462" s="574" t="s">
        <v>1440</v>
      </c>
      <c r="H462" s="583">
        <v>2</v>
      </c>
      <c r="I462" s="583">
        <v>364</v>
      </c>
      <c r="J462" s="574"/>
      <c r="K462" s="574">
        <v>182</v>
      </c>
      <c r="L462" s="583">
        <v>6</v>
      </c>
      <c r="M462" s="583">
        <v>1098</v>
      </c>
      <c r="N462" s="574"/>
      <c r="O462" s="574">
        <v>183</v>
      </c>
      <c r="P462" s="583"/>
      <c r="Q462" s="583"/>
      <c r="R462" s="579"/>
      <c r="S462" s="584"/>
    </row>
    <row r="463" spans="1:19" ht="14.45" customHeight="1" x14ac:dyDescent="0.2">
      <c r="A463" s="573" t="s">
        <v>1331</v>
      </c>
      <c r="B463" s="574" t="s">
        <v>1332</v>
      </c>
      <c r="C463" s="574" t="s">
        <v>486</v>
      </c>
      <c r="D463" s="574" t="s">
        <v>574</v>
      </c>
      <c r="E463" s="574" t="s">
        <v>1347</v>
      </c>
      <c r="F463" s="574" t="s">
        <v>1443</v>
      </c>
      <c r="G463" s="574" t="s">
        <v>1444</v>
      </c>
      <c r="H463" s="583">
        <v>13</v>
      </c>
      <c r="I463" s="583">
        <v>4056</v>
      </c>
      <c r="J463" s="574"/>
      <c r="K463" s="574">
        <v>312</v>
      </c>
      <c r="L463" s="583">
        <v>16</v>
      </c>
      <c r="M463" s="583">
        <v>5008</v>
      </c>
      <c r="N463" s="574"/>
      <c r="O463" s="574">
        <v>313</v>
      </c>
      <c r="P463" s="583">
        <v>10</v>
      </c>
      <c r="Q463" s="583">
        <v>3190</v>
      </c>
      <c r="R463" s="579"/>
      <c r="S463" s="584">
        <v>319</v>
      </c>
    </row>
    <row r="464" spans="1:19" ht="14.45" customHeight="1" x14ac:dyDescent="0.2">
      <c r="A464" s="573" t="s">
        <v>1331</v>
      </c>
      <c r="B464" s="574" t="s">
        <v>1332</v>
      </c>
      <c r="C464" s="574" t="s">
        <v>486</v>
      </c>
      <c r="D464" s="574" t="s">
        <v>574</v>
      </c>
      <c r="E464" s="574" t="s">
        <v>1347</v>
      </c>
      <c r="F464" s="574" t="s">
        <v>1508</v>
      </c>
      <c r="G464" s="574" t="s">
        <v>1509</v>
      </c>
      <c r="H464" s="583">
        <v>5</v>
      </c>
      <c r="I464" s="583">
        <v>18700</v>
      </c>
      <c r="J464" s="574"/>
      <c r="K464" s="574">
        <v>3740</v>
      </c>
      <c r="L464" s="583">
        <v>2</v>
      </c>
      <c r="M464" s="583">
        <v>7516</v>
      </c>
      <c r="N464" s="574"/>
      <c r="O464" s="574">
        <v>3758</v>
      </c>
      <c r="P464" s="583">
        <v>1</v>
      </c>
      <c r="Q464" s="583">
        <v>3971</v>
      </c>
      <c r="R464" s="579"/>
      <c r="S464" s="584">
        <v>3971</v>
      </c>
    </row>
    <row r="465" spans="1:19" ht="14.45" customHeight="1" x14ac:dyDescent="0.2">
      <c r="A465" s="573" t="s">
        <v>1331</v>
      </c>
      <c r="B465" s="574" t="s">
        <v>1332</v>
      </c>
      <c r="C465" s="574" t="s">
        <v>486</v>
      </c>
      <c r="D465" s="574" t="s">
        <v>574</v>
      </c>
      <c r="E465" s="574" t="s">
        <v>1347</v>
      </c>
      <c r="F465" s="574" t="s">
        <v>1510</v>
      </c>
      <c r="G465" s="574" t="s">
        <v>1511</v>
      </c>
      <c r="H465" s="583">
        <v>5</v>
      </c>
      <c r="I465" s="583">
        <v>8730</v>
      </c>
      <c r="J465" s="574"/>
      <c r="K465" s="574">
        <v>1746</v>
      </c>
      <c r="L465" s="583">
        <v>7</v>
      </c>
      <c r="M465" s="583">
        <v>12271</v>
      </c>
      <c r="N465" s="574"/>
      <c r="O465" s="574">
        <v>1753</v>
      </c>
      <c r="P465" s="583"/>
      <c r="Q465" s="583"/>
      <c r="R465" s="579"/>
      <c r="S465" s="584"/>
    </row>
    <row r="466" spans="1:19" ht="14.45" customHeight="1" x14ac:dyDescent="0.2">
      <c r="A466" s="573" t="s">
        <v>1331</v>
      </c>
      <c r="B466" s="574" t="s">
        <v>1332</v>
      </c>
      <c r="C466" s="574" t="s">
        <v>486</v>
      </c>
      <c r="D466" s="574" t="s">
        <v>574</v>
      </c>
      <c r="E466" s="574" t="s">
        <v>1347</v>
      </c>
      <c r="F466" s="574" t="s">
        <v>1449</v>
      </c>
      <c r="G466" s="574" t="s">
        <v>1450</v>
      </c>
      <c r="H466" s="583">
        <v>5</v>
      </c>
      <c r="I466" s="583">
        <v>1685</v>
      </c>
      <c r="J466" s="574"/>
      <c r="K466" s="574">
        <v>337</v>
      </c>
      <c r="L466" s="583">
        <v>2</v>
      </c>
      <c r="M466" s="583">
        <v>680</v>
      </c>
      <c r="N466" s="574"/>
      <c r="O466" s="574">
        <v>340</v>
      </c>
      <c r="P466" s="583"/>
      <c r="Q466" s="583"/>
      <c r="R466" s="579"/>
      <c r="S466" s="584"/>
    </row>
    <row r="467" spans="1:19" ht="14.45" customHeight="1" x14ac:dyDescent="0.2">
      <c r="A467" s="573" t="s">
        <v>1331</v>
      </c>
      <c r="B467" s="574" t="s">
        <v>1332</v>
      </c>
      <c r="C467" s="574" t="s">
        <v>486</v>
      </c>
      <c r="D467" s="574" t="s">
        <v>574</v>
      </c>
      <c r="E467" s="574" t="s">
        <v>1347</v>
      </c>
      <c r="F467" s="574" t="s">
        <v>1453</v>
      </c>
      <c r="G467" s="574" t="s">
        <v>1454</v>
      </c>
      <c r="H467" s="583">
        <v>27</v>
      </c>
      <c r="I467" s="583">
        <v>22842</v>
      </c>
      <c r="J467" s="574"/>
      <c r="K467" s="574">
        <v>846</v>
      </c>
      <c r="L467" s="583">
        <v>21</v>
      </c>
      <c r="M467" s="583">
        <v>17829</v>
      </c>
      <c r="N467" s="574"/>
      <c r="O467" s="574">
        <v>849</v>
      </c>
      <c r="P467" s="583">
        <v>6</v>
      </c>
      <c r="Q467" s="583">
        <v>5280</v>
      </c>
      <c r="R467" s="579"/>
      <c r="S467" s="584">
        <v>880</v>
      </c>
    </row>
    <row r="468" spans="1:19" ht="14.45" customHeight="1" x14ac:dyDescent="0.2">
      <c r="A468" s="573" t="s">
        <v>1331</v>
      </c>
      <c r="B468" s="574" t="s">
        <v>1332</v>
      </c>
      <c r="C468" s="574" t="s">
        <v>486</v>
      </c>
      <c r="D468" s="574" t="s">
        <v>574</v>
      </c>
      <c r="E468" s="574" t="s">
        <v>1347</v>
      </c>
      <c r="F468" s="574" t="s">
        <v>1457</v>
      </c>
      <c r="G468" s="574" t="s">
        <v>1458</v>
      </c>
      <c r="H468" s="583">
        <v>25</v>
      </c>
      <c r="I468" s="583">
        <v>30225</v>
      </c>
      <c r="J468" s="574"/>
      <c r="K468" s="574">
        <v>1209</v>
      </c>
      <c r="L468" s="583">
        <v>21</v>
      </c>
      <c r="M468" s="583">
        <v>25494</v>
      </c>
      <c r="N468" s="574"/>
      <c r="O468" s="574">
        <v>1214</v>
      </c>
      <c r="P468" s="583">
        <v>14</v>
      </c>
      <c r="Q468" s="583">
        <v>17626</v>
      </c>
      <c r="R468" s="579"/>
      <c r="S468" s="584">
        <v>1259</v>
      </c>
    </row>
    <row r="469" spans="1:19" ht="14.45" customHeight="1" x14ac:dyDescent="0.2">
      <c r="A469" s="573" t="s">
        <v>1331</v>
      </c>
      <c r="B469" s="574" t="s">
        <v>1332</v>
      </c>
      <c r="C469" s="574" t="s">
        <v>486</v>
      </c>
      <c r="D469" s="574" t="s">
        <v>574</v>
      </c>
      <c r="E469" s="574" t="s">
        <v>1347</v>
      </c>
      <c r="F469" s="574" t="s">
        <v>1516</v>
      </c>
      <c r="G469" s="574" t="s">
        <v>1517</v>
      </c>
      <c r="H469" s="583"/>
      <c r="I469" s="583"/>
      <c r="J469" s="574"/>
      <c r="K469" s="574"/>
      <c r="L469" s="583">
        <v>1</v>
      </c>
      <c r="M469" s="583">
        <v>1388</v>
      </c>
      <c r="N469" s="574"/>
      <c r="O469" s="574">
        <v>1388</v>
      </c>
      <c r="P469" s="583"/>
      <c r="Q469" s="583"/>
      <c r="R469" s="579"/>
      <c r="S469" s="584"/>
    </row>
    <row r="470" spans="1:19" ht="14.45" customHeight="1" x14ac:dyDescent="0.2">
      <c r="A470" s="573" t="s">
        <v>1331</v>
      </c>
      <c r="B470" s="574" t="s">
        <v>1332</v>
      </c>
      <c r="C470" s="574" t="s">
        <v>486</v>
      </c>
      <c r="D470" s="574" t="s">
        <v>574</v>
      </c>
      <c r="E470" s="574" t="s">
        <v>1347</v>
      </c>
      <c r="F470" s="574" t="s">
        <v>1518</v>
      </c>
      <c r="G470" s="574" t="s">
        <v>1519</v>
      </c>
      <c r="H470" s="583">
        <v>1</v>
      </c>
      <c r="I470" s="583">
        <v>753</v>
      </c>
      <c r="J470" s="574"/>
      <c r="K470" s="574">
        <v>753</v>
      </c>
      <c r="L470" s="583">
        <v>0</v>
      </c>
      <c r="M470" s="583">
        <v>0</v>
      </c>
      <c r="N470" s="574"/>
      <c r="O470" s="574"/>
      <c r="P470" s="583"/>
      <c r="Q470" s="583"/>
      <c r="R470" s="579"/>
      <c r="S470" s="584"/>
    </row>
    <row r="471" spans="1:19" ht="14.45" customHeight="1" x14ac:dyDescent="0.2">
      <c r="A471" s="573" t="s">
        <v>1331</v>
      </c>
      <c r="B471" s="574" t="s">
        <v>1332</v>
      </c>
      <c r="C471" s="574" t="s">
        <v>486</v>
      </c>
      <c r="D471" s="574" t="s">
        <v>574</v>
      </c>
      <c r="E471" s="574" t="s">
        <v>1347</v>
      </c>
      <c r="F471" s="574" t="s">
        <v>1463</v>
      </c>
      <c r="G471" s="574" t="s">
        <v>1446</v>
      </c>
      <c r="H471" s="583"/>
      <c r="I471" s="583"/>
      <c r="J471" s="574"/>
      <c r="K471" s="574"/>
      <c r="L471" s="583"/>
      <c r="M471" s="583"/>
      <c r="N471" s="574"/>
      <c r="O471" s="574"/>
      <c r="P471" s="583">
        <v>1</v>
      </c>
      <c r="Q471" s="583">
        <v>865</v>
      </c>
      <c r="R471" s="579"/>
      <c r="S471" s="584">
        <v>865</v>
      </c>
    </row>
    <row r="472" spans="1:19" ht="14.45" customHeight="1" x14ac:dyDescent="0.2">
      <c r="A472" s="573" t="s">
        <v>1331</v>
      </c>
      <c r="B472" s="574" t="s">
        <v>1332</v>
      </c>
      <c r="C472" s="574" t="s">
        <v>486</v>
      </c>
      <c r="D472" s="574" t="s">
        <v>574</v>
      </c>
      <c r="E472" s="574" t="s">
        <v>1347</v>
      </c>
      <c r="F472" s="574" t="s">
        <v>1466</v>
      </c>
      <c r="G472" s="574" t="s">
        <v>1467</v>
      </c>
      <c r="H472" s="583"/>
      <c r="I472" s="583"/>
      <c r="J472" s="574"/>
      <c r="K472" s="574"/>
      <c r="L472" s="583"/>
      <c r="M472" s="583"/>
      <c r="N472" s="574"/>
      <c r="O472" s="574"/>
      <c r="P472" s="583">
        <v>1</v>
      </c>
      <c r="Q472" s="583">
        <v>805</v>
      </c>
      <c r="R472" s="579"/>
      <c r="S472" s="584">
        <v>805</v>
      </c>
    </row>
    <row r="473" spans="1:19" ht="14.45" customHeight="1" x14ac:dyDescent="0.2">
      <c r="A473" s="573" t="s">
        <v>1331</v>
      </c>
      <c r="B473" s="574" t="s">
        <v>1332</v>
      </c>
      <c r="C473" s="574" t="s">
        <v>486</v>
      </c>
      <c r="D473" s="574" t="s">
        <v>574</v>
      </c>
      <c r="E473" s="574" t="s">
        <v>1347</v>
      </c>
      <c r="F473" s="574" t="s">
        <v>1526</v>
      </c>
      <c r="G473" s="574" t="s">
        <v>1527</v>
      </c>
      <c r="H473" s="583">
        <v>2</v>
      </c>
      <c r="I473" s="583">
        <v>1652</v>
      </c>
      <c r="J473" s="574"/>
      <c r="K473" s="574">
        <v>826</v>
      </c>
      <c r="L473" s="583"/>
      <c r="M473" s="583"/>
      <c r="N473" s="574"/>
      <c r="O473" s="574"/>
      <c r="P473" s="583"/>
      <c r="Q473" s="583"/>
      <c r="R473" s="579"/>
      <c r="S473" s="584"/>
    </row>
    <row r="474" spans="1:19" ht="14.45" customHeight="1" x14ac:dyDescent="0.2">
      <c r="A474" s="573" t="s">
        <v>1331</v>
      </c>
      <c r="B474" s="574" t="s">
        <v>1332</v>
      </c>
      <c r="C474" s="574" t="s">
        <v>486</v>
      </c>
      <c r="D474" s="574" t="s">
        <v>1328</v>
      </c>
      <c r="E474" s="574" t="s">
        <v>1333</v>
      </c>
      <c r="F474" s="574" t="s">
        <v>1336</v>
      </c>
      <c r="G474" s="574" t="s">
        <v>1337</v>
      </c>
      <c r="H474" s="583">
        <v>1.4000000000000001</v>
      </c>
      <c r="I474" s="583">
        <v>97.58</v>
      </c>
      <c r="J474" s="574"/>
      <c r="K474" s="574">
        <v>69.699999999999989</v>
      </c>
      <c r="L474" s="583"/>
      <c r="M474" s="583"/>
      <c r="N474" s="574"/>
      <c r="O474" s="574"/>
      <c r="P474" s="583"/>
      <c r="Q474" s="583"/>
      <c r="R474" s="579"/>
      <c r="S474" s="584"/>
    </row>
    <row r="475" spans="1:19" ht="14.45" customHeight="1" x14ac:dyDescent="0.2">
      <c r="A475" s="573" t="s">
        <v>1331</v>
      </c>
      <c r="B475" s="574" t="s">
        <v>1332</v>
      </c>
      <c r="C475" s="574" t="s">
        <v>486</v>
      </c>
      <c r="D475" s="574" t="s">
        <v>1328</v>
      </c>
      <c r="E475" s="574" t="s">
        <v>1333</v>
      </c>
      <c r="F475" s="574" t="s">
        <v>1338</v>
      </c>
      <c r="G475" s="574" t="s">
        <v>523</v>
      </c>
      <c r="H475" s="583">
        <v>0.2</v>
      </c>
      <c r="I475" s="583">
        <v>57.02</v>
      </c>
      <c r="J475" s="574"/>
      <c r="K475" s="574">
        <v>285.10000000000002</v>
      </c>
      <c r="L475" s="583"/>
      <c r="M475" s="583"/>
      <c r="N475" s="574"/>
      <c r="O475" s="574"/>
      <c r="P475" s="583"/>
      <c r="Q475" s="583"/>
      <c r="R475" s="579"/>
      <c r="S475" s="584"/>
    </row>
    <row r="476" spans="1:19" ht="14.45" customHeight="1" x14ac:dyDescent="0.2">
      <c r="A476" s="573" t="s">
        <v>1331</v>
      </c>
      <c r="B476" s="574" t="s">
        <v>1332</v>
      </c>
      <c r="C476" s="574" t="s">
        <v>486</v>
      </c>
      <c r="D476" s="574" t="s">
        <v>1328</v>
      </c>
      <c r="E476" s="574" t="s">
        <v>1347</v>
      </c>
      <c r="F476" s="574" t="s">
        <v>1360</v>
      </c>
      <c r="G476" s="574" t="s">
        <v>1361</v>
      </c>
      <c r="H476" s="583">
        <v>11</v>
      </c>
      <c r="I476" s="583">
        <v>418</v>
      </c>
      <c r="J476" s="574"/>
      <c r="K476" s="574">
        <v>38</v>
      </c>
      <c r="L476" s="583"/>
      <c r="M476" s="583"/>
      <c r="N476" s="574"/>
      <c r="O476" s="574"/>
      <c r="P476" s="583"/>
      <c r="Q476" s="583"/>
      <c r="R476" s="579"/>
      <c r="S476" s="584"/>
    </row>
    <row r="477" spans="1:19" ht="14.45" customHeight="1" x14ac:dyDescent="0.2">
      <c r="A477" s="573" t="s">
        <v>1331</v>
      </c>
      <c r="B477" s="574" t="s">
        <v>1332</v>
      </c>
      <c r="C477" s="574" t="s">
        <v>486</v>
      </c>
      <c r="D477" s="574" t="s">
        <v>1328</v>
      </c>
      <c r="E477" s="574" t="s">
        <v>1347</v>
      </c>
      <c r="F477" s="574" t="s">
        <v>1376</v>
      </c>
      <c r="G477" s="574" t="s">
        <v>1377</v>
      </c>
      <c r="H477" s="583">
        <v>3</v>
      </c>
      <c r="I477" s="583">
        <v>1512</v>
      </c>
      <c r="J477" s="574"/>
      <c r="K477" s="574">
        <v>504</v>
      </c>
      <c r="L477" s="583"/>
      <c r="M477" s="583"/>
      <c r="N477" s="574"/>
      <c r="O477" s="574"/>
      <c r="P477" s="583"/>
      <c r="Q477" s="583"/>
      <c r="R477" s="579"/>
      <c r="S477" s="584"/>
    </row>
    <row r="478" spans="1:19" ht="14.45" customHeight="1" x14ac:dyDescent="0.2">
      <c r="A478" s="573" t="s">
        <v>1331</v>
      </c>
      <c r="B478" s="574" t="s">
        <v>1332</v>
      </c>
      <c r="C478" s="574" t="s">
        <v>486</v>
      </c>
      <c r="D478" s="574" t="s">
        <v>1328</v>
      </c>
      <c r="E478" s="574" t="s">
        <v>1347</v>
      </c>
      <c r="F478" s="574" t="s">
        <v>1378</v>
      </c>
      <c r="G478" s="574" t="s">
        <v>1379</v>
      </c>
      <c r="H478" s="583">
        <v>6</v>
      </c>
      <c r="I478" s="583">
        <v>4110</v>
      </c>
      <c r="J478" s="574"/>
      <c r="K478" s="574">
        <v>685</v>
      </c>
      <c r="L478" s="583"/>
      <c r="M478" s="583"/>
      <c r="N478" s="574"/>
      <c r="O478" s="574"/>
      <c r="P478" s="583"/>
      <c r="Q478" s="583"/>
      <c r="R478" s="579"/>
      <c r="S478" s="584"/>
    </row>
    <row r="479" spans="1:19" ht="14.45" customHeight="1" x14ac:dyDescent="0.2">
      <c r="A479" s="573" t="s">
        <v>1331</v>
      </c>
      <c r="B479" s="574" t="s">
        <v>1332</v>
      </c>
      <c r="C479" s="574" t="s">
        <v>486</v>
      </c>
      <c r="D479" s="574" t="s">
        <v>1328</v>
      </c>
      <c r="E479" s="574" t="s">
        <v>1347</v>
      </c>
      <c r="F479" s="574" t="s">
        <v>1380</v>
      </c>
      <c r="G479" s="574" t="s">
        <v>1381</v>
      </c>
      <c r="H479" s="583">
        <v>2</v>
      </c>
      <c r="I479" s="583">
        <v>2080</v>
      </c>
      <c r="J479" s="574"/>
      <c r="K479" s="574">
        <v>1040</v>
      </c>
      <c r="L479" s="583"/>
      <c r="M479" s="583"/>
      <c r="N479" s="574"/>
      <c r="O479" s="574"/>
      <c r="P479" s="583"/>
      <c r="Q479" s="583"/>
      <c r="R479" s="579"/>
      <c r="S479" s="584"/>
    </row>
    <row r="480" spans="1:19" ht="14.45" customHeight="1" x14ac:dyDescent="0.2">
      <c r="A480" s="573" t="s">
        <v>1331</v>
      </c>
      <c r="B480" s="574" t="s">
        <v>1332</v>
      </c>
      <c r="C480" s="574" t="s">
        <v>486</v>
      </c>
      <c r="D480" s="574" t="s">
        <v>1328</v>
      </c>
      <c r="E480" s="574" t="s">
        <v>1347</v>
      </c>
      <c r="F480" s="574" t="s">
        <v>1485</v>
      </c>
      <c r="G480" s="574" t="s">
        <v>1486</v>
      </c>
      <c r="H480" s="583">
        <v>1</v>
      </c>
      <c r="I480" s="583">
        <v>2112</v>
      </c>
      <c r="J480" s="574"/>
      <c r="K480" s="574">
        <v>2112</v>
      </c>
      <c r="L480" s="583"/>
      <c r="M480" s="583"/>
      <c r="N480" s="574"/>
      <c r="O480" s="574"/>
      <c r="P480" s="583"/>
      <c r="Q480" s="583"/>
      <c r="R480" s="579"/>
      <c r="S480" s="584"/>
    </row>
    <row r="481" spans="1:19" ht="14.45" customHeight="1" x14ac:dyDescent="0.2">
      <c r="A481" s="573" t="s">
        <v>1331</v>
      </c>
      <c r="B481" s="574" t="s">
        <v>1332</v>
      </c>
      <c r="C481" s="574" t="s">
        <v>486</v>
      </c>
      <c r="D481" s="574" t="s">
        <v>1328</v>
      </c>
      <c r="E481" s="574" t="s">
        <v>1347</v>
      </c>
      <c r="F481" s="574" t="s">
        <v>1396</v>
      </c>
      <c r="G481" s="574" t="s">
        <v>1397</v>
      </c>
      <c r="H481" s="583">
        <v>10</v>
      </c>
      <c r="I481" s="583">
        <v>870</v>
      </c>
      <c r="J481" s="574"/>
      <c r="K481" s="574">
        <v>87</v>
      </c>
      <c r="L481" s="583"/>
      <c r="M481" s="583"/>
      <c r="N481" s="574"/>
      <c r="O481" s="574"/>
      <c r="P481" s="583"/>
      <c r="Q481" s="583"/>
      <c r="R481" s="579"/>
      <c r="S481" s="584"/>
    </row>
    <row r="482" spans="1:19" ht="14.45" customHeight="1" x14ac:dyDescent="0.2">
      <c r="A482" s="573" t="s">
        <v>1331</v>
      </c>
      <c r="B482" s="574" t="s">
        <v>1332</v>
      </c>
      <c r="C482" s="574" t="s">
        <v>486</v>
      </c>
      <c r="D482" s="574" t="s">
        <v>1328</v>
      </c>
      <c r="E482" s="574" t="s">
        <v>1347</v>
      </c>
      <c r="F482" s="574" t="s">
        <v>1423</v>
      </c>
      <c r="G482" s="574" t="s">
        <v>1424</v>
      </c>
      <c r="H482" s="583">
        <v>1</v>
      </c>
      <c r="I482" s="583">
        <v>722</v>
      </c>
      <c r="J482" s="574"/>
      <c r="K482" s="574">
        <v>722</v>
      </c>
      <c r="L482" s="583"/>
      <c r="M482" s="583"/>
      <c r="N482" s="574"/>
      <c r="O482" s="574"/>
      <c r="P482" s="583"/>
      <c r="Q482" s="583"/>
      <c r="R482" s="579"/>
      <c r="S482" s="584"/>
    </row>
    <row r="483" spans="1:19" ht="14.45" customHeight="1" x14ac:dyDescent="0.2">
      <c r="A483" s="573" t="s">
        <v>1331</v>
      </c>
      <c r="B483" s="574" t="s">
        <v>1332</v>
      </c>
      <c r="C483" s="574" t="s">
        <v>486</v>
      </c>
      <c r="D483" s="574" t="s">
        <v>1328</v>
      </c>
      <c r="E483" s="574" t="s">
        <v>1347</v>
      </c>
      <c r="F483" s="574" t="s">
        <v>1435</v>
      </c>
      <c r="G483" s="574" t="s">
        <v>1436</v>
      </c>
      <c r="H483" s="583">
        <v>1</v>
      </c>
      <c r="I483" s="583">
        <v>508</v>
      </c>
      <c r="J483" s="574"/>
      <c r="K483" s="574">
        <v>508</v>
      </c>
      <c r="L483" s="583"/>
      <c r="M483" s="583"/>
      <c r="N483" s="574"/>
      <c r="O483" s="574"/>
      <c r="P483" s="583"/>
      <c r="Q483" s="583"/>
      <c r="R483" s="579"/>
      <c r="S483" s="584"/>
    </row>
    <row r="484" spans="1:19" ht="14.45" customHeight="1" x14ac:dyDescent="0.2">
      <c r="A484" s="573" t="s">
        <v>1331</v>
      </c>
      <c r="B484" s="574" t="s">
        <v>1332</v>
      </c>
      <c r="C484" s="574" t="s">
        <v>486</v>
      </c>
      <c r="D484" s="574" t="s">
        <v>1328</v>
      </c>
      <c r="E484" s="574" t="s">
        <v>1347</v>
      </c>
      <c r="F484" s="574" t="s">
        <v>1443</v>
      </c>
      <c r="G484" s="574" t="s">
        <v>1444</v>
      </c>
      <c r="H484" s="583">
        <v>1</v>
      </c>
      <c r="I484" s="583">
        <v>312</v>
      </c>
      <c r="J484" s="574"/>
      <c r="K484" s="574">
        <v>312</v>
      </c>
      <c r="L484" s="583"/>
      <c r="M484" s="583"/>
      <c r="N484" s="574"/>
      <c r="O484" s="574"/>
      <c r="P484" s="583"/>
      <c r="Q484" s="583"/>
      <c r="R484" s="579"/>
      <c r="S484" s="584"/>
    </row>
    <row r="485" spans="1:19" ht="14.45" customHeight="1" x14ac:dyDescent="0.2">
      <c r="A485" s="573" t="s">
        <v>1331</v>
      </c>
      <c r="B485" s="574" t="s">
        <v>1332</v>
      </c>
      <c r="C485" s="574" t="s">
        <v>486</v>
      </c>
      <c r="D485" s="574" t="s">
        <v>1328</v>
      </c>
      <c r="E485" s="574" t="s">
        <v>1347</v>
      </c>
      <c r="F485" s="574" t="s">
        <v>1453</v>
      </c>
      <c r="G485" s="574" t="s">
        <v>1454</v>
      </c>
      <c r="H485" s="583">
        <v>1</v>
      </c>
      <c r="I485" s="583">
        <v>846</v>
      </c>
      <c r="J485" s="574"/>
      <c r="K485" s="574">
        <v>846</v>
      </c>
      <c r="L485" s="583"/>
      <c r="M485" s="583"/>
      <c r="N485" s="574"/>
      <c r="O485" s="574"/>
      <c r="P485" s="583"/>
      <c r="Q485" s="583"/>
      <c r="R485" s="579"/>
      <c r="S485" s="584"/>
    </row>
    <row r="486" spans="1:19" ht="14.45" customHeight="1" x14ac:dyDescent="0.2">
      <c r="A486" s="573" t="s">
        <v>1331</v>
      </c>
      <c r="B486" s="574" t="s">
        <v>1332</v>
      </c>
      <c r="C486" s="574" t="s">
        <v>486</v>
      </c>
      <c r="D486" s="574" t="s">
        <v>575</v>
      </c>
      <c r="E486" s="574" t="s">
        <v>1333</v>
      </c>
      <c r="F486" s="574" t="s">
        <v>1334</v>
      </c>
      <c r="G486" s="574" t="s">
        <v>1335</v>
      </c>
      <c r="H486" s="583">
        <v>2.8</v>
      </c>
      <c r="I486" s="583">
        <v>205.01</v>
      </c>
      <c r="J486" s="574"/>
      <c r="K486" s="574">
        <v>73.217857142857142</v>
      </c>
      <c r="L486" s="583">
        <v>4.4000000000000004</v>
      </c>
      <c r="M486" s="583">
        <v>362.75</v>
      </c>
      <c r="N486" s="574"/>
      <c r="O486" s="574">
        <v>82.443181818181813</v>
      </c>
      <c r="P486" s="583">
        <v>1.7999999999999998</v>
      </c>
      <c r="Q486" s="583">
        <v>130.87</v>
      </c>
      <c r="R486" s="579"/>
      <c r="S486" s="584">
        <v>72.705555555555563</v>
      </c>
    </row>
    <row r="487" spans="1:19" ht="14.45" customHeight="1" x14ac:dyDescent="0.2">
      <c r="A487" s="573" t="s">
        <v>1331</v>
      </c>
      <c r="B487" s="574" t="s">
        <v>1332</v>
      </c>
      <c r="C487" s="574" t="s">
        <v>486</v>
      </c>
      <c r="D487" s="574" t="s">
        <v>575</v>
      </c>
      <c r="E487" s="574" t="s">
        <v>1333</v>
      </c>
      <c r="F487" s="574" t="s">
        <v>1336</v>
      </c>
      <c r="G487" s="574" t="s">
        <v>1337</v>
      </c>
      <c r="H487" s="583">
        <v>4.5999999999999996</v>
      </c>
      <c r="I487" s="583">
        <v>320.64000000000004</v>
      </c>
      <c r="J487" s="574"/>
      <c r="K487" s="574">
        <v>69.704347826086973</v>
      </c>
      <c r="L487" s="583">
        <v>12.999999999999998</v>
      </c>
      <c r="M487" s="583">
        <v>906.13</v>
      </c>
      <c r="N487" s="574"/>
      <c r="O487" s="574">
        <v>69.702307692307699</v>
      </c>
      <c r="P487" s="583"/>
      <c r="Q487" s="583"/>
      <c r="R487" s="579"/>
      <c r="S487" s="584"/>
    </row>
    <row r="488" spans="1:19" ht="14.45" customHeight="1" x14ac:dyDescent="0.2">
      <c r="A488" s="573" t="s">
        <v>1331</v>
      </c>
      <c r="B488" s="574" t="s">
        <v>1332</v>
      </c>
      <c r="C488" s="574" t="s">
        <v>486</v>
      </c>
      <c r="D488" s="574" t="s">
        <v>575</v>
      </c>
      <c r="E488" s="574" t="s">
        <v>1333</v>
      </c>
      <c r="F488" s="574" t="s">
        <v>1336</v>
      </c>
      <c r="G488" s="574" t="s">
        <v>525</v>
      </c>
      <c r="H488" s="583">
        <v>0.60000000000000009</v>
      </c>
      <c r="I488" s="583">
        <v>41.82</v>
      </c>
      <c r="J488" s="574"/>
      <c r="K488" s="574">
        <v>69.699999999999989</v>
      </c>
      <c r="L488" s="583">
        <v>4.5</v>
      </c>
      <c r="M488" s="583">
        <v>313.65000000000003</v>
      </c>
      <c r="N488" s="574"/>
      <c r="O488" s="574">
        <v>69.7</v>
      </c>
      <c r="P488" s="583">
        <v>5.0999999999999996</v>
      </c>
      <c r="Q488" s="583">
        <v>355.48</v>
      </c>
      <c r="R488" s="579"/>
      <c r="S488" s="584">
        <v>69.701960784313741</v>
      </c>
    </row>
    <row r="489" spans="1:19" ht="14.45" customHeight="1" x14ac:dyDescent="0.2">
      <c r="A489" s="573" t="s">
        <v>1331</v>
      </c>
      <c r="B489" s="574" t="s">
        <v>1332</v>
      </c>
      <c r="C489" s="574" t="s">
        <v>486</v>
      </c>
      <c r="D489" s="574" t="s">
        <v>575</v>
      </c>
      <c r="E489" s="574" t="s">
        <v>1333</v>
      </c>
      <c r="F489" s="574" t="s">
        <v>1338</v>
      </c>
      <c r="G489" s="574" t="s">
        <v>523</v>
      </c>
      <c r="H489" s="583">
        <v>4</v>
      </c>
      <c r="I489" s="583">
        <v>1338.64</v>
      </c>
      <c r="J489" s="574"/>
      <c r="K489" s="574">
        <v>334.66</v>
      </c>
      <c r="L489" s="583">
        <v>6.8</v>
      </c>
      <c r="M489" s="583">
        <v>2500.36</v>
      </c>
      <c r="N489" s="574"/>
      <c r="O489" s="574">
        <v>367.70000000000005</v>
      </c>
      <c r="P489" s="583">
        <v>1.5999999999999999</v>
      </c>
      <c r="Q489" s="583">
        <v>588.31999999999994</v>
      </c>
      <c r="R489" s="579"/>
      <c r="S489" s="584">
        <v>367.7</v>
      </c>
    </row>
    <row r="490" spans="1:19" ht="14.45" customHeight="1" x14ac:dyDescent="0.2">
      <c r="A490" s="573" t="s">
        <v>1331</v>
      </c>
      <c r="B490" s="574" t="s">
        <v>1332</v>
      </c>
      <c r="C490" s="574" t="s">
        <v>486</v>
      </c>
      <c r="D490" s="574" t="s">
        <v>575</v>
      </c>
      <c r="E490" s="574" t="s">
        <v>1333</v>
      </c>
      <c r="F490" s="574" t="s">
        <v>1340</v>
      </c>
      <c r="G490" s="574" t="s">
        <v>1341</v>
      </c>
      <c r="H490" s="583">
        <v>0.5</v>
      </c>
      <c r="I490" s="583">
        <v>84.22999999999999</v>
      </c>
      <c r="J490" s="574"/>
      <c r="K490" s="574">
        <v>168.45999999999998</v>
      </c>
      <c r="L490" s="583">
        <v>0.79999999999999993</v>
      </c>
      <c r="M490" s="583">
        <v>147.57</v>
      </c>
      <c r="N490" s="574"/>
      <c r="O490" s="574">
        <v>184.46250000000001</v>
      </c>
      <c r="P490" s="583">
        <v>0.2</v>
      </c>
      <c r="Q490" s="583">
        <v>37.119999999999997</v>
      </c>
      <c r="R490" s="579"/>
      <c r="S490" s="584">
        <v>185.59999999999997</v>
      </c>
    </row>
    <row r="491" spans="1:19" ht="14.45" customHeight="1" x14ac:dyDescent="0.2">
      <c r="A491" s="573" t="s">
        <v>1331</v>
      </c>
      <c r="B491" s="574" t="s">
        <v>1332</v>
      </c>
      <c r="C491" s="574" t="s">
        <v>486</v>
      </c>
      <c r="D491" s="574" t="s">
        <v>575</v>
      </c>
      <c r="E491" s="574" t="s">
        <v>1474</v>
      </c>
      <c r="F491" s="574" t="s">
        <v>1475</v>
      </c>
      <c r="G491" s="574" t="s">
        <v>1476</v>
      </c>
      <c r="H491" s="583">
        <v>1</v>
      </c>
      <c r="I491" s="583">
        <v>563</v>
      </c>
      <c r="J491" s="574"/>
      <c r="K491" s="574">
        <v>563</v>
      </c>
      <c r="L491" s="583"/>
      <c r="M491" s="583"/>
      <c r="N491" s="574"/>
      <c r="O491" s="574"/>
      <c r="P491" s="583">
        <v>0.4</v>
      </c>
      <c r="Q491" s="583">
        <v>225.2</v>
      </c>
      <c r="R491" s="579"/>
      <c r="S491" s="584">
        <v>562.99999999999989</v>
      </c>
    </row>
    <row r="492" spans="1:19" ht="14.45" customHeight="1" x14ac:dyDescent="0.2">
      <c r="A492" s="573" t="s">
        <v>1331</v>
      </c>
      <c r="B492" s="574" t="s">
        <v>1332</v>
      </c>
      <c r="C492" s="574" t="s">
        <v>486</v>
      </c>
      <c r="D492" s="574" t="s">
        <v>575</v>
      </c>
      <c r="E492" s="574" t="s">
        <v>1474</v>
      </c>
      <c r="F492" s="574" t="s">
        <v>1477</v>
      </c>
      <c r="G492" s="574" t="s">
        <v>1478</v>
      </c>
      <c r="H492" s="583"/>
      <c r="I492" s="583"/>
      <c r="J492" s="574"/>
      <c r="K492" s="574"/>
      <c r="L492" s="583"/>
      <c r="M492" s="583"/>
      <c r="N492" s="574"/>
      <c r="O492" s="574"/>
      <c r="P492" s="583">
        <v>2</v>
      </c>
      <c r="Q492" s="583">
        <v>372.5</v>
      </c>
      <c r="R492" s="579"/>
      <c r="S492" s="584">
        <v>186.25</v>
      </c>
    </row>
    <row r="493" spans="1:19" ht="14.45" customHeight="1" x14ac:dyDescent="0.2">
      <c r="A493" s="573" t="s">
        <v>1331</v>
      </c>
      <c r="B493" s="574" t="s">
        <v>1332</v>
      </c>
      <c r="C493" s="574" t="s">
        <v>486</v>
      </c>
      <c r="D493" s="574" t="s">
        <v>575</v>
      </c>
      <c r="E493" s="574" t="s">
        <v>1347</v>
      </c>
      <c r="F493" s="574" t="s">
        <v>1356</v>
      </c>
      <c r="G493" s="574" t="s">
        <v>1357</v>
      </c>
      <c r="H493" s="583"/>
      <c r="I493" s="583"/>
      <c r="J493" s="574"/>
      <c r="K493" s="574"/>
      <c r="L493" s="583">
        <v>1</v>
      </c>
      <c r="M493" s="583">
        <v>108</v>
      </c>
      <c r="N493" s="574"/>
      <c r="O493" s="574">
        <v>108</v>
      </c>
      <c r="P493" s="583"/>
      <c r="Q493" s="583"/>
      <c r="R493" s="579"/>
      <c r="S493" s="584"/>
    </row>
    <row r="494" spans="1:19" ht="14.45" customHeight="1" x14ac:dyDescent="0.2">
      <c r="A494" s="573" t="s">
        <v>1331</v>
      </c>
      <c r="B494" s="574" t="s">
        <v>1332</v>
      </c>
      <c r="C494" s="574" t="s">
        <v>486</v>
      </c>
      <c r="D494" s="574" t="s">
        <v>575</v>
      </c>
      <c r="E494" s="574" t="s">
        <v>1347</v>
      </c>
      <c r="F494" s="574" t="s">
        <v>1360</v>
      </c>
      <c r="G494" s="574" t="s">
        <v>1361</v>
      </c>
      <c r="H494" s="583">
        <v>19</v>
      </c>
      <c r="I494" s="583">
        <v>722</v>
      </c>
      <c r="J494" s="574"/>
      <c r="K494" s="574">
        <v>38</v>
      </c>
      <c r="L494" s="583">
        <v>8</v>
      </c>
      <c r="M494" s="583">
        <v>304</v>
      </c>
      <c r="N494" s="574"/>
      <c r="O494" s="574">
        <v>38</v>
      </c>
      <c r="P494" s="583">
        <v>2</v>
      </c>
      <c r="Q494" s="583">
        <v>80</v>
      </c>
      <c r="R494" s="579"/>
      <c r="S494" s="584">
        <v>40</v>
      </c>
    </row>
    <row r="495" spans="1:19" ht="14.45" customHeight="1" x14ac:dyDescent="0.2">
      <c r="A495" s="573" t="s">
        <v>1331</v>
      </c>
      <c r="B495" s="574" t="s">
        <v>1332</v>
      </c>
      <c r="C495" s="574" t="s">
        <v>486</v>
      </c>
      <c r="D495" s="574" t="s">
        <v>575</v>
      </c>
      <c r="E495" s="574" t="s">
        <v>1347</v>
      </c>
      <c r="F495" s="574" t="s">
        <v>1368</v>
      </c>
      <c r="G495" s="574" t="s">
        <v>1369</v>
      </c>
      <c r="H495" s="583">
        <v>1</v>
      </c>
      <c r="I495" s="583">
        <v>254</v>
      </c>
      <c r="J495" s="574"/>
      <c r="K495" s="574">
        <v>254</v>
      </c>
      <c r="L495" s="583">
        <v>1</v>
      </c>
      <c r="M495" s="583">
        <v>255</v>
      </c>
      <c r="N495" s="574"/>
      <c r="O495" s="574">
        <v>255</v>
      </c>
      <c r="P495" s="583"/>
      <c r="Q495" s="583"/>
      <c r="R495" s="579"/>
      <c r="S495" s="584"/>
    </row>
    <row r="496" spans="1:19" ht="14.45" customHeight="1" x14ac:dyDescent="0.2">
      <c r="A496" s="573" t="s">
        <v>1331</v>
      </c>
      <c r="B496" s="574" t="s">
        <v>1332</v>
      </c>
      <c r="C496" s="574" t="s">
        <v>486</v>
      </c>
      <c r="D496" s="574" t="s">
        <v>575</v>
      </c>
      <c r="E496" s="574" t="s">
        <v>1347</v>
      </c>
      <c r="F496" s="574" t="s">
        <v>1370</v>
      </c>
      <c r="G496" s="574" t="s">
        <v>1371</v>
      </c>
      <c r="H496" s="583">
        <v>18</v>
      </c>
      <c r="I496" s="583">
        <v>2268</v>
      </c>
      <c r="J496" s="574"/>
      <c r="K496" s="574">
        <v>126</v>
      </c>
      <c r="L496" s="583">
        <v>27</v>
      </c>
      <c r="M496" s="583">
        <v>3429</v>
      </c>
      <c r="N496" s="574"/>
      <c r="O496" s="574">
        <v>127</v>
      </c>
      <c r="P496" s="583">
        <v>3</v>
      </c>
      <c r="Q496" s="583">
        <v>411</v>
      </c>
      <c r="R496" s="579"/>
      <c r="S496" s="584">
        <v>137</v>
      </c>
    </row>
    <row r="497" spans="1:19" ht="14.45" customHeight="1" x14ac:dyDescent="0.2">
      <c r="A497" s="573" t="s">
        <v>1331</v>
      </c>
      <c r="B497" s="574" t="s">
        <v>1332</v>
      </c>
      <c r="C497" s="574" t="s">
        <v>486</v>
      </c>
      <c r="D497" s="574" t="s">
        <v>575</v>
      </c>
      <c r="E497" s="574" t="s">
        <v>1347</v>
      </c>
      <c r="F497" s="574" t="s">
        <v>1376</v>
      </c>
      <c r="G497" s="574" t="s">
        <v>1377</v>
      </c>
      <c r="H497" s="583">
        <v>2</v>
      </c>
      <c r="I497" s="583">
        <v>1008</v>
      </c>
      <c r="J497" s="574"/>
      <c r="K497" s="574">
        <v>504</v>
      </c>
      <c r="L497" s="583"/>
      <c r="M497" s="583"/>
      <c r="N497" s="574"/>
      <c r="O497" s="574"/>
      <c r="P497" s="583"/>
      <c r="Q497" s="583"/>
      <c r="R497" s="579"/>
      <c r="S497" s="584"/>
    </row>
    <row r="498" spans="1:19" ht="14.45" customHeight="1" x14ac:dyDescent="0.2">
      <c r="A498" s="573" t="s">
        <v>1331</v>
      </c>
      <c r="B498" s="574" t="s">
        <v>1332</v>
      </c>
      <c r="C498" s="574" t="s">
        <v>486</v>
      </c>
      <c r="D498" s="574" t="s">
        <v>575</v>
      </c>
      <c r="E498" s="574" t="s">
        <v>1347</v>
      </c>
      <c r="F498" s="574" t="s">
        <v>1378</v>
      </c>
      <c r="G498" s="574" t="s">
        <v>1379</v>
      </c>
      <c r="H498" s="583">
        <v>34</v>
      </c>
      <c r="I498" s="583">
        <v>23290</v>
      </c>
      <c r="J498" s="574"/>
      <c r="K498" s="574">
        <v>685</v>
      </c>
      <c r="L498" s="583">
        <v>196</v>
      </c>
      <c r="M498" s="583">
        <v>134848</v>
      </c>
      <c r="N498" s="574"/>
      <c r="O498" s="574">
        <v>688</v>
      </c>
      <c r="P498" s="583">
        <v>49</v>
      </c>
      <c r="Q498" s="583">
        <v>34594</v>
      </c>
      <c r="R498" s="579"/>
      <c r="S498" s="584">
        <v>706</v>
      </c>
    </row>
    <row r="499" spans="1:19" ht="14.45" customHeight="1" x14ac:dyDescent="0.2">
      <c r="A499" s="573" t="s">
        <v>1331</v>
      </c>
      <c r="B499" s="574" t="s">
        <v>1332</v>
      </c>
      <c r="C499" s="574" t="s">
        <v>486</v>
      </c>
      <c r="D499" s="574" t="s">
        <v>575</v>
      </c>
      <c r="E499" s="574" t="s">
        <v>1347</v>
      </c>
      <c r="F499" s="574" t="s">
        <v>1380</v>
      </c>
      <c r="G499" s="574" t="s">
        <v>1381</v>
      </c>
      <c r="H499" s="583">
        <v>2</v>
      </c>
      <c r="I499" s="583">
        <v>2080</v>
      </c>
      <c r="J499" s="574"/>
      <c r="K499" s="574">
        <v>1040</v>
      </c>
      <c r="L499" s="583">
        <v>2</v>
      </c>
      <c r="M499" s="583">
        <v>2090</v>
      </c>
      <c r="N499" s="574"/>
      <c r="O499" s="574">
        <v>1045</v>
      </c>
      <c r="P499" s="583">
        <v>2</v>
      </c>
      <c r="Q499" s="583">
        <v>2146</v>
      </c>
      <c r="R499" s="579"/>
      <c r="S499" s="584">
        <v>1073</v>
      </c>
    </row>
    <row r="500" spans="1:19" ht="14.45" customHeight="1" x14ac:dyDescent="0.2">
      <c r="A500" s="573" t="s">
        <v>1331</v>
      </c>
      <c r="B500" s="574" t="s">
        <v>1332</v>
      </c>
      <c r="C500" s="574" t="s">
        <v>486</v>
      </c>
      <c r="D500" s="574" t="s">
        <v>575</v>
      </c>
      <c r="E500" s="574" t="s">
        <v>1347</v>
      </c>
      <c r="F500" s="574" t="s">
        <v>1485</v>
      </c>
      <c r="G500" s="574" t="s">
        <v>1486</v>
      </c>
      <c r="H500" s="583">
        <v>1</v>
      </c>
      <c r="I500" s="583">
        <v>2112</v>
      </c>
      <c r="J500" s="574"/>
      <c r="K500" s="574">
        <v>2112</v>
      </c>
      <c r="L500" s="583"/>
      <c r="M500" s="583"/>
      <c r="N500" s="574"/>
      <c r="O500" s="574"/>
      <c r="P500" s="583"/>
      <c r="Q500" s="583"/>
      <c r="R500" s="579"/>
      <c r="S500" s="584"/>
    </row>
    <row r="501" spans="1:19" ht="14.45" customHeight="1" x14ac:dyDescent="0.2">
      <c r="A501" s="573" t="s">
        <v>1331</v>
      </c>
      <c r="B501" s="574" t="s">
        <v>1332</v>
      </c>
      <c r="C501" s="574" t="s">
        <v>486</v>
      </c>
      <c r="D501" s="574" t="s">
        <v>575</v>
      </c>
      <c r="E501" s="574" t="s">
        <v>1347</v>
      </c>
      <c r="F501" s="574" t="s">
        <v>1493</v>
      </c>
      <c r="G501" s="574" t="s">
        <v>1494</v>
      </c>
      <c r="H501" s="583">
        <v>2</v>
      </c>
      <c r="I501" s="583">
        <v>1706</v>
      </c>
      <c r="J501" s="574"/>
      <c r="K501" s="574">
        <v>853</v>
      </c>
      <c r="L501" s="583"/>
      <c r="M501" s="583"/>
      <c r="N501" s="574"/>
      <c r="O501" s="574"/>
      <c r="P501" s="583"/>
      <c r="Q501" s="583"/>
      <c r="R501" s="579"/>
      <c r="S501" s="584"/>
    </row>
    <row r="502" spans="1:19" ht="14.45" customHeight="1" x14ac:dyDescent="0.2">
      <c r="A502" s="573" t="s">
        <v>1331</v>
      </c>
      <c r="B502" s="574" t="s">
        <v>1332</v>
      </c>
      <c r="C502" s="574" t="s">
        <v>486</v>
      </c>
      <c r="D502" s="574" t="s">
        <v>575</v>
      </c>
      <c r="E502" s="574" t="s">
        <v>1347</v>
      </c>
      <c r="F502" s="574" t="s">
        <v>1390</v>
      </c>
      <c r="G502" s="574" t="s">
        <v>1391</v>
      </c>
      <c r="H502" s="583">
        <v>16</v>
      </c>
      <c r="I502" s="583">
        <v>533.32999999999993</v>
      </c>
      <c r="J502" s="574"/>
      <c r="K502" s="574">
        <v>33.333124999999995</v>
      </c>
      <c r="L502" s="583">
        <v>23</v>
      </c>
      <c r="M502" s="583">
        <v>937.79</v>
      </c>
      <c r="N502" s="574"/>
      <c r="O502" s="574">
        <v>40.773478260869567</v>
      </c>
      <c r="P502" s="583">
        <v>3</v>
      </c>
      <c r="Q502" s="583">
        <v>136.66999999999999</v>
      </c>
      <c r="R502" s="579"/>
      <c r="S502" s="584">
        <v>45.556666666666665</v>
      </c>
    </row>
    <row r="503" spans="1:19" ht="14.45" customHeight="1" x14ac:dyDescent="0.2">
      <c r="A503" s="573" t="s">
        <v>1331</v>
      </c>
      <c r="B503" s="574" t="s">
        <v>1332</v>
      </c>
      <c r="C503" s="574" t="s">
        <v>486</v>
      </c>
      <c r="D503" s="574" t="s">
        <v>575</v>
      </c>
      <c r="E503" s="574" t="s">
        <v>1347</v>
      </c>
      <c r="F503" s="574" t="s">
        <v>1396</v>
      </c>
      <c r="G503" s="574" t="s">
        <v>1397</v>
      </c>
      <c r="H503" s="583">
        <v>54</v>
      </c>
      <c r="I503" s="583">
        <v>4698</v>
      </c>
      <c r="J503" s="574"/>
      <c r="K503" s="574">
        <v>87</v>
      </c>
      <c r="L503" s="583">
        <v>185</v>
      </c>
      <c r="M503" s="583">
        <v>16280</v>
      </c>
      <c r="N503" s="574"/>
      <c r="O503" s="574">
        <v>88</v>
      </c>
      <c r="P503" s="583">
        <v>48</v>
      </c>
      <c r="Q503" s="583">
        <v>4464</v>
      </c>
      <c r="R503" s="579"/>
      <c r="S503" s="584">
        <v>93</v>
      </c>
    </row>
    <row r="504" spans="1:19" ht="14.45" customHeight="1" x14ac:dyDescent="0.2">
      <c r="A504" s="573" t="s">
        <v>1331</v>
      </c>
      <c r="B504" s="574" t="s">
        <v>1332</v>
      </c>
      <c r="C504" s="574" t="s">
        <v>486</v>
      </c>
      <c r="D504" s="574" t="s">
        <v>575</v>
      </c>
      <c r="E504" s="574" t="s">
        <v>1347</v>
      </c>
      <c r="F504" s="574" t="s">
        <v>1415</v>
      </c>
      <c r="G504" s="574" t="s">
        <v>1416</v>
      </c>
      <c r="H504" s="583">
        <v>1</v>
      </c>
      <c r="I504" s="583">
        <v>1069</v>
      </c>
      <c r="J504" s="574"/>
      <c r="K504" s="574">
        <v>1069</v>
      </c>
      <c r="L504" s="583">
        <v>10</v>
      </c>
      <c r="M504" s="583">
        <v>10720</v>
      </c>
      <c r="N504" s="574"/>
      <c r="O504" s="574">
        <v>1072</v>
      </c>
      <c r="P504" s="583">
        <v>1</v>
      </c>
      <c r="Q504" s="583">
        <v>1090</v>
      </c>
      <c r="R504" s="579"/>
      <c r="S504" s="584">
        <v>1090</v>
      </c>
    </row>
    <row r="505" spans="1:19" ht="14.45" customHeight="1" x14ac:dyDescent="0.2">
      <c r="A505" s="573" t="s">
        <v>1331</v>
      </c>
      <c r="B505" s="574" t="s">
        <v>1332</v>
      </c>
      <c r="C505" s="574" t="s">
        <v>486</v>
      </c>
      <c r="D505" s="574" t="s">
        <v>575</v>
      </c>
      <c r="E505" s="574" t="s">
        <v>1347</v>
      </c>
      <c r="F505" s="574" t="s">
        <v>1417</v>
      </c>
      <c r="G505" s="574" t="s">
        <v>1418</v>
      </c>
      <c r="H505" s="583"/>
      <c r="I505" s="583"/>
      <c r="J505" s="574"/>
      <c r="K505" s="574"/>
      <c r="L505" s="583">
        <v>1</v>
      </c>
      <c r="M505" s="583">
        <v>842</v>
      </c>
      <c r="N505" s="574"/>
      <c r="O505" s="574">
        <v>842</v>
      </c>
      <c r="P505" s="583"/>
      <c r="Q505" s="583"/>
      <c r="R505" s="579"/>
      <c r="S505" s="584"/>
    </row>
    <row r="506" spans="1:19" ht="14.45" customHeight="1" x14ac:dyDescent="0.2">
      <c r="A506" s="573" t="s">
        <v>1331</v>
      </c>
      <c r="B506" s="574" t="s">
        <v>1332</v>
      </c>
      <c r="C506" s="574" t="s">
        <v>486</v>
      </c>
      <c r="D506" s="574" t="s">
        <v>575</v>
      </c>
      <c r="E506" s="574" t="s">
        <v>1347</v>
      </c>
      <c r="F506" s="574" t="s">
        <v>1423</v>
      </c>
      <c r="G506" s="574" t="s">
        <v>1424</v>
      </c>
      <c r="H506" s="583">
        <v>19</v>
      </c>
      <c r="I506" s="583">
        <v>13718</v>
      </c>
      <c r="J506" s="574"/>
      <c r="K506" s="574">
        <v>722</v>
      </c>
      <c r="L506" s="583">
        <v>36</v>
      </c>
      <c r="M506" s="583">
        <v>26100</v>
      </c>
      <c r="N506" s="574"/>
      <c r="O506" s="574">
        <v>725</v>
      </c>
      <c r="P506" s="583">
        <v>16</v>
      </c>
      <c r="Q506" s="583">
        <v>12096</v>
      </c>
      <c r="R506" s="579"/>
      <c r="S506" s="584">
        <v>756</v>
      </c>
    </row>
    <row r="507" spans="1:19" ht="14.45" customHeight="1" x14ac:dyDescent="0.2">
      <c r="A507" s="573" t="s">
        <v>1331</v>
      </c>
      <c r="B507" s="574" t="s">
        <v>1332</v>
      </c>
      <c r="C507" s="574" t="s">
        <v>486</v>
      </c>
      <c r="D507" s="574" t="s">
        <v>575</v>
      </c>
      <c r="E507" s="574" t="s">
        <v>1347</v>
      </c>
      <c r="F507" s="574" t="s">
        <v>1427</v>
      </c>
      <c r="G507" s="574" t="s">
        <v>1428</v>
      </c>
      <c r="H507" s="583"/>
      <c r="I507" s="583"/>
      <c r="J507" s="574"/>
      <c r="K507" s="574"/>
      <c r="L507" s="583">
        <v>3</v>
      </c>
      <c r="M507" s="583">
        <v>1131</v>
      </c>
      <c r="N507" s="574"/>
      <c r="O507" s="574">
        <v>377</v>
      </c>
      <c r="P507" s="583"/>
      <c r="Q507" s="583"/>
      <c r="R507" s="579"/>
      <c r="S507" s="584"/>
    </row>
    <row r="508" spans="1:19" ht="14.45" customHeight="1" x14ac:dyDescent="0.2">
      <c r="A508" s="573" t="s">
        <v>1331</v>
      </c>
      <c r="B508" s="574" t="s">
        <v>1332</v>
      </c>
      <c r="C508" s="574" t="s">
        <v>486</v>
      </c>
      <c r="D508" s="574" t="s">
        <v>575</v>
      </c>
      <c r="E508" s="574" t="s">
        <v>1347</v>
      </c>
      <c r="F508" s="574" t="s">
        <v>1433</v>
      </c>
      <c r="G508" s="574" t="s">
        <v>1434</v>
      </c>
      <c r="H508" s="583">
        <v>3</v>
      </c>
      <c r="I508" s="583">
        <v>1179</v>
      </c>
      <c r="J508" s="574"/>
      <c r="K508" s="574">
        <v>393</v>
      </c>
      <c r="L508" s="583">
        <v>2</v>
      </c>
      <c r="M508" s="583">
        <v>792</v>
      </c>
      <c r="N508" s="574"/>
      <c r="O508" s="574">
        <v>396</v>
      </c>
      <c r="P508" s="583">
        <v>1</v>
      </c>
      <c r="Q508" s="583">
        <v>408</v>
      </c>
      <c r="R508" s="579"/>
      <c r="S508" s="584">
        <v>408</v>
      </c>
    </row>
    <row r="509" spans="1:19" ht="14.45" customHeight="1" x14ac:dyDescent="0.2">
      <c r="A509" s="573" t="s">
        <v>1331</v>
      </c>
      <c r="B509" s="574" t="s">
        <v>1332</v>
      </c>
      <c r="C509" s="574" t="s">
        <v>486</v>
      </c>
      <c r="D509" s="574" t="s">
        <v>575</v>
      </c>
      <c r="E509" s="574" t="s">
        <v>1347</v>
      </c>
      <c r="F509" s="574" t="s">
        <v>1439</v>
      </c>
      <c r="G509" s="574" t="s">
        <v>1440</v>
      </c>
      <c r="H509" s="583">
        <v>4</v>
      </c>
      <c r="I509" s="583">
        <v>728</v>
      </c>
      <c r="J509" s="574"/>
      <c r="K509" s="574">
        <v>182</v>
      </c>
      <c r="L509" s="583">
        <v>13</v>
      </c>
      <c r="M509" s="583">
        <v>2379</v>
      </c>
      <c r="N509" s="574"/>
      <c r="O509" s="574">
        <v>183</v>
      </c>
      <c r="P509" s="583"/>
      <c r="Q509" s="583"/>
      <c r="R509" s="579"/>
      <c r="S509" s="584"/>
    </row>
    <row r="510" spans="1:19" ht="14.45" customHeight="1" x14ac:dyDescent="0.2">
      <c r="A510" s="573" t="s">
        <v>1331</v>
      </c>
      <c r="B510" s="574" t="s">
        <v>1332</v>
      </c>
      <c r="C510" s="574" t="s">
        <v>486</v>
      </c>
      <c r="D510" s="574" t="s">
        <v>575</v>
      </c>
      <c r="E510" s="574" t="s">
        <v>1347</v>
      </c>
      <c r="F510" s="574" t="s">
        <v>1441</v>
      </c>
      <c r="G510" s="574" t="s">
        <v>1442</v>
      </c>
      <c r="H510" s="583"/>
      <c r="I510" s="583"/>
      <c r="J510" s="574"/>
      <c r="K510" s="574"/>
      <c r="L510" s="583">
        <v>1</v>
      </c>
      <c r="M510" s="583">
        <v>452</v>
      </c>
      <c r="N510" s="574"/>
      <c r="O510" s="574">
        <v>452</v>
      </c>
      <c r="P510" s="583"/>
      <c r="Q510" s="583"/>
      <c r="R510" s="579"/>
      <c r="S510" s="584"/>
    </row>
    <row r="511" spans="1:19" ht="14.45" customHeight="1" x14ac:dyDescent="0.2">
      <c r="A511" s="573" t="s">
        <v>1331</v>
      </c>
      <c r="B511" s="574" t="s">
        <v>1332</v>
      </c>
      <c r="C511" s="574" t="s">
        <v>486</v>
      </c>
      <c r="D511" s="574" t="s">
        <v>575</v>
      </c>
      <c r="E511" s="574" t="s">
        <v>1347</v>
      </c>
      <c r="F511" s="574" t="s">
        <v>1443</v>
      </c>
      <c r="G511" s="574" t="s">
        <v>1444</v>
      </c>
      <c r="H511" s="583">
        <v>5</v>
      </c>
      <c r="I511" s="583">
        <v>1560</v>
      </c>
      <c r="J511" s="574"/>
      <c r="K511" s="574">
        <v>312</v>
      </c>
      <c r="L511" s="583">
        <v>8</v>
      </c>
      <c r="M511" s="583">
        <v>2504</v>
      </c>
      <c r="N511" s="574"/>
      <c r="O511" s="574">
        <v>313</v>
      </c>
      <c r="P511" s="583">
        <v>5</v>
      </c>
      <c r="Q511" s="583">
        <v>1595</v>
      </c>
      <c r="R511" s="579"/>
      <c r="S511" s="584">
        <v>319</v>
      </c>
    </row>
    <row r="512" spans="1:19" ht="14.45" customHeight="1" x14ac:dyDescent="0.2">
      <c r="A512" s="573" t="s">
        <v>1331</v>
      </c>
      <c r="B512" s="574" t="s">
        <v>1332</v>
      </c>
      <c r="C512" s="574" t="s">
        <v>486</v>
      </c>
      <c r="D512" s="574" t="s">
        <v>575</v>
      </c>
      <c r="E512" s="574" t="s">
        <v>1347</v>
      </c>
      <c r="F512" s="574" t="s">
        <v>1510</v>
      </c>
      <c r="G512" s="574" t="s">
        <v>1511</v>
      </c>
      <c r="H512" s="583">
        <v>3</v>
      </c>
      <c r="I512" s="583">
        <v>5238</v>
      </c>
      <c r="J512" s="574"/>
      <c r="K512" s="574">
        <v>1746</v>
      </c>
      <c r="L512" s="583"/>
      <c r="M512" s="583"/>
      <c r="N512" s="574"/>
      <c r="O512" s="574"/>
      <c r="P512" s="583"/>
      <c r="Q512" s="583"/>
      <c r="R512" s="579"/>
      <c r="S512" s="584"/>
    </row>
    <row r="513" spans="1:19" ht="14.45" customHeight="1" x14ac:dyDescent="0.2">
      <c r="A513" s="573" t="s">
        <v>1331</v>
      </c>
      <c r="B513" s="574" t="s">
        <v>1332</v>
      </c>
      <c r="C513" s="574" t="s">
        <v>486</v>
      </c>
      <c r="D513" s="574" t="s">
        <v>575</v>
      </c>
      <c r="E513" s="574" t="s">
        <v>1347</v>
      </c>
      <c r="F513" s="574" t="s">
        <v>1445</v>
      </c>
      <c r="G513" s="574" t="s">
        <v>1446</v>
      </c>
      <c r="H513" s="583">
        <v>1</v>
      </c>
      <c r="I513" s="583">
        <v>489</v>
      </c>
      <c r="J513" s="574"/>
      <c r="K513" s="574">
        <v>489</v>
      </c>
      <c r="L513" s="583"/>
      <c r="M513" s="583"/>
      <c r="N513" s="574"/>
      <c r="O513" s="574"/>
      <c r="P513" s="583"/>
      <c r="Q513" s="583"/>
      <c r="R513" s="579"/>
      <c r="S513" s="584"/>
    </row>
    <row r="514" spans="1:19" ht="14.45" customHeight="1" x14ac:dyDescent="0.2">
      <c r="A514" s="573" t="s">
        <v>1331</v>
      </c>
      <c r="B514" s="574" t="s">
        <v>1332</v>
      </c>
      <c r="C514" s="574" t="s">
        <v>486</v>
      </c>
      <c r="D514" s="574" t="s">
        <v>575</v>
      </c>
      <c r="E514" s="574" t="s">
        <v>1347</v>
      </c>
      <c r="F514" s="574" t="s">
        <v>1453</v>
      </c>
      <c r="G514" s="574" t="s">
        <v>1454</v>
      </c>
      <c r="H514" s="583">
        <v>10</v>
      </c>
      <c r="I514" s="583">
        <v>8460</v>
      </c>
      <c r="J514" s="574"/>
      <c r="K514" s="574">
        <v>846</v>
      </c>
      <c r="L514" s="583">
        <v>17</v>
      </c>
      <c r="M514" s="583">
        <v>14433</v>
      </c>
      <c r="N514" s="574"/>
      <c r="O514" s="574">
        <v>849</v>
      </c>
      <c r="P514" s="583">
        <v>5</v>
      </c>
      <c r="Q514" s="583">
        <v>4400</v>
      </c>
      <c r="R514" s="579"/>
      <c r="S514" s="584">
        <v>880</v>
      </c>
    </row>
    <row r="515" spans="1:19" ht="14.45" customHeight="1" x14ac:dyDescent="0.2">
      <c r="A515" s="573" t="s">
        <v>1331</v>
      </c>
      <c r="B515" s="574" t="s">
        <v>1332</v>
      </c>
      <c r="C515" s="574" t="s">
        <v>486</v>
      </c>
      <c r="D515" s="574" t="s">
        <v>575</v>
      </c>
      <c r="E515" s="574" t="s">
        <v>1347</v>
      </c>
      <c r="F515" s="574" t="s">
        <v>1459</v>
      </c>
      <c r="G515" s="574" t="s">
        <v>1460</v>
      </c>
      <c r="H515" s="583">
        <v>1</v>
      </c>
      <c r="I515" s="583">
        <v>1584</v>
      </c>
      <c r="J515" s="574"/>
      <c r="K515" s="574">
        <v>1584</v>
      </c>
      <c r="L515" s="583">
        <v>1</v>
      </c>
      <c r="M515" s="583">
        <v>1587</v>
      </c>
      <c r="N515" s="574"/>
      <c r="O515" s="574">
        <v>1587</v>
      </c>
      <c r="P515" s="583">
        <v>2</v>
      </c>
      <c r="Q515" s="583">
        <v>3262</v>
      </c>
      <c r="R515" s="579"/>
      <c r="S515" s="584">
        <v>1631</v>
      </c>
    </row>
    <row r="516" spans="1:19" ht="14.45" customHeight="1" x14ac:dyDescent="0.2">
      <c r="A516" s="573" t="s">
        <v>1331</v>
      </c>
      <c r="B516" s="574" t="s">
        <v>1332</v>
      </c>
      <c r="C516" s="574" t="s">
        <v>486</v>
      </c>
      <c r="D516" s="574" t="s">
        <v>575</v>
      </c>
      <c r="E516" s="574" t="s">
        <v>1347</v>
      </c>
      <c r="F516" s="574" t="s">
        <v>1463</v>
      </c>
      <c r="G516" s="574" t="s">
        <v>1446</v>
      </c>
      <c r="H516" s="583">
        <v>3</v>
      </c>
      <c r="I516" s="583">
        <v>2493</v>
      </c>
      <c r="J516" s="574"/>
      <c r="K516" s="574">
        <v>831</v>
      </c>
      <c r="L516" s="583">
        <v>4</v>
      </c>
      <c r="M516" s="583">
        <v>3336</v>
      </c>
      <c r="N516" s="574"/>
      <c r="O516" s="574">
        <v>834</v>
      </c>
      <c r="P516" s="583">
        <v>2</v>
      </c>
      <c r="Q516" s="583">
        <v>1730</v>
      </c>
      <c r="R516" s="579"/>
      <c r="S516" s="584">
        <v>865</v>
      </c>
    </row>
    <row r="517" spans="1:19" ht="14.45" customHeight="1" x14ac:dyDescent="0.2">
      <c r="A517" s="573" t="s">
        <v>1331</v>
      </c>
      <c r="B517" s="574" t="s">
        <v>1332</v>
      </c>
      <c r="C517" s="574" t="s">
        <v>486</v>
      </c>
      <c r="D517" s="574" t="s">
        <v>1329</v>
      </c>
      <c r="E517" s="574" t="s">
        <v>1333</v>
      </c>
      <c r="F517" s="574" t="s">
        <v>1336</v>
      </c>
      <c r="G517" s="574" t="s">
        <v>1337</v>
      </c>
      <c r="H517" s="583">
        <v>4.8</v>
      </c>
      <c r="I517" s="583">
        <v>334.56</v>
      </c>
      <c r="J517" s="574"/>
      <c r="K517" s="574">
        <v>69.7</v>
      </c>
      <c r="L517" s="583">
        <v>2.4000000000000004</v>
      </c>
      <c r="M517" s="583">
        <v>167.28</v>
      </c>
      <c r="N517" s="574"/>
      <c r="O517" s="574">
        <v>69.699999999999989</v>
      </c>
      <c r="P517" s="583"/>
      <c r="Q517" s="583"/>
      <c r="R517" s="579"/>
      <c r="S517" s="584"/>
    </row>
    <row r="518" spans="1:19" ht="14.45" customHeight="1" x14ac:dyDescent="0.2">
      <c r="A518" s="573" t="s">
        <v>1331</v>
      </c>
      <c r="B518" s="574" t="s">
        <v>1332</v>
      </c>
      <c r="C518" s="574" t="s">
        <v>486</v>
      </c>
      <c r="D518" s="574" t="s">
        <v>1329</v>
      </c>
      <c r="E518" s="574" t="s">
        <v>1333</v>
      </c>
      <c r="F518" s="574" t="s">
        <v>1336</v>
      </c>
      <c r="G518" s="574" t="s">
        <v>525</v>
      </c>
      <c r="H518" s="583">
        <v>1.7000000000000002</v>
      </c>
      <c r="I518" s="583">
        <v>118.49000000000001</v>
      </c>
      <c r="J518" s="574"/>
      <c r="K518" s="574">
        <v>69.7</v>
      </c>
      <c r="L518" s="583">
        <v>1.0999999999999999</v>
      </c>
      <c r="M518" s="583">
        <v>76.67</v>
      </c>
      <c r="N518" s="574"/>
      <c r="O518" s="574">
        <v>69.700000000000017</v>
      </c>
      <c r="P518" s="583">
        <v>0.2</v>
      </c>
      <c r="Q518" s="583">
        <v>13.94</v>
      </c>
      <c r="R518" s="579"/>
      <c r="S518" s="584">
        <v>69.699999999999989</v>
      </c>
    </row>
    <row r="519" spans="1:19" ht="14.45" customHeight="1" x14ac:dyDescent="0.2">
      <c r="A519" s="573" t="s">
        <v>1331</v>
      </c>
      <c r="B519" s="574" t="s">
        <v>1332</v>
      </c>
      <c r="C519" s="574" t="s">
        <v>486</v>
      </c>
      <c r="D519" s="574" t="s">
        <v>1329</v>
      </c>
      <c r="E519" s="574" t="s">
        <v>1333</v>
      </c>
      <c r="F519" s="574" t="s">
        <v>1338</v>
      </c>
      <c r="G519" s="574" t="s">
        <v>523</v>
      </c>
      <c r="H519" s="583">
        <v>4.4000000000000004</v>
      </c>
      <c r="I519" s="583">
        <v>1353.56</v>
      </c>
      <c r="J519" s="574"/>
      <c r="K519" s="574">
        <v>307.62727272727267</v>
      </c>
      <c r="L519" s="583">
        <v>3</v>
      </c>
      <c r="M519" s="583">
        <v>1103.0999999999999</v>
      </c>
      <c r="N519" s="574"/>
      <c r="O519" s="574">
        <v>367.7</v>
      </c>
      <c r="P519" s="583">
        <v>0.4</v>
      </c>
      <c r="Q519" s="583">
        <v>147.08000000000001</v>
      </c>
      <c r="R519" s="579"/>
      <c r="S519" s="584">
        <v>367.7</v>
      </c>
    </row>
    <row r="520" spans="1:19" ht="14.45" customHeight="1" x14ac:dyDescent="0.2">
      <c r="A520" s="573" t="s">
        <v>1331</v>
      </c>
      <c r="B520" s="574" t="s">
        <v>1332</v>
      </c>
      <c r="C520" s="574" t="s">
        <v>486</v>
      </c>
      <c r="D520" s="574" t="s">
        <v>1329</v>
      </c>
      <c r="E520" s="574" t="s">
        <v>1347</v>
      </c>
      <c r="F520" s="574" t="s">
        <v>1350</v>
      </c>
      <c r="G520" s="574" t="s">
        <v>1351</v>
      </c>
      <c r="H520" s="583"/>
      <c r="I520" s="583"/>
      <c r="J520" s="574"/>
      <c r="K520" s="574"/>
      <c r="L520" s="583">
        <v>1</v>
      </c>
      <c r="M520" s="583">
        <v>80</v>
      </c>
      <c r="N520" s="574"/>
      <c r="O520" s="574">
        <v>80</v>
      </c>
      <c r="P520" s="583"/>
      <c r="Q520" s="583"/>
      <c r="R520" s="579"/>
      <c r="S520" s="584"/>
    </row>
    <row r="521" spans="1:19" ht="14.45" customHeight="1" x14ac:dyDescent="0.2">
      <c r="A521" s="573" t="s">
        <v>1331</v>
      </c>
      <c r="B521" s="574" t="s">
        <v>1332</v>
      </c>
      <c r="C521" s="574" t="s">
        <v>486</v>
      </c>
      <c r="D521" s="574" t="s">
        <v>1329</v>
      </c>
      <c r="E521" s="574" t="s">
        <v>1347</v>
      </c>
      <c r="F521" s="574" t="s">
        <v>1356</v>
      </c>
      <c r="G521" s="574" t="s">
        <v>1357</v>
      </c>
      <c r="H521" s="583">
        <v>4</v>
      </c>
      <c r="I521" s="583">
        <v>428</v>
      </c>
      <c r="J521" s="574"/>
      <c r="K521" s="574">
        <v>107</v>
      </c>
      <c r="L521" s="583"/>
      <c r="M521" s="583"/>
      <c r="N521" s="574"/>
      <c r="O521" s="574"/>
      <c r="P521" s="583"/>
      <c r="Q521" s="583"/>
      <c r="R521" s="579"/>
      <c r="S521" s="584"/>
    </row>
    <row r="522" spans="1:19" ht="14.45" customHeight="1" x14ac:dyDescent="0.2">
      <c r="A522" s="573" t="s">
        <v>1331</v>
      </c>
      <c r="B522" s="574" t="s">
        <v>1332</v>
      </c>
      <c r="C522" s="574" t="s">
        <v>486</v>
      </c>
      <c r="D522" s="574" t="s">
        <v>1329</v>
      </c>
      <c r="E522" s="574" t="s">
        <v>1347</v>
      </c>
      <c r="F522" s="574" t="s">
        <v>1360</v>
      </c>
      <c r="G522" s="574" t="s">
        <v>1361</v>
      </c>
      <c r="H522" s="583">
        <v>2</v>
      </c>
      <c r="I522" s="583">
        <v>76</v>
      </c>
      <c r="J522" s="574"/>
      <c r="K522" s="574">
        <v>38</v>
      </c>
      <c r="L522" s="583">
        <v>1</v>
      </c>
      <c r="M522" s="583">
        <v>38</v>
      </c>
      <c r="N522" s="574"/>
      <c r="O522" s="574">
        <v>38</v>
      </c>
      <c r="P522" s="583"/>
      <c r="Q522" s="583"/>
      <c r="R522" s="579"/>
      <c r="S522" s="584"/>
    </row>
    <row r="523" spans="1:19" ht="14.45" customHeight="1" x14ac:dyDescent="0.2">
      <c r="A523" s="573" t="s">
        <v>1331</v>
      </c>
      <c r="B523" s="574" t="s">
        <v>1332</v>
      </c>
      <c r="C523" s="574" t="s">
        <v>486</v>
      </c>
      <c r="D523" s="574" t="s">
        <v>1329</v>
      </c>
      <c r="E523" s="574" t="s">
        <v>1347</v>
      </c>
      <c r="F523" s="574" t="s">
        <v>1368</v>
      </c>
      <c r="G523" s="574" t="s">
        <v>1369</v>
      </c>
      <c r="H523" s="583">
        <v>4</v>
      </c>
      <c r="I523" s="583">
        <v>1016</v>
      </c>
      <c r="J523" s="574"/>
      <c r="K523" s="574">
        <v>254</v>
      </c>
      <c r="L523" s="583"/>
      <c r="M523" s="583"/>
      <c r="N523" s="574"/>
      <c r="O523" s="574"/>
      <c r="P523" s="583"/>
      <c r="Q523" s="583"/>
      <c r="R523" s="579"/>
      <c r="S523" s="584"/>
    </row>
    <row r="524" spans="1:19" ht="14.45" customHeight="1" x14ac:dyDescent="0.2">
      <c r="A524" s="573" t="s">
        <v>1331</v>
      </c>
      <c r="B524" s="574" t="s">
        <v>1332</v>
      </c>
      <c r="C524" s="574" t="s">
        <v>486</v>
      </c>
      <c r="D524" s="574" t="s">
        <v>1329</v>
      </c>
      <c r="E524" s="574" t="s">
        <v>1347</v>
      </c>
      <c r="F524" s="574" t="s">
        <v>1370</v>
      </c>
      <c r="G524" s="574" t="s">
        <v>1371</v>
      </c>
      <c r="H524" s="583">
        <v>75</v>
      </c>
      <c r="I524" s="583">
        <v>9450</v>
      </c>
      <c r="J524" s="574"/>
      <c r="K524" s="574">
        <v>126</v>
      </c>
      <c r="L524" s="583">
        <v>32</v>
      </c>
      <c r="M524" s="583">
        <v>4064</v>
      </c>
      <c r="N524" s="574"/>
      <c r="O524" s="574">
        <v>127</v>
      </c>
      <c r="P524" s="583">
        <v>4</v>
      </c>
      <c r="Q524" s="583">
        <v>548</v>
      </c>
      <c r="R524" s="579"/>
      <c r="S524" s="584">
        <v>137</v>
      </c>
    </row>
    <row r="525" spans="1:19" ht="14.45" customHeight="1" x14ac:dyDescent="0.2">
      <c r="A525" s="573" t="s">
        <v>1331</v>
      </c>
      <c r="B525" s="574" t="s">
        <v>1332</v>
      </c>
      <c r="C525" s="574" t="s">
        <v>486</v>
      </c>
      <c r="D525" s="574" t="s">
        <v>1329</v>
      </c>
      <c r="E525" s="574" t="s">
        <v>1347</v>
      </c>
      <c r="F525" s="574" t="s">
        <v>1376</v>
      </c>
      <c r="G525" s="574" t="s">
        <v>1377</v>
      </c>
      <c r="H525" s="583">
        <v>8</v>
      </c>
      <c r="I525" s="583">
        <v>4032</v>
      </c>
      <c r="J525" s="574"/>
      <c r="K525" s="574">
        <v>504</v>
      </c>
      <c r="L525" s="583">
        <v>2</v>
      </c>
      <c r="M525" s="583">
        <v>1014</v>
      </c>
      <c r="N525" s="574"/>
      <c r="O525" s="574">
        <v>507</v>
      </c>
      <c r="P525" s="583">
        <v>1</v>
      </c>
      <c r="Q525" s="583">
        <v>525</v>
      </c>
      <c r="R525" s="579"/>
      <c r="S525" s="584">
        <v>525</v>
      </c>
    </row>
    <row r="526" spans="1:19" ht="14.45" customHeight="1" x14ac:dyDescent="0.2">
      <c r="A526" s="573" t="s">
        <v>1331</v>
      </c>
      <c r="B526" s="574" t="s">
        <v>1332</v>
      </c>
      <c r="C526" s="574" t="s">
        <v>486</v>
      </c>
      <c r="D526" s="574" t="s">
        <v>1329</v>
      </c>
      <c r="E526" s="574" t="s">
        <v>1347</v>
      </c>
      <c r="F526" s="574" t="s">
        <v>1378</v>
      </c>
      <c r="G526" s="574" t="s">
        <v>1379</v>
      </c>
      <c r="H526" s="583">
        <v>46</v>
      </c>
      <c r="I526" s="583">
        <v>31510</v>
      </c>
      <c r="J526" s="574"/>
      <c r="K526" s="574">
        <v>685</v>
      </c>
      <c r="L526" s="583">
        <v>28</v>
      </c>
      <c r="M526" s="583">
        <v>19264</v>
      </c>
      <c r="N526" s="574"/>
      <c r="O526" s="574">
        <v>688</v>
      </c>
      <c r="P526" s="583"/>
      <c r="Q526" s="583"/>
      <c r="R526" s="579"/>
      <c r="S526" s="584"/>
    </row>
    <row r="527" spans="1:19" ht="14.45" customHeight="1" x14ac:dyDescent="0.2">
      <c r="A527" s="573" t="s">
        <v>1331</v>
      </c>
      <c r="B527" s="574" t="s">
        <v>1332</v>
      </c>
      <c r="C527" s="574" t="s">
        <v>486</v>
      </c>
      <c r="D527" s="574" t="s">
        <v>1329</v>
      </c>
      <c r="E527" s="574" t="s">
        <v>1347</v>
      </c>
      <c r="F527" s="574" t="s">
        <v>1380</v>
      </c>
      <c r="G527" s="574" t="s">
        <v>1381</v>
      </c>
      <c r="H527" s="583">
        <v>21</v>
      </c>
      <c r="I527" s="583">
        <v>21840</v>
      </c>
      <c r="J527" s="574"/>
      <c r="K527" s="574">
        <v>1040</v>
      </c>
      <c r="L527" s="583">
        <v>20</v>
      </c>
      <c r="M527" s="583">
        <v>20900</v>
      </c>
      <c r="N527" s="574"/>
      <c r="O527" s="574">
        <v>1045</v>
      </c>
      <c r="P527" s="583">
        <v>1</v>
      </c>
      <c r="Q527" s="583">
        <v>1073</v>
      </c>
      <c r="R527" s="579"/>
      <c r="S527" s="584">
        <v>1073</v>
      </c>
    </row>
    <row r="528" spans="1:19" ht="14.45" customHeight="1" x14ac:dyDescent="0.2">
      <c r="A528" s="573" t="s">
        <v>1331</v>
      </c>
      <c r="B528" s="574" t="s">
        <v>1332</v>
      </c>
      <c r="C528" s="574" t="s">
        <v>486</v>
      </c>
      <c r="D528" s="574" t="s">
        <v>1329</v>
      </c>
      <c r="E528" s="574" t="s">
        <v>1347</v>
      </c>
      <c r="F528" s="574" t="s">
        <v>1485</v>
      </c>
      <c r="G528" s="574" t="s">
        <v>1486</v>
      </c>
      <c r="H528" s="583">
        <v>2</v>
      </c>
      <c r="I528" s="583">
        <v>4224</v>
      </c>
      <c r="J528" s="574"/>
      <c r="K528" s="574">
        <v>2112</v>
      </c>
      <c r="L528" s="583">
        <v>4</v>
      </c>
      <c r="M528" s="583">
        <v>8484</v>
      </c>
      <c r="N528" s="574"/>
      <c r="O528" s="574">
        <v>2121</v>
      </c>
      <c r="P528" s="583"/>
      <c r="Q528" s="583"/>
      <c r="R528" s="579"/>
      <c r="S528" s="584"/>
    </row>
    <row r="529" spans="1:19" ht="14.45" customHeight="1" x14ac:dyDescent="0.2">
      <c r="A529" s="573" t="s">
        <v>1331</v>
      </c>
      <c r="B529" s="574" t="s">
        <v>1332</v>
      </c>
      <c r="C529" s="574" t="s">
        <v>486</v>
      </c>
      <c r="D529" s="574" t="s">
        <v>1329</v>
      </c>
      <c r="E529" s="574" t="s">
        <v>1347</v>
      </c>
      <c r="F529" s="574" t="s">
        <v>1487</v>
      </c>
      <c r="G529" s="574" t="s">
        <v>1488</v>
      </c>
      <c r="H529" s="583">
        <v>1</v>
      </c>
      <c r="I529" s="583">
        <v>1291</v>
      </c>
      <c r="J529" s="574"/>
      <c r="K529" s="574">
        <v>1291</v>
      </c>
      <c r="L529" s="583"/>
      <c r="M529" s="583"/>
      <c r="N529" s="574"/>
      <c r="O529" s="574"/>
      <c r="P529" s="583"/>
      <c r="Q529" s="583"/>
      <c r="R529" s="579"/>
      <c r="S529" s="584"/>
    </row>
    <row r="530" spans="1:19" ht="14.45" customHeight="1" x14ac:dyDescent="0.2">
      <c r="A530" s="573" t="s">
        <v>1331</v>
      </c>
      <c r="B530" s="574" t="s">
        <v>1332</v>
      </c>
      <c r="C530" s="574" t="s">
        <v>486</v>
      </c>
      <c r="D530" s="574" t="s">
        <v>1329</v>
      </c>
      <c r="E530" s="574" t="s">
        <v>1347</v>
      </c>
      <c r="F530" s="574" t="s">
        <v>1495</v>
      </c>
      <c r="G530" s="574" t="s">
        <v>1496</v>
      </c>
      <c r="H530" s="583">
        <v>1</v>
      </c>
      <c r="I530" s="583">
        <v>1687</v>
      </c>
      <c r="J530" s="574"/>
      <c r="K530" s="574">
        <v>1687</v>
      </c>
      <c r="L530" s="583"/>
      <c r="M530" s="583"/>
      <c r="N530" s="574"/>
      <c r="O530" s="574"/>
      <c r="P530" s="583"/>
      <c r="Q530" s="583"/>
      <c r="R530" s="579"/>
      <c r="S530" s="584"/>
    </row>
    <row r="531" spans="1:19" ht="14.45" customHeight="1" x14ac:dyDescent="0.2">
      <c r="A531" s="573" t="s">
        <v>1331</v>
      </c>
      <c r="B531" s="574" t="s">
        <v>1332</v>
      </c>
      <c r="C531" s="574" t="s">
        <v>486</v>
      </c>
      <c r="D531" s="574" t="s">
        <v>1329</v>
      </c>
      <c r="E531" s="574" t="s">
        <v>1347</v>
      </c>
      <c r="F531" s="574" t="s">
        <v>1382</v>
      </c>
      <c r="G531" s="574" t="s">
        <v>1383</v>
      </c>
      <c r="H531" s="583"/>
      <c r="I531" s="583"/>
      <c r="J531" s="574"/>
      <c r="K531" s="574"/>
      <c r="L531" s="583">
        <v>2</v>
      </c>
      <c r="M531" s="583">
        <v>2830</v>
      </c>
      <c r="N531" s="574"/>
      <c r="O531" s="574">
        <v>1415</v>
      </c>
      <c r="P531" s="583"/>
      <c r="Q531" s="583"/>
      <c r="R531" s="579"/>
      <c r="S531" s="584"/>
    </row>
    <row r="532" spans="1:19" ht="14.45" customHeight="1" x14ac:dyDescent="0.2">
      <c r="A532" s="573" t="s">
        <v>1331</v>
      </c>
      <c r="B532" s="574" t="s">
        <v>1332</v>
      </c>
      <c r="C532" s="574" t="s">
        <v>486</v>
      </c>
      <c r="D532" s="574" t="s">
        <v>1329</v>
      </c>
      <c r="E532" s="574" t="s">
        <v>1347</v>
      </c>
      <c r="F532" s="574" t="s">
        <v>1497</v>
      </c>
      <c r="G532" s="574" t="s">
        <v>1498</v>
      </c>
      <c r="H532" s="583">
        <v>4</v>
      </c>
      <c r="I532" s="583">
        <v>6308</v>
      </c>
      <c r="J532" s="574"/>
      <c r="K532" s="574">
        <v>1577</v>
      </c>
      <c r="L532" s="583">
        <v>4</v>
      </c>
      <c r="M532" s="583">
        <v>6332</v>
      </c>
      <c r="N532" s="574"/>
      <c r="O532" s="574">
        <v>1583</v>
      </c>
      <c r="P532" s="583"/>
      <c r="Q532" s="583"/>
      <c r="R532" s="579"/>
      <c r="S532" s="584"/>
    </row>
    <row r="533" spans="1:19" ht="14.45" customHeight="1" x14ac:dyDescent="0.2">
      <c r="A533" s="573" t="s">
        <v>1331</v>
      </c>
      <c r="B533" s="574" t="s">
        <v>1332</v>
      </c>
      <c r="C533" s="574" t="s">
        <v>486</v>
      </c>
      <c r="D533" s="574" t="s">
        <v>1329</v>
      </c>
      <c r="E533" s="574" t="s">
        <v>1347</v>
      </c>
      <c r="F533" s="574" t="s">
        <v>1390</v>
      </c>
      <c r="G533" s="574" t="s">
        <v>1391</v>
      </c>
      <c r="H533" s="583">
        <v>62</v>
      </c>
      <c r="I533" s="583">
        <v>2066.67</v>
      </c>
      <c r="J533" s="574"/>
      <c r="K533" s="574">
        <v>33.333387096774196</v>
      </c>
      <c r="L533" s="583">
        <v>30</v>
      </c>
      <c r="M533" s="583">
        <v>1078.8899999999999</v>
      </c>
      <c r="N533" s="574"/>
      <c r="O533" s="574">
        <v>35.962999999999994</v>
      </c>
      <c r="P533" s="583">
        <v>3</v>
      </c>
      <c r="Q533" s="583">
        <v>136.67000000000002</v>
      </c>
      <c r="R533" s="579"/>
      <c r="S533" s="584">
        <v>45.556666666666672</v>
      </c>
    </row>
    <row r="534" spans="1:19" ht="14.45" customHeight="1" x14ac:dyDescent="0.2">
      <c r="A534" s="573" t="s">
        <v>1331</v>
      </c>
      <c r="B534" s="574" t="s">
        <v>1332</v>
      </c>
      <c r="C534" s="574" t="s">
        <v>486</v>
      </c>
      <c r="D534" s="574" t="s">
        <v>1329</v>
      </c>
      <c r="E534" s="574" t="s">
        <v>1347</v>
      </c>
      <c r="F534" s="574" t="s">
        <v>1396</v>
      </c>
      <c r="G534" s="574" t="s">
        <v>1397</v>
      </c>
      <c r="H534" s="583">
        <v>71</v>
      </c>
      <c r="I534" s="583">
        <v>6177</v>
      </c>
      <c r="J534" s="574"/>
      <c r="K534" s="574">
        <v>87</v>
      </c>
      <c r="L534" s="583">
        <v>35</v>
      </c>
      <c r="M534" s="583">
        <v>3080</v>
      </c>
      <c r="N534" s="574"/>
      <c r="O534" s="574">
        <v>88</v>
      </c>
      <c r="P534" s="583">
        <v>2</v>
      </c>
      <c r="Q534" s="583">
        <v>186</v>
      </c>
      <c r="R534" s="579"/>
      <c r="S534" s="584">
        <v>93</v>
      </c>
    </row>
    <row r="535" spans="1:19" ht="14.45" customHeight="1" x14ac:dyDescent="0.2">
      <c r="A535" s="573" t="s">
        <v>1331</v>
      </c>
      <c r="B535" s="574" t="s">
        <v>1332</v>
      </c>
      <c r="C535" s="574" t="s">
        <v>486</v>
      </c>
      <c r="D535" s="574" t="s">
        <v>1329</v>
      </c>
      <c r="E535" s="574" t="s">
        <v>1347</v>
      </c>
      <c r="F535" s="574" t="s">
        <v>1404</v>
      </c>
      <c r="G535" s="574" t="s">
        <v>1373</v>
      </c>
      <c r="H535" s="583">
        <v>3</v>
      </c>
      <c r="I535" s="583">
        <v>2082</v>
      </c>
      <c r="J535" s="574"/>
      <c r="K535" s="574">
        <v>694</v>
      </c>
      <c r="L535" s="583"/>
      <c r="M535" s="583"/>
      <c r="N535" s="574"/>
      <c r="O535" s="574"/>
      <c r="P535" s="583"/>
      <c r="Q535" s="583"/>
      <c r="R535" s="579"/>
      <c r="S535" s="584"/>
    </row>
    <row r="536" spans="1:19" ht="14.45" customHeight="1" x14ac:dyDescent="0.2">
      <c r="A536" s="573" t="s">
        <v>1331</v>
      </c>
      <c r="B536" s="574" t="s">
        <v>1332</v>
      </c>
      <c r="C536" s="574" t="s">
        <v>486</v>
      </c>
      <c r="D536" s="574" t="s">
        <v>1329</v>
      </c>
      <c r="E536" s="574" t="s">
        <v>1347</v>
      </c>
      <c r="F536" s="574" t="s">
        <v>1405</v>
      </c>
      <c r="G536" s="574" t="s">
        <v>1406</v>
      </c>
      <c r="H536" s="583">
        <v>1</v>
      </c>
      <c r="I536" s="583">
        <v>158</v>
      </c>
      <c r="J536" s="574"/>
      <c r="K536" s="574">
        <v>158</v>
      </c>
      <c r="L536" s="583"/>
      <c r="M536" s="583"/>
      <c r="N536" s="574"/>
      <c r="O536" s="574"/>
      <c r="P536" s="583"/>
      <c r="Q536" s="583"/>
      <c r="R536" s="579"/>
      <c r="S536" s="584"/>
    </row>
    <row r="537" spans="1:19" ht="14.45" customHeight="1" x14ac:dyDescent="0.2">
      <c r="A537" s="573" t="s">
        <v>1331</v>
      </c>
      <c r="B537" s="574" t="s">
        <v>1332</v>
      </c>
      <c r="C537" s="574" t="s">
        <v>486</v>
      </c>
      <c r="D537" s="574" t="s">
        <v>1329</v>
      </c>
      <c r="E537" s="574" t="s">
        <v>1347</v>
      </c>
      <c r="F537" s="574" t="s">
        <v>1411</v>
      </c>
      <c r="G537" s="574" t="s">
        <v>1412</v>
      </c>
      <c r="H537" s="583">
        <v>1</v>
      </c>
      <c r="I537" s="583">
        <v>448</v>
      </c>
      <c r="J537" s="574"/>
      <c r="K537" s="574">
        <v>448</v>
      </c>
      <c r="L537" s="583"/>
      <c r="M537" s="583"/>
      <c r="N537" s="574"/>
      <c r="O537" s="574"/>
      <c r="P537" s="583"/>
      <c r="Q537" s="583"/>
      <c r="R537" s="579"/>
      <c r="S537" s="584"/>
    </row>
    <row r="538" spans="1:19" ht="14.45" customHeight="1" x14ac:dyDescent="0.2">
      <c r="A538" s="573" t="s">
        <v>1331</v>
      </c>
      <c r="B538" s="574" t="s">
        <v>1332</v>
      </c>
      <c r="C538" s="574" t="s">
        <v>486</v>
      </c>
      <c r="D538" s="574" t="s">
        <v>1329</v>
      </c>
      <c r="E538" s="574" t="s">
        <v>1347</v>
      </c>
      <c r="F538" s="574" t="s">
        <v>1413</v>
      </c>
      <c r="G538" s="574" t="s">
        <v>1414</v>
      </c>
      <c r="H538" s="583">
        <v>2</v>
      </c>
      <c r="I538" s="583">
        <v>1458</v>
      </c>
      <c r="J538" s="574"/>
      <c r="K538" s="574">
        <v>729</v>
      </c>
      <c r="L538" s="583">
        <v>1</v>
      </c>
      <c r="M538" s="583">
        <v>734</v>
      </c>
      <c r="N538" s="574"/>
      <c r="O538" s="574">
        <v>734</v>
      </c>
      <c r="P538" s="583"/>
      <c r="Q538" s="583"/>
      <c r="R538" s="579"/>
      <c r="S538" s="584"/>
    </row>
    <row r="539" spans="1:19" ht="14.45" customHeight="1" x14ac:dyDescent="0.2">
      <c r="A539" s="573" t="s">
        <v>1331</v>
      </c>
      <c r="B539" s="574" t="s">
        <v>1332</v>
      </c>
      <c r="C539" s="574" t="s">
        <v>486</v>
      </c>
      <c r="D539" s="574" t="s">
        <v>1329</v>
      </c>
      <c r="E539" s="574" t="s">
        <v>1347</v>
      </c>
      <c r="F539" s="574" t="s">
        <v>1415</v>
      </c>
      <c r="G539" s="574" t="s">
        <v>1416</v>
      </c>
      <c r="H539" s="583">
        <v>6</v>
      </c>
      <c r="I539" s="583">
        <v>6414</v>
      </c>
      <c r="J539" s="574"/>
      <c r="K539" s="574">
        <v>1069</v>
      </c>
      <c r="L539" s="583"/>
      <c r="M539" s="583"/>
      <c r="N539" s="574"/>
      <c r="O539" s="574"/>
      <c r="P539" s="583"/>
      <c r="Q539" s="583"/>
      <c r="R539" s="579"/>
      <c r="S539" s="584"/>
    </row>
    <row r="540" spans="1:19" ht="14.45" customHeight="1" x14ac:dyDescent="0.2">
      <c r="A540" s="573" t="s">
        <v>1331</v>
      </c>
      <c r="B540" s="574" t="s">
        <v>1332</v>
      </c>
      <c r="C540" s="574" t="s">
        <v>486</v>
      </c>
      <c r="D540" s="574" t="s">
        <v>1329</v>
      </c>
      <c r="E540" s="574" t="s">
        <v>1347</v>
      </c>
      <c r="F540" s="574" t="s">
        <v>1425</v>
      </c>
      <c r="G540" s="574" t="s">
        <v>1426</v>
      </c>
      <c r="H540" s="583">
        <v>1</v>
      </c>
      <c r="I540" s="583">
        <v>92</v>
      </c>
      <c r="J540" s="574"/>
      <c r="K540" s="574">
        <v>92</v>
      </c>
      <c r="L540" s="583"/>
      <c r="M540" s="583"/>
      <c r="N540" s="574"/>
      <c r="O540" s="574"/>
      <c r="P540" s="583"/>
      <c r="Q540" s="583"/>
      <c r="R540" s="579"/>
      <c r="S540" s="584"/>
    </row>
    <row r="541" spans="1:19" ht="14.45" customHeight="1" x14ac:dyDescent="0.2">
      <c r="A541" s="573" t="s">
        <v>1331</v>
      </c>
      <c r="B541" s="574" t="s">
        <v>1332</v>
      </c>
      <c r="C541" s="574" t="s">
        <v>486</v>
      </c>
      <c r="D541" s="574" t="s">
        <v>1329</v>
      </c>
      <c r="E541" s="574" t="s">
        <v>1347</v>
      </c>
      <c r="F541" s="574" t="s">
        <v>1429</v>
      </c>
      <c r="G541" s="574" t="s">
        <v>1430</v>
      </c>
      <c r="H541" s="583"/>
      <c r="I541" s="583"/>
      <c r="J541" s="574"/>
      <c r="K541" s="574"/>
      <c r="L541" s="583"/>
      <c r="M541" s="583"/>
      <c r="N541" s="574"/>
      <c r="O541" s="574"/>
      <c r="P541" s="583">
        <v>1</v>
      </c>
      <c r="Q541" s="583">
        <v>1024</v>
      </c>
      <c r="R541" s="579"/>
      <c r="S541" s="584">
        <v>1024</v>
      </c>
    </row>
    <row r="542" spans="1:19" ht="14.45" customHeight="1" x14ac:dyDescent="0.2">
      <c r="A542" s="573" t="s">
        <v>1331</v>
      </c>
      <c r="B542" s="574" t="s">
        <v>1332</v>
      </c>
      <c r="C542" s="574" t="s">
        <v>486</v>
      </c>
      <c r="D542" s="574" t="s">
        <v>1329</v>
      </c>
      <c r="E542" s="574" t="s">
        <v>1347</v>
      </c>
      <c r="F542" s="574" t="s">
        <v>1506</v>
      </c>
      <c r="G542" s="574" t="s">
        <v>1507</v>
      </c>
      <c r="H542" s="583"/>
      <c r="I542" s="583"/>
      <c r="J542" s="574"/>
      <c r="K542" s="574"/>
      <c r="L542" s="583">
        <v>2</v>
      </c>
      <c r="M542" s="583">
        <v>3394</v>
      </c>
      <c r="N542" s="574"/>
      <c r="O542" s="574">
        <v>1697</v>
      </c>
      <c r="P542" s="583"/>
      <c r="Q542" s="583"/>
      <c r="R542" s="579"/>
      <c r="S542" s="584"/>
    </row>
    <row r="543" spans="1:19" ht="14.45" customHeight="1" x14ac:dyDescent="0.2">
      <c r="A543" s="573" t="s">
        <v>1331</v>
      </c>
      <c r="B543" s="574" t="s">
        <v>1332</v>
      </c>
      <c r="C543" s="574" t="s">
        <v>486</v>
      </c>
      <c r="D543" s="574" t="s">
        <v>1329</v>
      </c>
      <c r="E543" s="574" t="s">
        <v>1347</v>
      </c>
      <c r="F543" s="574" t="s">
        <v>1439</v>
      </c>
      <c r="G543" s="574" t="s">
        <v>1440</v>
      </c>
      <c r="H543" s="583">
        <v>13</v>
      </c>
      <c r="I543" s="583">
        <v>2366</v>
      </c>
      <c r="J543" s="574"/>
      <c r="K543" s="574">
        <v>182</v>
      </c>
      <c r="L543" s="583">
        <v>2</v>
      </c>
      <c r="M543" s="583">
        <v>366</v>
      </c>
      <c r="N543" s="574"/>
      <c r="O543" s="574">
        <v>183</v>
      </c>
      <c r="P543" s="583"/>
      <c r="Q543" s="583"/>
      <c r="R543" s="579"/>
      <c r="S543" s="584"/>
    </row>
    <row r="544" spans="1:19" ht="14.45" customHeight="1" x14ac:dyDescent="0.2">
      <c r="A544" s="573" t="s">
        <v>1331</v>
      </c>
      <c r="B544" s="574" t="s">
        <v>1332</v>
      </c>
      <c r="C544" s="574" t="s">
        <v>486</v>
      </c>
      <c r="D544" s="574" t="s">
        <v>1329</v>
      </c>
      <c r="E544" s="574" t="s">
        <v>1347</v>
      </c>
      <c r="F544" s="574" t="s">
        <v>1443</v>
      </c>
      <c r="G544" s="574" t="s">
        <v>1444</v>
      </c>
      <c r="H544" s="583">
        <v>9</v>
      </c>
      <c r="I544" s="583">
        <v>2808</v>
      </c>
      <c r="J544" s="574"/>
      <c r="K544" s="574">
        <v>312</v>
      </c>
      <c r="L544" s="583"/>
      <c r="M544" s="583"/>
      <c r="N544" s="574"/>
      <c r="O544" s="574"/>
      <c r="P544" s="583"/>
      <c r="Q544" s="583"/>
      <c r="R544" s="579"/>
      <c r="S544" s="584"/>
    </row>
    <row r="545" spans="1:19" ht="14.45" customHeight="1" x14ac:dyDescent="0.2">
      <c r="A545" s="573" t="s">
        <v>1331</v>
      </c>
      <c r="B545" s="574" t="s">
        <v>1332</v>
      </c>
      <c r="C545" s="574" t="s">
        <v>486</v>
      </c>
      <c r="D545" s="574" t="s">
        <v>1329</v>
      </c>
      <c r="E545" s="574" t="s">
        <v>1347</v>
      </c>
      <c r="F545" s="574" t="s">
        <v>1508</v>
      </c>
      <c r="G545" s="574" t="s">
        <v>1509</v>
      </c>
      <c r="H545" s="583">
        <v>6</v>
      </c>
      <c r="I545" s="583">
        <v>22440</v>
      </c>
      <c r="J545" s="574"/>
      <c r="K545" s="574">
        <v>3740</v>
      </c>
      <c r="L545" s="583">
        <v>9</v>
      </c>
      <c r="M545" s="583">
        <v>33822</v>
      </c>
      <c r="N545" s="574"/>
      <c r="O545" s="574">
        <v>3758</v>
      </c>
      <c r="P545" s="583">
        <v>1</v>
      </c>
      <c r="Q545" s="583">
        <v>3971</v>
      </c>
      <c r="R545" s="579"/>
      <c r="S545" s="584">
        <v>3971</v>
      </c>
    </row>
    <row r="546" spans="1:19" ht="14.45" customHeight="1" x14ac:dyDescent="0.2">
      <c r="A546" s="573" t="s">
        <v>1331</v>
      </c>
      <c r="B546" s="574" t="s">
        <v>1332</v>
      </c>
      <c r="C546" s="574" t="s">
        <v>486</v>
      </c>
      <c r="D546" s="574" t="s">
        <v>1329</v>
      </c>
      <c r="E546" s="574" t="s">
        <v>1347</v>
      </c>
      <c r="F546" s="574" t="s">
        <v>1510</v>
      </c>
      <c r="G546" s="574" t="s">
        <v>1511</v>
      </c>
      <c r="H546" s="583">
        <v>9</v>
      </c>
      <c r="I546" s="583">
        <v>15714</v>
      </c>
      <c r="J546" s="574"/>
      <c r="K546" s="574">
        <v>1746</v>
      </c>
      <c r="L546" s="583"/>
      <c r="M546" s="583"/>
      <c r="N546" s="574"/>
      <c r="O546" s="574"/>
      <c r="P546" s="583"/>
      <c r="Q546" s="583"/>
      <c r="R546" s="579"/>
      <c r="S546" s="584"/>
    </row>
    <row r="547" spans="1:19" ht="14.45" customHeight="1" x14ac:dyDescent="0.2">
      <c r="A547" s="573" t="s">
        <v>1331</v>
      </c>
      <c r="B547" s="574" t="s">
        <v>1332</v>
      </c>
      <c r="C547" s="574" t="s">
        <v>486</v>
      </c>
      <c r="D547" s="574" t="s">
        <v>1329</v>
      </c>
      <c r="E547" s="574" t="s">
        <v>1347</v>
      </c>
      <c r="F547" s="574" t="s">
        <v>1449</v>
      </c>
      <c r="G547" s="574" t="s">
        <v>1450</v>
      </c>
      <c r="H547" s="583"/>
      <c r="I547" s="583"/>
      <c r="J547" s="574"/>
      <c r="K547" s="574"/>
      <c r="L547" s="583">
        <v>1</v>
      </c>
      <c r="M547" s="583">
        <v>340</v>
      </c>
      <c r="N547" s="574"/>
      <c r="O547" s="574">
        <v>340</v>
      </c>
      <c r="P547" s="583"/>
      <c r="Q547" s="583"/>
      <c r="R547" s="579"/>
      <c r="S547" s="584"/>
    </row>
    <row r="548" spans="1:19" ht="14.45" customHeight="1" x14ac:dyDescent="0.2">
      <c r="A548" s="573" t="s">
        <v>1331</v>
      </c>
      <c r="B548" s="574" t="s">
        <v>1332</v>
      </c>
      <c r="C548" s="574" t="s">
        <v>486</v>
      </c>
      <c r="D548" s="574" t="s">
        <v>1329</v>
      </c>
      <c r="E548" s="574" t="s">
        <v>1347</v>
      </c>
      <c r="F548" s="574" t="s">
        <v>1451</v>
      </c>
      <c r="G548" s="574" t="s">
        <v>1452</v>
      </c>
      <c r="H548" s="583">
        <v>2</v>
      </c>
      <c r="I548" s="583">
        <v>2090</v>
      </c>
      <c r="J548" s="574"/>
      <c r="K548" s="574">
        <v>1045</v>
      </c>
      <c r="L548" s="583"/>
      <c r="M548" s="583"/>
      <c r="N548" s="574"/>
      <c r="O548" s="574"/>
      <c r="P548" s="583"/>
      <c r="Q548" s="583"/>
      <c r="R548" s="579"/>
      <c r="S548" s="584"/>
    </row>
    <row r="549" spans="1:19" ht="14.45" customHeight="1" x14ac:dyDescent="0.2">
      <c r="A549" s="573" t="s">
        <v>1331</v>
      </c>
      <c r="B549" s="574" t="s">
        <v>1332</v>
      </c>
      <c r="C549" s="574" t="s">
        <v>486</v>
      </c>
      <c r="D549" s="574" t="s">
        <v>1329</v>
      </c>
      <c r="E549" s="574" t="s">
        <v>1347</v>
      </c>
      <c r="F549" s="574" t="s">
        <v>1453</v>
      </c>
      <c r="G549" s="574" t="s">
        <v>1454</v>
      </c>
      <c r="H549" s="583">
        <v>6</v>
      </c>
      <c r="I549" s="583">
        <v>5076</v>
      </c>
      <c r="J549" s="574"/>
      <c r="K549" s="574">
        <v>846</v>
      </c>
      <c r="L549" s="583">
        <v>2</v>
      </c>
      <c r="M549" s="583">
        <v>1698</v>
      </c>
      <c r="N549" s="574"/>
      <c r="O549" s="574">
        <v>849</v>
      </c>
      <c r="P549" s="583"/>
      <c r="Q549" s="583"/>
      <c r="R549" s="579"/>
      <c r="S549" s="584"/>
    </row>
    <row r="550" spans="1:19" ht="14.45" customHeight="1" x14ac:dyDescent="0.2">
      <c r="A550" s="573" t="s">
        <v>1331</v>
      </c>
      <c r="B550" s="574" t="s">
        <v>1332</v>
      </c>
      <c r="C550" s="574" t="s">
        <v>486</v>
      </c>
      <c r="D550" s="574" t="s">
        <v>1329</v>
      </c>
      <c r="E550" s="574" t="s">
        <v>1347</v>
      </c>
      <c r="F550" s="574" t="s">
        <v>1463</v>
      </c>
      <c r="G550" s="574" t="s">
        <v>1446</v>
      </c>
      <c r="H550" s="583">
        <v>2</v>
      </c>
      <c r="I550" s="583">
        <v>1662</v>
      </c>
      <c r="J550" s="574"/>
      <c r="K550" s="574">
        <v>831</v>
      </c>
      <c r="L550" s="583"/>
      <c r="M550" s="583"/>
      <c r="N550" s="574"/>
      <c r="O550" s="574"/>
      <c r="P550" s="583"/>
      <c r="Q550" s="583"/>
      <c r="R550" s="579"/>
      <c r="S550" s="584"/>
    </row>
    <row r="551" spans="1:19" ht="14.45" customHeight="1" x14ac:dyDescent="0.2">
      <c r="A551" s="573" t="s">
        <v>1331</v>
      </c>
      <c r="B551" s="574" t="s">
        <v>1332</v>
      </c>
      <c r="C551" s="574" t="s">
        <v>486</v>
      </c>
      <c r="D551" s="574" t="s">
        <v>1329</v>
      </c>
      <c r="E551" s="574" t="s">
        <v>1347</v>
      </c>
      <c r="F551" s="574" t="s">
        <v>1524</v>
      </c>
      <c r="G551" s="574" t="s">
        <v>1525</v>
      </c>
      <c r="H551" s="583"/>
      <c r="I551" s="583"/>
      <c r="J551" s="574"/>
      <c r="K551" s="574"/>
      <c r="L551" s="583">
        <v>1</v>
      </c>
      <c r="M551" s="583">
        <v>2243</v>
      </c>
      <c r="N551" s="574"/>
      <c r="O551" s="574">
        <v>2243</v>
      </c>
      <c r="P551" s="583"/>
      <c r="Q551" s="583"/>
      <c r="R551" s="579"/>
      <c r="S551" s="584"/>
    </row>
    <row r="552" spans="1:19" ht="14.45" customHeight="1" x14ac:dyDescent="0.2">
      <c r="A552" s="573" t="s">
        <v>1331</v>
      </c>
      <c r="B552" s="574" t="s">
        <v>1332</v>
      </c>
      <c r="C552" s="574" t="s">
        <v>486</v>
      </c>
      <c r="D552" s="574" t="s">
        <v>577</v>
      </c>
      <c r="E552" s="574" t="s">
        <v>1333</v>
      </c>
      <c r="F552" s="574" t="s">
        <v>1334</v>
      </c>
      <c r="G552" s="574" t="s">
        <v>1335</v>
      </c>
      <c r="H552" s="583"/>
      <c r="I552" s="583"/>
      <c r="J552" s="574"/>
      <c r="K552" s="574"/>
      <c r="L552" s="583"/>
      <c r="M552" s="583"/>
      <c r="N552" s="574"/>
      <c r="O552" s="574"/>
      <c r="P552" s="583">
        <v>0.2</v>
      </c>
      <c r="Q552" s="583">
        <v>14.54</v>
      </c>
      <c r="R552" s="579"/>
      <c r="S552" s="584">
        <v>72.699999999999989</v>
      </c>
    </row>
    <row r="553" spans="1:19" ht="14.45" customHeight="1" x14ac:dyDescent="0.2">
      <c r="A553" s="573" t="s">
        <v>1331</v>
      </c>
      <c r="B553" s="574" t="s">
        <v>1332</v>
      </c>
      <c r="C553" s="574" t="s">
        <v>486</v>
      </c>
      <c r="D553" s="574" t="s">
        <v>577</v>
      </c>
      <c r="E553" s="574" t="s">
        <v>1333</v>
      </c>
      <c r="F553" s="574" t="s">
        <v>1336</v>
      </c>
      <c r="G553" s="574" t="s">
        <v>525</v>
      </c>
      <c r="H553" s="583"/>
      <c r="I553" s="583"/>
      <c r="J553" s="574"/>
      <c r="K553" s="574"/>
      <c r="L553" s="583"/>
      <c r="M553" s="583"/>
      <c r="N553" s="574"/>
      <c r="O553" s="574"/>
      <c r="P553" s="583">
        <v>0.2</v>
      </c>
      <c r="Q553" s="583">
        <v>13.94</v>
      </c>
      <c r="R553" s="579"/>
      <c r="S553" s="584">
        <v>69.699999999999989</v>
      </c>
    </row>
    <row r="554" spans="1:19" ht="14.45" customHeight="1" x14ac:dyDescent="0.2">
      <c r="A554" s="573" t="s">
        <v>1331</v>
      </c>
      <c r="B554" s="574" t="s">
        <v>1332</v>
      </c>
      <c r="C554" s="574" t="s">
        <v>486</v>
      </c>
      <c r="D554" s="574" t="s">
        <v>577</v>
      </c>
      <c r="E554" s="574" t="s">
        <v>1333</v>
      </c>
      <c r="F554" s="574" t="s">
        <v>1338</v>
      </c>
      <c r="G554" s="574" t="s">
        <v>523</v>
      </c>
      <c r="H554" s="583"/>
      <c r="I554" s="583"/>
      <c r="J554" s="574"/>
      <c r="K554" s="574"/>
      <c r="L554" s="583"/>
      <c r="M554" s="583"/>
      <c r="N554" s="574"/>
      <c r="O554" s="574"/>
      <c r="P554" s="583">
        <v>0.2</v>
      </c>
      <c r="Q554" s="583">
        <v>73.540000000000006</v>
      </c>
      <c r="R554" s="579"/>
      <c r="S554" s="584">
        <v>367.7</v>
      </c>
    </row>
    <row r="555" spans="1:19" ht="14.45" customHeight="1" x14ac:dyDescent="0.2">
      <c r="A555" s="573" t="s">
        <v>1331</v>
      </c>
      <c r="B555" s="574" t="s">
        <v>1332</v>
      </c>
      <c r="C555" s="574" t="s">
        <v>486</v>
      </c>
      <c r="D555" s="574" t="s">
        <v>577</v>
      </c>
      <c r="E555" s="574" t="s">
        <v>1333</v>
      </c>
      <c r="F555" s="574" t="s">
        <v>1340</v>
      </c>
      <c r="G555" s="574" t="s">
        <v>1341</v>
      </c>
      <c r="H555" s="583">
        <v>0.1</v>
      </c>
      <c r="I555" s="583">
        <v>16.350000000000001</v>
      </c>
      <c r="J555" s="574"/>
      <c r="K555" s="574">
        <v>163.5</v>
      </c>
      <c r="L555" s="583"/>
      <c r="M555" s="583"/>
      <c r="N555" s="574"/>
      <c r="O555" s="574"/>
      <c r="P555" s="583"/>
      <c r="Q555" s="583"/>
      <c r="R555" s="579"/>
      <c r="S555" s="584"/>
    </row>
    <row r="556" spans="1:19" ht="14.45" customHeight="1" x14ac:dyDescent="0.2">
      <c r="A556" s="573" t="s">
        <v>1331</v>
      </c>
      <c r="B556" s="574" t="s">
        <v>1332</v>
      </c>
      <c r="C556" s="574" t="s">
        <v>486</v>
      </c>
      <c r="D556" s="574" t="s">
        <v>577</v>
      </c>
      <c r="E556" s="574" t="s">
        <v>1347</v>
      </c>
      <c r="F556" s="574" t="s">
        <v>1356</v>
      </c>
      <c r="G556" s="574" t="s">
        <v>1357</v>
      </c>
      <c r="H556" s="583">
        <v>6</v>
      </c>
      <c r="I556" s="583">
        <v>642</v>
      </c>
      <c r="J556" s="574"/>
      <c r="K556" s="574">
        <v>107</v>
      </c>
      <c r="L556" s="583">
        <v>3</v>
      </c>
      <c r="M556" s="583">
        <v>324</v>
      </c>
      <c r="N556" s="574"/>
      <c r="O556" s="574">
        <v>108</v>
      </c>
      <c r="P556" s="583">
        <v>1</v>
      </c>
      <c r="Q556" s="583">
        <v>112</v>
      </c>
      <c r="R556" s="579"/>
      <c r="S556" s="584">
        <v>112</v>
      </c>
    </row>
    <row r="557" spans="1:19" ht="14.45" customHeight="1" x14ac:dyDescent="0.2">
      <c r="A557" s="573" t="s">
        <v>1331</v>
      </c>
      <c r="B557" s="574" t="s">
        <v>1332</v>
      </c>
      <c r="C557" s="574" t="s">
        <v>486</v>
      </c>
      <c r="D557" s="574" t="s">
        <v>577</v>
      </c>
      <c r="E557" s="574" t="s">
        <v>1347</v>
      </c>
      <c r="F557" s="574" t="s">
        <v>1360</v>
      </c>
      <c r="G557" s="574" t="s">
        <v>1361</v>
      </c>
      <c r="H557" s="583">
        <v>85</v>
      </c>
      <c r="I557" s="583">
        <v>3230</v>
      </c>
      <c r="J557" s="574"/>
      <c r="K557" s="574">
        <v>38</v>
      </c>
      <c r="L557" s="583">
        <v>108</v>
      </c>
      <c r="M557" s="583">
        <v>4104</v>
      </c>
      <c r="N557" s="574"/>
      <c r="O557" s="574">
        <v>38</v>
      </c>
      <c r="P557" s="583">
        <v>18</v>
      </c>
      <c r="Q557" s="583">
        <v>720</v>
      </c>
      <c r="R557" s="579"/>
      <c r="S557" s="584">
        <v>40</v>
      </c>
    </row>
    <row r="558" spans="1:19" ht="14.45" customHeight="1" x14ac:dyDescent="0.2">
      <c r="A558" s="573" t="s">
        <v>1331</v>
      </c>
      <c r="B558" s="574" t="s">
        <v>1332</v>
      </c>
      <c r="C558" s="574" t="s">
        <v>486</v>
      </c>
      <c r="D558" s="574" t="s">
        <v>577</v>
      </c>
      <c r="E558" s="574" t="s">
        <v>1347</v>
      </c>
      <c r="F558" s="574" t="s">
        <v>1370</v>
      </c>
      <c r="G558" s="574" t="s">
        <v>1371</v>
      </c>
      <c r="H558" s="583">
        <v>8</v>
      </c>
      <c r="I558" s="583">
        <v>1008</v>
      </c>
      <c r="J558" s="574"/>
      <c r="K558" s="574">
        <v>126</v>
      </c>
      <c r="L558" s="583">
        <v>4</v>
      </c>
      <c r="M558" s="583">
        <v>508</v>
      </c>
      <c r="N558" s="574"/>
      <c r="O558" s="574">
        <v>127</v>
      </c>
      <c r="P558" s="583">
        <v>1</v>
      </c>
      <c r="Q558" s="583">
        <v>137</v>
      </c>
      <c r="R558" s="579"/>
      <c r="S558" s="584">
        <v>137</v>
      </c>
    </row>
    <row r="559" spans="1:19" ht="14.45" customHeight="1" x14ac:dyDescent="0.2">
      <c r="A559" s="573" t="s">
        <v>1331</v>
      </c>
      <c r="B559" s="574" t="s">
        <v>1332</v>
      </c>
      <c r="C559" s="574" t="s">
        <v>486</v>
      </c>
      <c r="D559" s="574" t="s">
        <v>577</v>
      </c>
      <c r="E559" s="574" t="s">
        <v>1347</v>
      </c>
      <c r="F559" s="574" t="s">
        <v>1376</v>
      </c>
      <c r="G559" s="574" t="s">
        <v>1377</v>
      </c>
      <c r="H559" s="583">
        <v>67</v>
      </c>
      <c r="I559" s="583">
        <v>33768</v>
      </c>
      <c r="J559" s="574"/>
      <c r="K559" s="574">
        <v>504</v>
      </c>
      <c r="L559" s="583">
        <v>65</v>
      </c>
      <c r="M559" s="583">
        <v>32955</v>
      </c>
      <c r="N559" s="574"/>
      <c r="O559" s="574">
        <v>507</v>
      </c>
      <c r="P559" s="583">
        <v>20</v>
      </c>
      <c r="Q559" s="583">
        <v>10500</v>
      </c>
      <c r="R559" s="579"/>
      <c r="S559" s="584">
        <v>525</v>
      </c>
    </row>
    <row r="560" spans="1:19" ht="14.45" customHeight="1" x14ac:dyDescent="0.2">
      <c r="A560" s="573" t="s">
        <v>1331</v>
      </c>
      <c r="B560" s="574" t="s">
        <v>1332</v>
      </c>
      <c r="C560" s="574" t="s">
        <v>486</v>
      </c>
      <c r="D560" s="574" t="s">
        <v>577</v>
      </c>
      <c r="E560" s="574" t="s">
        <v>1347</v>
      </c>
      <c r="F560" s="574" t="s">
        <v>1378</v>
      </c>
      <c r="G560" s="574" t="s">
        <v>1379</v>
      </c>
      <c r="H560" s="583">
        <v>15</v>
      </c>
      <c r="I560" s="583">
        <v>10275</v>
      </c>
      <c r="J560" s="574"/>
      <c r="K560" s="574">
        <v>685</v>
      </c>
      <c r="L560" s="583">
        <v>13</v>
      </c>
      <c r="M560" s="583">
        <v>8944</v>
      </c>
      <c r="N560" s="574"/>
      <c r="O560" s="574">
        <v>688</v>
      </c>
      <c r="P560" s="583">
        <v>1</v>
      </c>
      <c r="Q560" s="583">
        <v>706</v>
      </c>
      <c r="R560" s="579"/>
      <c r="S560" s="584">
        <v>706</v>
      </c>
    </row>
    <row r="561" spans="1:19" ht="14.45" customHeight="1" x14ac:dyDescent="0.2">
      <c r="A561" s="573" t="s">
        <v>1331</v>
      </c>
      <c r="B561" s="574" t="s">
        <v>1332</v>
      </c>
      <c r="C561" s="574" t="s">
        <v>486</v>
      </c>
      <c r="D561" s="574" t="s">
        <v>577</v>
      </c>
      <c r="E561" s="574" t="s">
        <v>1347</v>
      </c>
      <c r="F561" s="574" t="s">
        <v>1380</v>
      </c>
      <c r="G561" s="574" t="s">
        <v>1381</v>
      </c>
      <c r="H561" s="583">
        <v>59</v>
      </c>
      <c r="I561" s="583">
        <v>61360</v>
      </c>
      <c r="J561" s="574"/>
      <c r="K561" s="574">
        <v>1040</v>
      </c>
      <c r="L561" s="583">
        <v>51</v>
      </c>
      <c r="M561" s="583">
        <v>53295</v>
      </c>
      <c r="N561" s="574"/>
      <c r="O561" s="574">
        <v>1045</v>
      </c>
      <c r="P561" s="583">
        <v>13</v>
      </c>
      <c r="Q561" s="583">
        <v>13949</v>
      </c>
      <c r="R561" s="579"/>
      <c r="S561" s="584">
        <v>1073</v>
      </c>
    </row>
    <row r="562" spans="1:19" ht="14.45" customHeight="1" x14ac:dyDescent="0.2">
      <c r="A562" s="573" t="s">
        <v>1331</v>
      </c>
      <c r="B562" s="574" t="s">
        <v>1332</v>
      </c>
      <c r="C562" s="574" t="s">
        <v>486</v>
      </c>
      <c r="D562" s="574" t="s">
        <v>577</v>
      </c>
      <c r="E562" s="574" t="s">
        <v>1347</v>
      </c>
      <c r="F562" s="574" t="s">
        <v>1382</v>
      </c>
      <c r="G562" s="574" t="s">
        <v>1383</v>
      </c>
      <c r="H562" s="583"/>
      <c r="I562" s="583"/>
      <c r="J562" s="574"/>
      <c r="K562" s="574"/>
      <c r="L562" s="583"/>
      <c r="M562" s="583"/>
      <c r="N562" s="574"/>
      <c r="O562" s="574"/>
      <c r="P562" s="583">
        <v>1</v>
      </c>
      <c r="Q562" s="583">
        <v>1483</v>
      </c>
      <c r="R562" s="579"/>
      <c r="S562" s="584">
        <v>1483</v>
      </c>
    </row>
    <row r="563" spans="1:19" ht="14.45" customHeight="1" x14ac:dyDescent="0.2">
      <c r="A563" s="573" t="s">
        <v>1331</v>
      </c>
      <c r="B563" s="574" t="s">
        <v>1332</v>
      </c>
      <c r="C563" s="574" t="s">
        <v>486</v>
      </c>
      <c r="D563" s="574" t="s">
        <v>577</v>
      </c>
      <c r="E563" s="574" t="s">
        <v>1347</v>
      </c>
      <c r="F563" s="574" t="s">
        <v>1390</v>
      </c>
      <c r="G563" s="574" t="s">
        <v>1391</v>
      </c>
      <c r="H563" s="583">
        <v>6</v>
      </c>
      <c r="I563" s="583">
        <v>200</v>
      </c>
      <c r="J563" s="574"/>
      <c r="K563" s="574">
        <v>33.333333333333336</v>
      </c>
      <c r="L563" s="583">
        <v>4</v>
      </c>
      <c r="M563" s="583">
        <v>182.23</v>
      </c>
      <c r="N563" s="574"/>
      <c r="O563" s="574">
        <v>45.557499999999997</v>
      </c>
      <c r="P563" s="583">
        <v>1</v>
      </c>
      <c r="Q563" s="583">
        <v>45.56</v>
      </c>
      <c r="R563" s="579"/>
      <c r="S563" s="584">
        <v>45.56</v>
      </c>
    </row>
    <row r="564" spans="1:19" ht="14.45" customHeight="1" x14ac:dyDescent="0.2">
      <c r="A564" s="573" t="s">
        <v>1331</v>
      </c>
      <c r="B564" s="574" t="s">
        <v>1332</v>
      </c>
      <c r="C564" s="574" t="s">
        <v>486</v>
      </c>
      <c r="D564" s="574" t="s">
        <v>577</v>
      </c>
      <c r="E564" s="574" t="s">
        <v>1347</v>
      </c>
      <c r="F564" s="574" t="s">
        <v>1396</v>
      </c>
      <c r="G564" s="574" t="s">
        <v>1397</v>
      </c>
      <c r="H564" s="583">
        <v>65</v>
      </c>
      <c r="I564" s="583">
        <v>5655</v>
      </c>
      <c r="J564" s="574"/>
      <c r="K564" s="574">
        <v>87</v>
      </c>
      <c r="L564" s="583">
        <v>57</v>
      </c>
      <c r="M564" s="583">
        <v>5016</v>
      </c>
      <c r="N564" s="574"/>
      <c r="O564" s="574">
        <v>88</v>
      </c>
      <c r="P564" s="583">
        <v>16</v>
      </c>
      <c r="Q564" s="583">
        <v>1488</v>
      </c>
      <c r="R564" s="579"/>
      <c r="S564" s="584">
        <v>93</v>
      </c>
    </row>
    <row r="565" spans="1:19" ht="14.45" customHeight="1" x14ac:dyDescent="0.2">
      <c r="A565" s="573" t="s">
        <v>1331</v>
      </c>
      <c r="B565" s="574" t="s">
        <v>1332</v>
      </c>
      <c r="C565" s="574" t="s">
        <v>486</v>
      </c>
      <c r="D565" s="574" t="s">
        <v>577</v>
      </c>
      <c r="E565" s="574" t="s">
        <v>1347</v>
      </c>
      <c r="F565" s="574" t="s">
        <v>1423</v>
      </c>
      <c r="G565" s="574" t="s">
        <v>1424</v>
      </c>
      <c r="H565" s="583"/>
      <c r="I565" s="583"/>
      <c r="J565" s="574"/>
      <c r="K565" s="574"/>
      <c r="L565" s="583"/>
      <c r="M565" s="583"/>
      <c r="N565" s="574"/>
      <c r="O565" s="574"/>
      <c r="P565" s="583">
        <v>1</v>
      </c>
      <c r="Q565" s="583">
        <v>756</v>
      </c>
      <c r="R565" s="579"/>
      <c r="S565" s="584">
        <v>756</v>
      </c>
    </row>
    <row r="566" spans="1:19" ht="14.45" customHeight="1" x14ac:dyDescent="0.2">
      <c r="A566" s="573" t="s">
        <v>1331</v>
      </c>
      <c r="B566" s="574" t="s">
        <v>1332</v>
      </c>
      <c r="C566" s="574" t="s">
        <v>486</v>
      </c>
      <c r="D566" s="574" t="s">
        <v>577</v>
      </c>
      <c r="E566" s="574" t="s">
        <v>1347</v>
      </c>
      <c r="F566" s="574" t="s">
        <v>1435</v>
      </c>
      <c r="G566" s="574" t="s">
        <v>1436</v>
      </c>
      <c r="H566" s="583">
        <v>1</v>
      </c>
      <c r="I566" s="583">
        <v>508</v>
      </c>
      <c r="J566" s="574"/>
      <c r="K566" s="574">
        <v>508</v>
      </c>
      <c r="L566" s="583">
        <v>1</v>
      </c>
      <c r="M566" s="583">
        <v>511</v>
      </c>
      <c r="N566" s="574"/>
      <c r="O566" s="574">
        <v>511</v>
      </c>
      <c r="P566" s="583"/>
      <c r="Q566" s="583"/>
      <c r="R566" s="579"/>
      <c r="S566" s="584"/>
    </row>
    <row r="567" spans="1:19" ht="14.45" customHeight="1" x14ac:dyDescent="0.2">
      <c r="A567" s="573" t="s">
        <v>1331</v>
      </c>
      <c r="B567" s="574" t="s">
        <v>1332</v>
      </c>
      <c r="C567" s="574" t="s">
        <v>486</v>
      </c>
      <c r="D567" s="574" t="s">
        <v>577</v>
      </c>
      <c r="E567" s="574" t="s">
        <v>1347</v>
      </c>
      <c r="F567" s="574" t="s">
        <v>1443</v>
      </c>
      <c r="G567" s="574" t="s">
        <v>1444</v>
      </c>
      <c r="H567" s="583">
        <v>1</v>
      </c>
      <c r="I567" s="583">
        <v>312</v>
      </c>
      <c r="J567" s="574"/>
      <c r="K567" s="574">
        <v>312</v>
      </c>
      <c r="L567" s="583">
        <v>1</v>
      </c>
      <c r="M567" s="583">
        <v>313</v>
      </c>
      <c r="N567" s="574"/>
      <c r="O567" s="574">
        <v>313</v>
      </c>
      <c r="P567" s="583"/>
      <c r="Q567" s="583"/>
      <c r="R567" s="579"/>
      <c r="S567" s="584"/>
    </row>
    <row r="568" spans="1:19" ht="14.45" customHeight="1" x14ac:dyDescent="0.2">
      <c r="A568" s="573" t="s">
        <v>1331</v>
      </c>
      <c r="B568" s="574" t="s">
        <v>1332</v>
      </c>
      <c r="C568" s="574" t="s">
        <v>486</v>
      </c>
      <c r="D568" s="574" t="s">
        <v>577</v>
      </c>
      <c r="E568" s="574" t="s">
        <v>1347</v>
      </c>
      <c r="F568" s="574" t="s">
        <v>1510</v>
      </c>
      <c r="G568" s="574" t="s">
        <v>1511</v>
      </c>
      <c r="H568" s="583">
        <v>4</v>
      </c>
      <c r="I568" s="583">
        <v>6984</v>
      </c>
      <c r="J568" s="574"/>
      <c r="K568" s="574">
        <v>1746</v>
      </c>
      <c r="L568" s="583"/>
      <c r="M568" s="583"/>
      <c r="N568" s="574"/>
      <c r="O568" s="574"/>
      <c r="P568" s="583">
        <v>1</v>
      </c>
      <c r="Q568" s="583">
        <v>1836</v>
      </c>
      <c r="R568" s="579"/>
      <c r="S568" s="584">
        <v>1836</v>
      </c>
    </row>
    <row r="569" spans="1:19" ht="14.45" customHeight="1" x14ac:dyDescent="0.2">
      <c r="A569" s="573" t="s">
        <v>1331</v>
      </c>
      <c r="B569" s="574" t="s">
        <v>1332</v>
      </c>
      <c r="C569" s="574" t="s">
        <v>486</v>
      </c>
      <c r="D569" s="574" t="s">
        <v>577</v>
      </c>
      <c r="E569" s="574" t="s">
        <v>1347</v>
      </c>
      <c r="F569" s="574" t="s">
        <v>1453</v>
      </c>
      <c r="G569" s="574" t="s">
        <v>1454</v>
      </c>
      <c r="H569" s="583">
        <v>1</v>
      </c>
      <c r="I569" s="583">
        <v>846</v>
      </c>
      <c r="J569" s="574"/>
      <c r="K569" s="574">
        <v>846</v>
      </c>
      <c r="L569" s="583">
        <v>1</v>
      </c>
      <c r="M569" s="583">
        <v>849</v>
      </c>
      <c r="N569" s="574"/>
      <c r="O569" s="574">
        <v>849</v>
      </c>
      <c r="P569" s="583"/>
      <c r="Q569" s="583"/>
      <c r="R569" s="579"/>
      <c r="S569" s="584"/>
    </row>
    <row r="570" spans="1:19" ht="14.45" customHeight="1" x14ac:dyDescent="0.2">
      <c r="A570" s="573" t="s">
        <v>1331</v>
      </c>
      <c r="B570" s="574" t="s">
        <v>1332</v>
      </c>
      <c r="C570" s="574" t="s">
        <v>486</v>
      </c>
      <c r="D570" s="574" t="s">
        <v>578</v>
      </c>
      <c r="E570" s="574" t="s">
        <v>1333</v>
      </c>
      <c r="F570" s="574" t="s">
        <v>1334</v>
      </c>
      <c r="G570" s="574" t="s">
        <v>1335</v>
      </c>
      <c r="H570" s="583">
        <v>37.200000000000003</v>
      </c>
      <c r="I570" s="583">
        <v>2766.16</v>
      </c>
      <c r="J570" s="574"/>
      <c r="K570" s="574">
        <v>74.359139784946223</v>
      </c>
      <c r="L570" s="583">
        <v>31.799999999999997</v>
      </c>
      <c r="M570" s="583">
        <v>2620.7199999999998</v>
      </c>
      <c r="N570" s="574"/>
      <c r="O570" s="574">
        <v>82.412578616352206</v>
      </c>
      <c r="P570" s="583">
        <v>7</v>
      </c>
      <c r="Q570" s="583">
        <v>508.95999999999992</v>
      </c>
      <c r="R570" s="579"/>
      <c r="S570" s="584">
        <v>72.708571428571418</v>
      </c>
    </row>
    <row r="571" spans="1:19" ht="14.45" customHeight="1" x14ac:dyDescent="0.2">
      <c r="A571" s="573" t="s">
        <v>1331</v>
      </c>
      <c r="B571" s="574" t="s">
        <v>1332</v>
      </c>
      <c r="C571" s="574" t="s">
        <v>486</v>
      </c>
      <c r="D571" s="574" t="s">
        <v>578</v>
      </c>
      <c r="E571" s="574" t="s">
        <v>1333</v>
      </c>
      <c r="F571" s="574" t="s">
        <v>1336</v>
      </c>
      <c r="G571" s="574" t="s">
        <v>1337</v>
      </c>
      <c r="H571" s="583">
        <v>14.899999999999999</v>
      </c>
      <c r="I571" s="583">
        <v>1038.53</v>
      </c>
      <c r="J571" s="574"/>
      <c r="K571" s="574">
        <v>69.7</v>
      </c>
      <c r="L571" s="583">
        <v>15.2</v>
      </c>
      <c r="M571" s="583">
        <v>1059.47</v>
      </c>
      <c r="N571" s="574"/>
      <c r="O571" s="574">
        <v>69.701973684210529</v>
      </c>
      <c r="P571" s="583"/>
      <c r="Q571" s="583"/>
      <c r="R571" s="579"/>
      <c r="S571" s="584"/>
    </row>
    <row r="572" spans="1:19" ht="14.45" customHeight="1" x14ac:dyDescent="0.2">
      <c r="A572" s="573" t="s">
        <v>1331</v>
      </c>
      <c r="B572" s="574" t="s">
        <v>1332</v>
      </c>
      <c r="C572" s="574" t="s">
        <v>486</v>
      </c>
      <c r="D572" s="574" t="s">
        <v>578</v>
      </c>
      <c r="E572" s="574" t="s">
        <v>1333</v>
      </c>
      <c r="F572" s="574" t="s">
        <v>1336</v>
      </c>
      <c r="G572" s="574" t="s">
        <v>525</v>
      </c>
      <c r="H572" s="583">
        <v>5.0999999999999996</v>
      </c>
      <c r="I572" s="583">
        <v>355.47</v>
      </c>
      <c r="J572" s="574"/>
      <c r="K572" s="574">
        <v>69.700000000000017</v>
      </c>
      <c r="L572" s="583">
        <v>4</v>
      </c>
      <c r="M572" s="583">
        <v>278.8</v>
      </c>
      <c r="N572" s="574"/>
      <c r="O572" s="574">
        <v>69.7</v>
      </c>
      <c r="P572" s="583">
        <v>4.5</v>
      </c>
      <c r="Q572" s="583">
        <v>313.64999999999998</v>
      </c>
      <c r="R572" s="579"/>
      <c r="S572" s="584">
        <v>69.699999999999989</v>
      </c>
    </row>
    <row r="573" spans="1:19" ht="14.45" customHeight="1" x14ac:dyDescent="0.2">
      <c r="A573" s="573" t="s">
        <v>1331</v>
      </c>
      <c r="B573" s="574" t="s">
        <v>1332</v>
      </c>
      <c r="C573" s="574" t="s">
        <v>486</v>
      </c>
      <c r="D573" s="574" t="s">
        <v>578</v>
      </c>
      <c r="E573" s="574" t="s">
        <v>1333</v>
      </c>
      <c r="F573" s="574" t="s">
        <v>1338</v>
      </c>
      <c r="G573" s="574" t="s">
        <v>523</v>
      </c>
      <c r="H573" s="583">
        <v>20.2</v>
      </c>
      <c r="I573" s="583">
        <v>5990.3</v>
      </c>
      <c r="J573" s="574"/>
      <c r="K573" s="574">
        <v>296.54950495049508</v>
      </c>
      <c r="L573" s="583">
        <v>6.6</v>
      </c>
      <c r="M573" s="583">
        <v>2426.8200000000002</v>
      </c>
      <c r="N573" s="574"/>
      <c r="O573" s="574">
        <v>367.70000000000005</v>
      </c>
      <c r="P573" s="583">
        <v>1.7999999999999998</v>
      </c>
      <c r="Q573" s="583">
        <v>661.86</v>
      </c>
      <c r="R573" s="579"/>
      <c r="S573" s="584">
        <v>367.70000000000005</v>
      </c>
    </row>
    <row r="574" spans="1:19" ht="14.45" customHeight="1" x14ac:dyDescent="0.2">
      <c r="A574" s="573" t="s">
        <v>1331</v>
      </c>
      <c r="B574" s="574" t="s">
        <v>1332</v>
      </c>
      <c r="C574" s="574" t="s">
        <v>486</v>
      </c>
      <c r="D574" s="574" t="s">
        <v>578</v>
      </c>
      <c r="E574" s="574" t="s">
        <v>1333</v>
      </c>
      <c r="F574" s="574" t="s">
        <v>1340</v>
      </c>
      <c r="G574" s="574" t="s">
        <v>1341</v>
      </c>
      <c r="H574" s="583">
        <v>0.4</v>
      </c>
      <c r="I574" s="583">
        <v>65.489999999999995</v>
      </c>
      <c r="J574" s="574"/>
      <c r="K574" s="574">
        <v>163.72499999999997</v>
      </c>
      <c r="L574" s="583">
        <v>0.3</v>
      </c>
      <c r="M574" s="583">
        <v>63.14</v>
      </c>
      <c r="N574" s="574"/>
      <c r="O574" s="574">
        <v>210.46666666666667</v>
      </c>
      <c r="P574" s="583"/>
      <c r="Q574" s="583"/>
      <c r="R574" s="579"/>
      <c r="S574" s="584"/>
    </row>
    <row r="575" spans="1:19" ht="14.45" customHeight="1" x14ac:dyDescent="0.2">
      <c r="A575" s="573" t="s">
        <v>1331</v>
      </c>
      <c r="B575" s="574" t="s">
        <v>1332</v>
      </c>
      <c r="C575" s="574" t="s">
        <v>486</v>
      </c>
      <c r="D575" s="574" t="s">
        <v>578</v>
      </c>
      <c r="E575" s="574" t="s">
        <v>1474</v>
      </c>
      <c r="F575" s="574" t="s">
        <v>1475</v>
      </c>
      <c r="G575" s="574" t="s">
        <v>1476</v>
      </c>
      <c r="H575" s="583"/>
      <c r="I575" s="583"/>
      <c r="J575" s="574"/>
      <c r="K575" s="574"/>
      <c r="L575" s="583">
        <v>0.4</v>
      </c>
      <c r="M575" s="583">
        <v>225.2</v>
      </c>
      <c r="N575" s="574"/>
      <c r="O575" s="574">
        <v>562.99999999999989</v>
      </c>
      <c r="P575" s="583">
        <v>0.60000000000000009</v>
      </c>
      <c r="Q575" s="583">
        <v>337.79999999999995</v>
      </c>
      <c r="R575" s="579"/>
      <c r="S575" s="584">
        <v>562.99999999999989</v>
      </c>
    </row>
    <row r="576" spans="1:19" ht="14.45" customHeight="1" x14ac:dyDescent="0.2">
      <c r="A576" s="573" t="s">
        <v>1331</v>
      </c>
      <c r="B576" s="574" t="s">
        <v>1332</v>
      </c>
      <c r="C576" s="574" t="s">
        <v>486</v>
      </c>
      <c r="D576" s="574" t="s">
        <v>578</v>
      </c>
      <c r="E576" s="574" t="s">
        <v>1474</v>
      </c>
      <c r="F576" s="574" t="s">
        <v>1477</v>
      </c>
      <c r="G576" s="574" t="s">
        <v>1478</v>
      </c>
      <c r="H576" s="583"/>
      <c r="I576" s="583"/>
      <c r="J576" s="574"/>
      <c r="K576" s="574"/>
      <c r="L576" s="583">
        <v>1</v>
      </c>
      <c r="M576" s="583">
        <v>248.73</v>
      </c>
      <c r="N576" s="574"/>
      <c r="O576" s="574">
        <v>248.73</v>
      </c>
      <c r="P576" s="583">
        <v>3</v>
      </c>
      <c r="Q576" s="583">
        <v>558.75</v>
      </c>
      <c r="R576" s="579"/>
      <c r="S576" s="584">
        <v>186.25</v>
      </c>
    </row>
    <row r="577" spans="1:19" ht="14.45" customHeight="1" x14ac:dyDescent="0.2">
      <c r="A577" s="573" t="s">
        <v>1331</v>
      </c>
      <c r="B577" s="574" t="s">
        <v>1332</v>
      </c>
      <c r="C577" s="574" t="s">
        <v>486</v>
      </c>
      <c r="D577" s="574" t="s">
        <v>578</v>
      </c>
      <c r="E577" s="574" t="s">
        <v>1347</v>
      </c>
      <c r="F577" s="574" t="s">
        <v>1356</v>
      </c>
      <c r="G577" s="574" t="s">
        <v>1357</v>
      </c>
      <c r="H577" s="583">
        <v>2</v>
      </c>
      <c r="I577" s="583">
        <v>214</v>
      </c>
      <c r="J577" s="574"/>
      <c r="K577" s="574">
        <v>107</v>
      </c>
      <c r="L577" s="583"/>
      <c r="M577" s="583"/>
      <c r="N577" s="574"/>
      <c r="O577" s="574"/>
      <c r="P577" s="583"/>
      <c r="Q577" s="583"/>
      <c r="R577" s="579"/>
      <c r="S577" s="584"/>
    </row>
    <row r="578" spans="1:19" ht="14.45" customHeight="1" x14ac:dyDescent="0.2">
      <c r="A578" s="573" t="s">
        <v>1331</v>
      </c>
      <c r="B578" s="574" t="s">
        <v>1332</v>
      </c>
      <c r="C578" s="574" t="s">
        <v>486</v>
      </c>
      <c r="D578" s="574" t="s">
        <v>578</v>
      </c>
      <c r="E578" s="574" t="s">
        <v>1347</v>
      </c>
      <c r="F578" s="574" t="s">
        <v>1360</v>
      </c>
      <c r="G578" s="574" t="s">
        <v>1361</v>
      </c>
      <c r="H578" s="583">
        <v>61</v>
      </c>
      <c r="I578" s="583">
        <v>2318</v>
      </c>
      <c r="J578" s="574"/>
      <c r="K578" s="574">
        <v>38</v>
      </c>
      <c r="L578" s="583"/>
      <c r="M578" s="583"/>
      <c r="N578" s="574"/>
      <c r="O578" s="574"/>
      <c r="P578" s="583"/>
      <c r="Q578" s="583"/>
      <c r="R578" s="579"/>
      <c r="S578" s="584"/>
    </row>
    <row r="579" spans="1:19" ht="14.45" customHeight="1" x14ac:dyDescent="0.2">
      <c r="A579" s="573" t="s">
        <v>1331</v>
      </c>
      <c r="B579" s="574" t="s">
        <v>1332</v>
      </c>
      <c r="C579" s="574" t="s">
        <v>486</v>
      </c>
      <c r="D579" s="574" t="s">
        <v>578</v>
      </c>
      <c r="E579" s="574" t="s">
        <v>1347</v>
      </c>
      <c r="F579" s="574" t="s">
        <v>1368</v>
      </c>
      <c r="G579" s="574" t="s">
        <v>1369</v>
      </c>
      <c r="H579" s="583">
        <v>1</v>
      </c>
      <c r="I579" s="583">
        <v>254</v>
      </c>
      <c r="J579" s="574"/>
      <c r="K579" s="574">
        <v>254</v>
      </c>
      <c r="L579" s="583"/>
      <c r="M579" s="583"/>
      <c r="N579" s="574"/>
      <c r="O579" s="574"/>
      <c r="P579" s="583"/>
      <c r="Q579" s="583"/>
      <c r="R579" s="579"/>
      <c r="S579" s="584"/>
    </row>
    <row r="580" spans="1:19" ht="14.45" customHeight="1" x14ac:dyDescent="0.2">
      <c r="A580" s="573" t="s">
        <v>1331</v>
      </c>
      <c r="B580" s="574" t="s">
        <v>1332</v>
      </c>
      <c r="C580" s="574" t="s">
        <v>486</v>
      </c>
      <c r="D580" s="574" t="s">
        <v>578</v>
      </c>
      <c r="E580" s="574" t="s">
        <v>1347</v>
      </c>
      <c r="F580" s="574" t="s">
        <v>1370</v>
      </c>
      <c r="G580" s="574" t="s">
        <v>1371</v>
      </c>
      <c r="H580" s="583">
        <v>130</v>
      </c>
      <c r="I580" s="583">
        <v>16380</v>
      </c>
      <c r="J580" s="574"/>
      <c r="K580" s="574">
        <v>126</v>
      </c>
      <c r="L580" s="583">
        <v>170</v>
      </c>
      <c r="M580" s="583">
        <v>21590</v>
      </c>
      <c r="N580" s="574"/>
      <c r="O580" s="574">
        <v>127</v>
      </c>
      <c r="P580" s="583">
        <v>36</v>
      </c>
      <c r="Q580" s="583">
        <v>4932</v>
      </c>
      <c r="R580" s="579"/>
      <c r="S580" s="584">
        <v>137</v>
      </c>
    </row>
    <row r="581" spans="1:19" ht="14.45" customHeight="1" x14ac:dyDescent="0.2">
      <c r="A581" s="573" t="s">
        <v>1331</v>
      </c>
      <c r="B581" s="574" t="s">
        <v>1332</v>
      </c>
      <c r="C581" s="574" t="s">
        <v>486</v>
      </c>
      <c r="D581" s="574" t="s">
        <v>578</v>
      </c>
      <c r="E581" s="574" t="s">
        <v>1347</v>
      </c>
      <c r="F581" s="574" t="s">
        <v>1372</v>
      </c>
      <c r="G581" s="574" t="s">
        <v>1373</v>
      </c>
      <c r="H581" s="583">
        <v>3</v>
      </c>
      <c r="I581" s="583">
        <v>1632</v>
      </c>
      <c r="J581" s="574"/>
      <c r="K581" s="574">
        <v>544</v>
      </c>
      <c r="L581" s="583">
        <v>1</v>
      </c>
      <c r="M581" s="583">
        <v>547</v>
      </c>
      <c r="N581" s="574"/>
      <c r="O581" s="574">
        <v>547</v>
      </c>
      <c r="P581" s="583"/>
      <c r="Q581" s="583"/>
      <c r="R581" s="579"/>
      <c r="S581" s="584"/>
    </row>
    <row r="582" spans="1:19" ht="14.45" customHeight="1" x14ac:dyDescent="0.2">
      <c r="A582" s="573" t="s">
        <v>1331</v>
      </c>
      <c r="B582" s="574" t="s">
        <v>1332</v>
      </c>
      <c r="C582" s="574" t="s">
        <v>486</v>
      </c>
      <c r="D582" s="574" t="s">
        <v>578</v>
      </c>
      <c r="E582" s="574" t="s">
        <v>1347</v>
      </c>
      <c r="F582" s="574" t="s">
        <v>1376</v>
      </c>
      <c r="G582" s="574" t="s">
        <v>1377</v>
      </c>
      <c r="H582" s="583">
        <v>62</v>
      </c>
      <c r="I582" s="583">
        <v>31248</v>
      </c>
      <c r="J582" s="574"/>
      <c r="K582" s="574">
        <v>504</v>
      </c>
      <c r="L582" s="583">
        <v>113</v>
      </c>
      <c r="M582" s="583">
        <v>57291</v>
      </c>
      <c r="N582" s="574"/>
      <c r="O582" s="574">
        <v>507</v>
      </c>
      <c r="P582" s="583">
        <v>21</v>
      </c>
      <c r="Q582" s="583">
        <v>11025</v>
      </c>
      <c r="R582" s="579"/>
      <c r="S582" s="584">
        <v>525</v>
      </c>
    </row>
    <row r="583" spans="1:19" ht="14.45" customHeight="1" x14ac:dyDescent="0.2">
      <c r="A583" s="573" t="s">
        <v>1331</v>
      </c>
      <c r="B583" s="574" t="s">
        <v>1332</v>
      </c>
      <c r="C583" s="574" t="s">
        <v>486</v>
      </c>
      <c r="D583" s="574" t="s">
        <v>578</v>
      </c>
      <c r="E583" s="574" t="s">
        <v>1347</v>
      </c>
      <c r="F583" s="574" t="s">
        <v>1378</v>
      </c>
      <c r="G583" s="574" t="s">
        <v>1379</v>
      </c>
      <c r="H583" s="583">
        <v>114</v>
      </c>
      <c r="I583" s="583">
        <v>78090</v>
      </c>
      <c r="J583" s="574"/>
      <c r="K583" s="574">
        <v>685</v>
      </c>
      <c r="L583" s="583">
        <v>68</v>
      </c>
      <c r="M583" s="583">
        <v>46784</v>
      </c>
      <c r="N583" s="574"/>
      <c r="O583" s="574">
        <v>688</v>
      </c>
      <c r="P583" s="583">
        <v>17</v>
      </c>
      <c r="Q583" s="583">
        <v>12002</v>
      </c>
      <c r="R583" s="579"/>
      <c r="S583" s="584">
        <v>706</v>
      </c>
    </row>
    <row r="584" spans="1:19" ht="14.45" customHeight="1" x14ac:dyDescent="0.2">
      <c r="A584" s="573" t="s">
        <v>1331</v>
      </c>
      <c r="B584" s="574" t="s">
        <v>1332</v>
      </c>
      <c r="C584" s="574" t="s">
        <v>486</v>
      </c>
      <c r="D584" s="574" t="s">
        <v>578</v>
      </c>
      <c r="E584" s="574" t="s">
        <v>1347</v>
      </c>
      <c r="F584" s="574" t="s">
        <v>1380</v>
      </c>
      <c r="G584" s="574" t="s">
        <v>1381</v>
      </c>
      <c r="H584" s="583">
        <v>14</v>
      </c>
      <c r="I584" s="583">
        <v>14560</v>
      </c>
      <c r="J584" s="574"/>
      <c r="K584" s="574">
        <v>1040</v>
      </c>
      <c r="L584" s="583">
        <v>46</v>
      </c>
      <c r="M584" s="583">
        <v>48070</v>
      </c>
      <c r="N584" s="574"/>
      <c r="O584" s="574">
        <v>1045</v>
      </c>
      <c r="P584" s="583">
        <v>8</v>
      </c>
      <c r="Q584" s="583">
        <v>8584</v>
      </c>
      <c r="R584" s="579"/>
      <c r="S584" s="584">
        <v>1073</v>
      </c>
    </row>
    <row r="585" spans="1:19" ht="14.45" customHeight="1" x14ac:dyDescent="0.2">
      <c r="A585" s="573" t="s">
        <v>1331</v>
      </c>
      <c r="B585" s="574" t="s">
        <v>1332</v>
      </c>
      <c r="C585" s="574" t="s">
        <v>486</v>
      </c>
      <c r="D585" s="574" t="s">
        <v>578</v>
      </c>
      <c r="E585" s="574" t="s">
        <v>1347</v>
      </c>
      <c r="F585" s="574" t="s">
        <v>1485</v>
      </c>
      <c r="G585" s="574" t="s">
        <v>1486</v>
      </c>
      <c r="H585" s="583">
        <v>6</v>
      </c>
      <c r="I585" s="583">
        <v>12672</v>
      </c>
      <c r="J585" s="574"/>
      <c r="K585" s="574">
        <v>2112</v>
      </c>
      <c r="L585" s="583">
        <v>14</v>
      </c>
      <c r="M585" s="583">
        <v>29694</v>
      </c>
      <c r="N585" s="574"/>
      <c r="O585" s="574">
        <v>2121</v>
      </c>
      <c r="P585" s="583">
        <v>1</v>
      </c>
      <c r="Q585" s="583">
        <v>2220</v>
      </c>
      <c r="R585" s="579"/>
      <c r="S585" s="584">
        <v>2220</v>
      </c>
    </row>
    <row r="586" spans="1:19" ht="14.45" customHeight="1" x14ac:dyDescent="0.2">
      <c r="A586" s="573" t="s">
        <v>1331</v>
      </c>
      <c r="B586" s="574" t="s">
        <v>1332</v>
      </c>
      <c r="C586" s="574" t="s">
        <v>486</v>
      </c>
      <c r="D586" s="574" t="s">
        <v>578</v>
      </c>
      <c r="E586" s="574" t="s">
        <v>1347</v>
      </c>
      <c r="F586" s="574" t="s">
        <v>1491</v>
      </c>
      <c r="G586" s="574" t="s">
        <v>1492</v>
      </c>
      <c r="H586" s="583">
        <v>1</v>
      </c>
      <c r="I586" s="583">
        <v>983</v>
      </c>
      <c r="J586" s="574"/>
      <c r="K586" s="574">
        <v>983</v>
      </c>
      <c r="L586" s="583">
        <v>1</v>
      </c>
      <c r="M586" s="583">
        <v>990</v>
      </c>
      <c r="N586" s="574"/>
      <c r="O586" s="574">
        <v>990</v>
      </c>
      <c r="P586" s="583"/>
      <c r="Q586" s="583"/>
      <c r="R586" s="579"/>
      <c r="S586" s="584"/>
    </row>
    <row r="587" spans="1:19" ht="14.45" customHeight="1" x14ac:dyDescent="0.2">
      <c r="A587" s="573" t="s">
        <v>1331</v>
      </c>
      <c r="B587" s="574" t="s">
        <v>1332</v>
      </c>
      <c r="C587" s="574" t="s">
        <v>486</v>
      </c>
      <c r="D587" s="574" t="s">
        <v>578</v>
      </c>
      <c r="E587" s="574" t="s">
        <v>1347</v>
      </c>
      <c r="F587" s="574" t="s">
        <v>1390</v>
      </c>
      <c r="G587" s="574" t="s">
        <v>1391</v>
      </c>
      <c r="H587" s="583">
        <v>122</v>
      </c>
      <c r="I587" s="583">
        <v>4066.66</v>
      </c>
      <c r="J587" s="574"/>
      <c r="K587" s="574">
        <v>33.333278688524587</v>
      </c>
      <c r="L587" s="583">
        <v>160</v>
      </c>
      <c r="M587" s="583">
        <v>6250.01</v>
      </c>
      <c r="N587" s="574"/>
      <c r="O587" s="574">
        <v>39.062562499999999</v>
      </c>
      <c r="P587" s="583">
        <v>34</v>
      </c>
      <c r="Q587" s="583">
        <v>1548.8899999999999</v>
      </c>
      <c r="R587" s="579"/>
      <c r="S587" s="584">
        <v>45.555588235294117</v>
      </c>
    </row>
    <row r="588" spans="1:19" ht="14.45" customHeight="1" x14ac:dyDescent="0.2">
      <c r="A588" s="573" t="s">
        <v>1331</v>
      </c>
      <c r="B588" s="574" t="s">
        <v>1332</v>
      </c>
      <c r="C588" s="574" t="s">
        <v>486</v>
      </c>
      <c r="D588" s="574" t="s">
        <v>578</v>
      </c>
      <c r="E588" s="574" t="s">
        <v>1347</v>
      </c>
      <c r="F588" s="574" t="s">
        <v>1396</v>
      </c>
      <c r="G588" s="574" t="s">
        <v>1397</v>
      </c>
      <c r="H588" s="583">
        <v>207</v>
      </c>
      <c r="I588" s="583">
        <v>18009</v>
      </c>
      <c r="J588" s="574"/>
      <c r="K588" s="574">
        <v>87</v>
      </c>
      <c r="L588" s="583">
        <v>175</v>
      </c>
      <c r="M588" s="583">
        <v>15400</v>
      </c>
      <c r="N588" s="574"/>
      <c r="O588" s="574">
        <v>88</v>
      </c>
      <c r="P588" s="583">
        <v>36</v>
      </c>
      <c r="Q588" s="583">
        <v>3348</v>
      </c>
      <c r="R588" s="579"/>
      <c r="S588" s="584">
        <v>93</v>
      </c>
    </row>
    <row r="589" spans="1:19" ht="14.45" customHeight="1" x14ac:dyDescent="0.2">
      <c r="A589" s="573" t="s">
        <v>1331</v>
      </c>
      <c r="B589" s="574" t="s">
        <v>1332</v>
      </c>
      <c r="C589" s="574" t="s">
        <v>486</v>
      </c>
      <c r="D589" s="574" t="s">
        <v>578</v>
      </c>
      <c r="E589" s="574" t="s">
        <v>1347</v>
      </c>
      <c r="F589" s="574" t="s">
        <v>1405</v>
      </c>
      <c r="G589" s="574" t="s">
        <v>1406</v>
      </c>
      <c r="H589" s="583">
        <v>1</v>
      </c>
      <c r="I589" s="583">
        <v>158</v>
      </c>
      <c r="J589" s="574"/>
      <c r="K589" s="574">
        <v>158</v>
      </c>
      <c r="L589" s="583">
        <v>2</v>
      </c>
      <c r="M589" s="583">
        <v>318</v>
      </c>
      <c r="N589" s="574"/>
      <c r="O589" s="574">
        <v>159</v>
      </c>
      <c r="P589" s="583"/>
      <c r="Q589" s="583"/>
      <c r="R589" s="579"/>
      <c r="S589" s="584"/>
    </row>
    <row r="590" spans="1:19" ht="14.45" customHeight="1" x14ac:dyDescent="0.2">
      <c r="A590" s="573" t="s">
        <v>1331</v>
      </c>
      <c r="B590" s="574" t="s">
        <v>1332</v>
      </c>
      <c r="C590" s="574" t="s">
        <v>486</v>
      </c>
      <c r="D590" s="574" t="s">
        <v>578</v>
      </c>
      <c r="E590" s="574" t="s">
        <v>1347</v>
      </c>
      <c r="F590" s="574" t="s">
        <v>1413</v>
      </c>
      <c r="G590" s="574" t="s">
        <v>1414</v>
      </c>
      <c r="H590" s="583">
        <v>2</v>
      </c>
      <c r="I590" s="583">
        <v>1458</v>
      </c>
      <c r="J590" s="574"/>
      <c r="K590" s="574">
        <v>729</v>
      </c>
      <c r="L590" s="583">
        <v>1</v>
      </c>
      <c r="M590" s="583">
        <v>734</v>
      </c>
      <c r="N590" s="574"/>
      <c r="O590" s="574">
        <v>734</v>
      </c>
      <c r="P590" s="583"/>
      <c r="Q590" s="583"/>
      <c r="R590" s="579"/>
      <c r="S590" s="584"/>
    </row>
    <row r="591" spans="1:19" ht="14.45" customHeight="1" x14ac:dyDescent="0.2">
      <c r="A591" s="573" t="s">
        <v>1331</v>
      </c>
      <c r="B591" s="574" t="s">
        <v>1332</v>
      </c>
      <c r="C591" s="574" t="s">
        <v>486</v>
      </c>
      <c r="D591" s="574" t="s">
        <v>578</v>
      </c>
      <c r="E591" s="574" t="s">
        <v>1347</v>
      </c>
      <c r="F591" s="574" t="s">
        <v>1415</v>
      </c>
      <c r="G591" s="574" t="s">
        <v>1416</v>
      </c>
      <c r="H591" s="583">
        <v>6</v>
      </c>
      <c r="I591" s="583">
        <v>6414</v>
      </c>
      <c r="J591" s="574"/>
      <c r="K591" s="574">
        <v>1069</v>
      </c>
      <c r="L591" s="583">
        <v>11</v>
      </c>
      <c r="M591" s="583">
        <v>11792</v>
      </c>
      <c r="N591" s="574"/>
      <c r="O591" s="574">
        <v>1072</v>
      </c>
      <c r="P591" s="583">
        <v>4</v>
      </c>
      <c r="Q591" s="583">
        <v>4360</v>
      </c>
      <c r="R591" s="579"/>
      <c r="S591" s="584">
        <v>1090</v>
      </c>
    </row>
    <row r="592" spans="1:19" ht="14.45" customHeight="1" x14ac:dyDescent="0.2">
      <c r="A592" s="573" t="s">
        <v>1331</v>
      </c>
      <c r="B592" s="574" t="s">
        <v>1332</v>
      </c>
      <c r="C592" s="574" t="s">
        <v>486</v>
      </c>
      <c r="D592" s="574" t="s">
        <v>578</v>
      </c>
      <c r="E592" s="574" t="s">
        <v>1347</v>
      </c>
      <c r="F592" s="574" t="s">
        <v>1419</v>
      </c>
      <c r="G592" s="574" t="s">
        <v>1420</v>
      </c>
      <c r="H592" s="583">
        <v>3</v>
      </c>
      <c r="I592" s="583">
        <v>375</v>
      </c>
      <c r="J592" s="574"/>
      <c r="K592" s="574">
        <v>125</v>
      </c>
      <c r="L592" s="583">
        <v>3</v>
      </c>
      <c r="M592" s="583">
        <v>378</v>
      </c>
      <c r="N592" s="574"/>
      <c r="O592" s="574">
        <v>126</v>
      </c>
      <c r="P592" s="583"/>
      <c r="Q592" s="583"/>
      <c r="R592" s="579"/>
      <c r="S592" s="584"/>
    </row>
    <row r="593" spans="1:19" ht="14.45" customHeight="1" x14ac:dyDescent="0.2">
      <c r="A593" s="573" t="s">
        <v>1331</v>
      </c>
      <c r="B593" s="574" t="s">
        <v>1332</v>
      </c>
      <c r="C593" s="574" t="s">
        <v>486</v>
      </c>
      <c r="D593" s="574" t="s">
        <v>578</v>
      </c>
      <c r="E593" s="574" t="s">
        <v>1347</v>
      </c>
      <c r="F593" s="574" t="s">
        <v>1421</v>
      </c>
      <c r="G593" s="574" t="s">
        <v>1422</v>
      </c>
      <c r="H593" s="583">
        <v>3</v>
      </c>
      <c r="I593" s="583">
        <v>183</v>
      </c>
      <c r="J593" s="574"/>
      <c r="K593" s="574">
        <v>61</v>
      </c>
      <c r="L593" s="583">
        <v>1</v>
      </c>
      <c r="M593" s="583">
        <v>62</v>
      </c>
      <c r="N593" s="574"/>
      <c r="O593" s="574">
        <v>62</v>
      </c>
      <c r="P593" s="583"/>
      <c r="Q593" s="583"/>
      <c r="R593" s="579"/>
      <c r="S593" s="584"/>
    </row>
    <row r="594" spans="1:19" ht="14.45" customHeight="1" x14ac:dyDescent="0.2">
      <c r="A594" s="573" t="s">
        <v>1331</v>
      </c>
      <c r="B594" s="574" t="s">
        <v>1332</v>
      </c>
      <c r="C594" s="574" t="s">
        <v>486</v>
      </c>
      <c r="D594" s="574" t="s">
        <v>578</v>
      </c>
      <c r="E594" s="574" t="s">
        <v>1347</v>
      </c>
      <c r="F594" s="574" t="s">
        <v>1423</v>
      </c>
      <c r="G594" s="574" t="s">
        <v>1424</v>
      </c>
      <c r="H594" s="583">
        <v>12</v>
      </c>
      <c r="I594" s="583">
        <v>8664</v>
      </c>
      <c r="J594" s="574"/>
      <c r="K594" s="574">
        <v>722</v>
      </c>
      <c r="L594" s="583">
        <v>30</v>
      </c>
      <c r="M594" s="583">
        <v>21750</v>
      </c>
      <c r="N594" s="574"/>
      <c r="O594" s="574">
        <v>725</v>
      </c>
      <c r="P594" s="583">
        <v>4</v>
      </c>
      <c r="Q594" s="583">
        <v>3024</v>
      </c>
      <c r="R594" s="579"/>
      <c r="S594" s="584">
        <v>756</v>
      </c>
    </row>
    <row r="595" spans="1:19" ht="14.45" customHeight="1" x14ac:dyDescent="0.2">
      <c r="A595" s="573" t="s">
        <v>1331</v>
      </c>
      <c r="B595" s="574" t="s">
        <v>1332</v>
      </c>
      <c r="C595" s="574" t="s">
        <v>486</v>
      </c>
      <c r="D595" s="574" t="s">
        <v>578</v>
      </c>
      <c r="E595" s="574" t="s">
        <v>1347</v>
      </c>
      <c r="F595" s="574" t="s">
        <v>1433</v>
      </c>
      <c r="G595" s="574" t="s">
        <v>1434</v>
      </c>
      <c r="H595" s="583">
        <v>2</v>
      </c>
      <c r="I595" s="583">
        <v>786</v>
      </c>
      <c r="J595" s="574"/>
      <c r="K595" s="574">
        <v>393</v>
      </c>
      <c r="L595" s="583"/>
      <c r="M595" s="583"/>
      <c r="N595" s="574"/>
      <c r="O595" s="574"/>
      <c r="P595" s="583"/>
      <c r="Q595" s="583"/>
      <c r="R595" s="579"/>
      <c r="S595" s="584"/>
    </row>
    <row r="596" spans="1:19" ht="14.45" customHeight="1" x14ac:dyDescent="0.2">
      <c r="A596" s="573" t="s">
        <v>1331</v>
      </c>
      <c r="B596" s="574" t="s">
        <v>1332</v>
      </c>
      <c r="C596" s="574" t="s">
        <v>486</v>
      </c>
      <c r="D596" s="574" t="s">
        <v>578</v>
      </c>
      <c r="E596" s="574" t="s">
        <v>1347</v>
      </c>
      <c r="F596" s="574" t="s">
        <v>1435</v>
      </c>
      <c r="G596" s="574" t="s">
        <v>1436</v>
      </c>
      <c r="H596" s="583">
        <v>8</v>
      </c>
      <c r="I596" s="583">
        <v>4064</v>
      </c>
      <c r="J596" s="574"/>
      <c r="K596" s="574">
        <v>508</v>
      </c>
      <c r="L596" s="583">
        <v>24</v>
      </c>
      <c r="M596" s="583">
        <v>12264</v>
      </c>
      <c r="N596" s="574"/>
      <c r="O596" s="574">
        <v>511</v>
      </c>
      <c r="P596" s="583">
        <v>5</v>
      </c>
      <c r="Q596" s="583">
        <v>2615</v>
      </c>
      <c r="R596" s="579"/>
      <c r="S596" s="584">
        <v>523</v>
      </c>
    </row>
    <row r="597" spans="1:19" ht="14.45" customHeight="1" x14ac:dyDescent="0.2">
      <c r="A597" s="573" t="s">
        <v>1331</v>
      </c>
      <c r="B597" s="574" t="s">
        <v>1332</v>
      </c>
      <c r="C597" s="574" t="s">
        <v>486</v>
      </c>
      <c r="D597" s="574" t="s">
        <v>578</v>
      </c>
      <c r="E597" s="574" t="s">
        <v>1347</v>
      </c>
      <c r="F597" s="574" t="s">
        <v>1439</v>
      </c>
      <c r="G597" s="574" t="s">
        <v>1440</v>
      </c>
      <c r="H597" s="583">
        <v>8</v>
      </c>
      <c r="I597" s="583">
        <v>1456</v>
      </c>
      <c r="J597" s="574"/>
      <c r="K597" s="574">
        <v>182</v>
      </c>
      <c r="L597" s="583">
        <v>1</v>
      </c>
      <c r="M597" s="583">
        <v>183</v>
      </c>
      <c r="N597" s="574"/>
      <c r="O597" s="574">
        <v>183</v>
      </c>
      <c r="P597" s="583"/>
      <c r="Q597" s="583"/>
      <c r="R597" s="579"/>
      <c r="S597" s="584"/>
    </row>
    <row r="598" spans="1:19" ht="14.45" customHeight="1" x14ac:dyDescent="0.2">
      <c r="A598" s="573" t="s">
        <v>1331</v>
      </c>
      <c r="B598" s="574" t="s">
        <v>1332</v>
      </c>
      <c r="C598" s="574" t="s">
        <v>486</v>
      </c>
      <c r="D598" s="574" t="s">
        <v>578</v>
      </c>
      <c r="E598" s="574" t="s">
        <v>1347</v>
      </c>
      <c r="F598" s="574" t="s">
        <v>1443</v>
      </c>
      <c r="G598" s="574" t="s">
        <v>1444</v>
      </c>
      <c r="H598" s="583">
        <v>26</v>
      </c>
      <c r="I598" s="583">
        <v>8112</v>
      </c>
      <c r="J598" s="574"/>
      <c r="K598" s="574">
        <v>312</v>
      </c>
      <c r="L598" s="583">
        <v>31</v>
      </c>
      <c r="M598" s="583">
        <v>9703</v>
      </c>
      <c r="N598" s="574"/>
      <c r="O598" s="574">
        <v>313</v>
      </c>
      <c r="P598" s="583">
        <v>4</v>
      </c>
      <c r="Q598" s="583">
        <v>1276</v>
      </c>
      <c r="R598" s="579"/>
      <c r="S598" s="584">
        <v>319</v>
      </c>
    </row>
    <row r="599" spans="1:19" ht="14.45" customHeight="1" x14ac:dyDescent="0.2">
      <c r="A599" s="573" t="s">
        <v>1331</v>
      </c>
      <c r="B599" s="574" t="s">
        <v>1332</v>
      </c>
      <c r="C599" s="574" t="s">
        <v>486</v>
      </c>
      <c r="D599" s="574" t="s">
        <v>578</v>
      </c>
      <c r="E599" s="574" t="s">
        <v>1347</v>
      </c>
      <c r="F599" s="574" t="s">
        <v>1508</v>
      </c>
      <c r="G599" s="574" t="s">
        <v>1509</v>
      </c>
      <c r="H599" s="583"/>
      <c r="I599" s="583"/>
      <c r="J599" s="574"/>
      <c r="K599" s="574"/>
      <c r="L599" s="583">
        <v>1</v>
      </c>
      <c r="M599" s="583">
        <v>3758</v>
      </c>
      <c r="N599" s="574"/>
      <c r="O599" s="574">
        <v>3758</v>
      </c>
      <c r="P599" s="583">
        <v>1</v>
      </c>
      <c r="Q599" s="583">
        <v>3971</v>
      </c>
      <c r="R599" s="579"/>
      <c r="S599" s="584">
        <v>3971</v>
      </c>
    </row>
    <row r="600" spans="1:19" ht="14.45" customHeight="1" x14ac:dyDescent="0.2">
      <c r="A600" s="573" t="s">
        <v>1331</v>
      </c>
      <c r="B600" s="574" t="s">
        <v>1332</v>
      </c>
      <c r="C600" s="574" t="s">
        <v>486</v>
      </c>
      <c r="D600" s="574" t="s">
        <v>578</v>
      </c>
      <c r="E600" s="574" t="s">
        <v>1347</v>
      </c>
      <c r="F600" s="574" t="s">
        <v>1445</v>
      </c>
      <c r="G600" s="574" t="s">
        <v>1446</v>
      </c>
      <c r="H600" s="583">
        <v>1</v>
      </c>
      <c r="I600" s="583">
        <v>489</v>
      </c>
      <c r="J600" s="574"/>
      <c r="K600" s="574">
        <v>489</v>
      </c>
      <c r="L600" s="583">
        <v>1</v>
      </c>
      <c r="M600" s="583">
        <v>491</v>
      </c>
      <c r="N600" s="574"/>
      <c r="O600" s="574">
        <v>491</v>
      </c>
      <c r="P600" s="583"/>
      <c r="Q600" s="583"/>
      <c r="R600" s="579"/>
      <c r="S600" s="584"/>
    </row>
    <row r="601" spans="1:19" ht="14.45" customHeight="1" x14ac:dyDescent="0.2">
      <c r="A601" s="573" t="s">
        <v>1331</v>
      </c>
      <c r="B601" s="574" t="s">
        <v>1332</v>
      </c>
      <c r="C601" s="574" t="s">
        <v>486</v>
      </c>
      <c r="D601" s="574" t="s">
        <v>578</v>
      </c>
      <c r="E601" s="574" t="s">
        <v>1347</v>
      </c>
      <c r="F601" s="574" t="s">
        <v>1447</v>
      </c>
      <c r="G601" s="574" t="s">
        <v>1448</v>
      </c>
      <c r="H601" s="583">
        <v>5</v>
      </c>
      <c r="I601" s="583">
        <v>1550</v>
      </c>
      <c r="J601" s="574"/>
      <c r="K601" s="574">
        <v>310</v>
      </c>
      <c r="L601" s="583"/>
      <c r="M601" s="583"/>
      <c r="N601" s="574"/>
      <c r="O601" s="574"/>
      <c r="P601" s="583"/>
      <c r="Q601" s="583"/>
      <c r="R601" s="579"/>
      <c r="S601" s="584"/>
    </row>
    <row r="602" spans="1:19" ht="14.45" customHeight="1" x14ac:dyDescent="0.2">
      <c r="A602" s="573" t="s">
        <v>1331</v>
      </c>
      <c r="B602" s="574" t="s">
        <v>1332</v>
      </c>
      <c r="C602" s="574" t="s">
        <v>486</v>
      </c>
      <c r="D602" s="574" t="s">
        <v>578</v>
      </c>
      <c r="E602" s="574" t="s">
        <v>1347</v>
      </c>
      <c r="F602" s="574" t="s">
        <v>1449</v>
      </c>
      <c r="G602" s="574" t="s">
        <v>1450</v>
      </c>
      <c r="H602" s="583">
        <v>1</v>
      </c>
      <c r="I602" s="583">
        <v>337</v>
      </c>
      <c r="J602" s="574"/>
      <c r="K602" s="574">
        <v>337</v>
      </c>
      <c r="L602" s="583"/>
      <c r="M602" s="583"/>
      <c r="N602" s="574"/>
      <c r="O602" s="574"/>
      <c r="P602" s="583"/>
      <c r="Q602" s="583"/>
      <c r="R602" s="579"/>
      <c r="S602" s="584"/>
    </row>
    <row r="603" spans="1:19" ht="14.45" customHeight="1" x14ac:dyDescent="0.2">
      <c r="A603" s="573" t="s">
        <v>1331</v>
      </c>
      <c r="B603" s="574" t="s">
        <v>1332</v>
      </c>
      <c r="C603" s="574" t="s">
        <v>486</v>
      </c>
      <c r="D603" s="574" t="s">
        <v>578</v>
      </c>
      <c r="E603" s="574" t="s">
        <v>1347</v>
      </c>
      <c r="F603" s="574" t="s">
        <v>1453</v>
      </c>
      <c r="G603" s="574" t="s">
        <v>1454</v>
      </c>
      <c r="H603" s="583">
        <v>34</v>
      </c>
      <c r="I603" s="583">
        <v>28764</v>
      </c>
      <c r="J603" s="574"/>
      <c r="K603" s="574">
        <v>846</v>
      </c>
      <c r="L603" s="583">
        <v>37</v>
      </c>
      <c r="M603" s="583">
        <v>31413</v>
      </c>
      <c r="N603" s="574"/>
      <c r="O603" s="574">
        <v>849</v>
      </c>
      <c r="P603" s="583">
        <v>6</v>
      </c>
      <c r="Q603" s="583">
        <v>5280</v>
      </c>
      <c r="R603" s="579"/>
      <c r="S603" s="584">
        <v>880</v>
      </c>
    </row>
    <row r="604" spans="1:19" ht="14.45" customHeight="1" x14ac:dyDescent="0.2">
      <c r="A604" s="573" t="s">
        <v>1331</v>
      </c>
      <c r="B604" s="574" t="s">
        <v>1332</v>
      </c>
      <c r="C604" s="574" t="s">
        <v>486</v>
      </c>
      <c r="D604" s="574" t="s">
        <v>578</v>
      </c>
      <c r="E604" s="574" t="s">
        <v>1347</v>
      </c>
      <c r="F604" s="574" t="s">
        <v>1457</v>
      </c>
      <c r="G604" s="574" t="s">
        <v>1458</v>
      </c>
      <c r="H604" s="583">
        <v>6</v>
      </c>
      <c r="I604" s="583">
        <v>7254</v>
      </c>
      <c r="J604" s="574"/>
      <c r="K604" s="574">
        <v>1209</v>
      </c>
      <c r="L604" s="583">
        <v>1</v>
      </c>
      <c r="M604" s="583">
        <v>1214</v>
      </c>
      <c r="N604" s="574"/>
      <c r="O604" s="574">
        <v>1214</v>
      </c>
      <c r="P604" s="583"/>
      <c r="Q604" s="583"/>
      <c r="R604" s="579"/>
      <c r="S604" s="584"/>
    </row>
    <row r="605" spans="1:19" ht="14.45" customHeight="1" x14ac:dyDescent="0.2">
      <c r="A605" s="573" t="s">
        <v>1331</v>
      </c>
      <c r="B605" s="574" t="s">
        <v>1332</v>
      </c>
      <c r="C605" s="574" t="s">
        <v>486</v>
      </c>
      <c r="D605" s="574" t="s">
        <v>578</v>
      </c>
      <c r="E605" s="574" t="s">
        <v>1347</v>
      </c>
      <c r="F605" s="574" t="s">
        <v>1459</v>
      </c>
      <c r="G605" s="574" t="s">
        <v>1460</v>
      </c>
      <c r="H605" s="583"/>
      <c r="I605" s="583"/>
      <c r="J605" s="574"/>
      <c r="K605" s="574"/>
      <c r="L605" s="583">
        <v>2</v>
      </c>
      <c r="M605" s="583">
        <v>3174</v>
      </c>
      <c r="N605" s="574"/>
      <c r="O605" s="574">
        <v>1587</v>
      </c>
      <c r="P605" s="583"/>
      <c r="Q605" s="583"/>
      <c r="R605" s="579"/>
      <c r="S605" s="584"/>
    </row>
    <row r="606" spans="1:19" ht="14.45" customHeight="1" x14ac:dyDescent="0.2">
      <c r="A606" s="573" t="s">
        <v>1331</v>
      </c>
      <c r="B606" s="574" t="s">
        <v>1332</v>
      </c>
      <c r="C606" s="574" t="s">
        <v>486</v>
      </c>
      <c r="D606" s="574" t="s">
        <v>578</v>
      </c>
      <c r="E606" s="574" t="s">
        <v>1347</v>
      </c>
      <c r="F606" s="574" t="s">
        <v>1463</v>
      </c>
      <c r="G606" s="574" t="s">
        <v>1446</v>
      </c>
      <c r="H606" s="583">
        <v>3</v>
      </c>
      <c r="I606" s="583">
        <v>2493</v>
      </c>
      <c r="J606" s="574"/>
      <c r="K606" s="574">
        <v>831</v>
      </c>
      <c r="L606" s="583">
        <v>7</v>
      </c>
      <c r="M606" s="583">
        <v>5838</v>
      </c>
      <c r="N606" s="574"/>
      <c r="O606" s="574">
        <v>834</v>
      </c>
      <c r="P606" s="583"/>
      <c r="Q606" s="583"/>
      <c r="R606" s="579"/>
      <c r="S606" s="584"/>
    </row>
    <row r="607" spans="1:19" ht="14.45" customHeight="1" x14ac:dyDescent="0.2">
      <c r="A607" s="573" t="s">
        <v>1331</v>
      </c>
      <c r="B607" s="574" t="s">
        <v>1332</v>
      </c>
      <c r="C607" s="574" t="s">
        <v>486</v>
      </c>
      <c r="D607" s="574" t="s">
        <v>579</v>
      </c>
      <c r="E607" s="574" t="s">
        <v>1333</v>
      </c>
      <c r="F607" s="574" t="s">
        <v>1334</v>
      </c>
      <c r="G607" s="574" t="s">
        <v>1335</v>
      </c>
      <c r="H607" s="583">
        <v>1.8</v>
      </c>
      <c r="I607" s="583">
        <v>135.32</v>
      </c>
      <c r="J607" s="574"/>
      <c r="K607" s="574">
        <v>75.177777777777777</v>
      </c>
      <c r="L607" s="583">
        <v>1.2000000000000002</v>
      </c>
      <c r="M607" s="583">
        <v>87.08</v>
      </c>
      <c r="N607" s="574"/>
      <c r="O607" s="574">
        <v>72.566666666666649</v>
      </c>
      <c r="P607" s="583">
        <v>0.2</v>
      </c>
      <c r="Q607" s="583">
        <v>14.54</v>
      </c>
      <c r="R607" s="579"/>
      <c r="S607" s="584">
        <v>72.699999999999989</v>
      </c>
    </row>
    <row r="608" spans="1:19" ht="14.45" customHeight="1" x14ac:dyDescent="0.2">
      <c r="A608" s="573" t="s">
        <v>1331</v>
      </c>
      <c r="B608" s="574" t="s">
        <v>1332</v>
      </c>
      <c r="C608" s="574" t="s">
        <v>486</v>
      </c>
      <c r="D608" s="574" t="s">
        <v>579</v>
      </c>
      <c r="E608" s="574" t="s">
        <v>1333</v>
      </c>
      <c r="F608" s="574" t="s">
        <v>1336</v>
      </c>
      <c r="G608" s="574" t="s">
        <v>1337</v>
      </c>
      <c r="H608" s="583">
        <v>8.2099999999999991</v>
      </c>
      <c r="I608" s="583">
        <v>572.23000000000013</v>
      </c>
      <c r="J608" s="574"/>
      <c r="K608" s="574">
        <v>69.699147381242412</v>
      </c>
      <c r="L608" s="583">
        <v>6.1000000000000005</v>
      </c>
      <c r="M608" s="583">
        <v>425.16999999999996</v>
      </c>
      <c r="N608" s="574"/>
      <c r="O608" s="574">
        <v>69.699999999999989</v>
      </c>
      <c r="P608" s="583"/>
      <c r="Q608" s="583"/>
      <c r="R608" s="579"/>
      <c r="S608" s="584"/>
    </row>
    <row r="609" spans="1:19" ht="14.45" customHeight="1" x14ac:dyDescent="0.2">
      <c r="A609" s="573" t="s">
        <v>1331</v>
      </c>
      <c r="B609" s="574" t="s">
        <v>1332</v>
      </c>
      <c r="C609" s="574" t="s">
        <v>486</v>
      </c>
      <c r="D609" s="574" t="s">
        <v>579</v>
      </c>
      <c r="E609" s="574" t="s">
        <v>1333</v>
      </c>
      <c r="F609" s="574" t="s">
        <v>1336</v>
      </c>
      <c r="G609" s="574" t="s">
        <v>525</v>
      </c>
      <c r="H609" s="583">
        <v>3</v>
      </c>
      <c r="I609" s="583">
        <v>209.1</v>
      </c>
      <c r="J609" s="574"/>
      <c r="K609" s="574">
        <v>69.7</v>
      </c>
      <c r="L609" s="583">
        <v>1.8000000000000003</v>
      </c>
      <c r="M609" s="583">
        <v>125.46000000000001</v>
      </c>
      <c r="N609" s="574"/>
      <c r="O609" s="574">
        <v>69.699999999999989</v>
      </c>
      <c r="P609" s="583">
        <v>3</v>
      </c>
      <c r="Q609" s="583">
        <v>209.1</v>
      </c>
      <c r="R609" s="579"/>
      <c r="S609" s="584">
        <v>69.7</v>
      </c>
    </row>
    <row r="610" spans="1:19" ht="14.45" customHeight="1" x14ac:dyDescent="0.2">
      <c r="A610" s="573" t="s">
        <v>1331</v>
      </c>
      <c r="B610" s="574" t="s">
        <v>1332</v>
      </c>
      <c r="C610" s="574" t="s">
        <v>486</v>
      </c>
      <c r="D610" s="574" t="s">
        <v>579</v>
      </c>
      <c r="E610" s="574" t="s">
        <v>1333</v>
      </c>
      <c r="F610" s="574" t="s">
        <v>1338</v>
      </c>
      <c r="G610" s="574" t="s">
        <v>523</v>
      </c>
      <c r="H610" s="583">
        <v>21.400000000000002</v>
      </c>
      <c r="I610" s="583">
        <v>6580.2199999999993</v>
      </c>
      <c r="J610" s="574"/>
      <c r="K610" s="574">
        <v>307.48691588785039</v>
      </c>
      <c r="L610" s="583">
        <v>14.799999999999999</v>
      </c>
      <c r="M610" s="583">
        <v>5441.96</v>
      </c>
      <c r="N610" s="574"/>
      <c r="O610" s="574">
        <v>367.70000000000005</v>
      </c>
      <c r="P610" s="583">
        <v>5.6000000000000005</v>
      </c>
      <c r="Q610" s="583">
        <v>2059.12</v>
      </c>
      <c r="R610" s="579"/>
      <c r="S610" s="584">
        <v>367.69999999999993</v>
      </c>
    </row>
    <row r="611" spans="1:19" ht="14.45" customHeight="1" x14ac:dyDescent="0.2">
      <c r="A611" s="573" t="s">
        <v>1331</v>
      </c>
      <c r="B611" s="574" t="s">
        <v>1332</v>
      </c>
      <c r="C611" s="574" t="s">
        <v>486</v>
      </c>
      <c r="D611" s="574" t="s">
        <v>579</v>
      </c>
      <c r="E611" s="574" t="s">
        <v>1474</v>
      </c>
      <c r="F611" s="574" t="s">
        <v>1475</v>
      </c>
      <c r="G611" s="574" t="s">
        <v>1476</v>
      </c>
      <c r="H611" s="583"/>
      <c r="I611" s="583"/>
      <c r="J611" s="574"/>
      <c r="K611" s="574"/>
      <c r="L611" s="583"/>
      <c r="M611" s="583"/>
      <c r="N611" s="574"/>
      <c r="O611" s="574"/>
      <c r="P611" s="583">
        <v>0.4</v>
      </c>
      <c r="Q611" s="583">
        <v>225.2</v>
      </c>
      <c r="R611" s="579"/>
      <c r="S611" s="584">
        <v>562.99999999999989</v>
      </c>
    </row>
    <row r="612" spans="1:19" ht="14.45" customHeight="1" x14ac:dyDescent="0.2">
      <c r="A612" s="573" t="s">
        <v>1331</v>
      </c>
      <c r="B612" s="574" t="s">
        <v>1332</v>
      </c>
      <c r="C612" s="574" t="s">
        <v>486</v>
      </c>
      <c r="D612" s="574" t="s">
        <v>579</v>
      </c>
      <c r="E612" s="574" t="s">
        <v>1474</v>
      </c>
      <c r="F612" s="574" t="s">
        <v>1477</v>
      </c>
      <c r="G612" s="574" t="s">
        <v>1478</v>
      </c>
      <c r="H612" s="583"/>
      <c r="I612" s="583"/>
      <c r="J612" s="574"/>
      <c r="K612" s="574"/>
      <c r="L612" s="583"/>
      <c r="M612" s="583"/>
      <c r="N612" s="574"/>
      <c r="O612" s="574"/>
      <c r="P612" s="583">
        <v>2</v>
      </c>
      <c r="Q612" s="583">
        <v>372.5</v>
      </c>
      <c r="R612" s="579"/>
      <c r="S612" s="584">
        <v>186.25</v>
      </c>
    </row>
    <row r="613" spans="1:19" ht="14.45" customHeight="1" x14ac:dyDescent="0.2">
      <c r="A613" s="573" t="s">
        <v>1331</v>
      </c>
      <c r="B613" s="574" t="s">
        <v>1332</v>
      </c>
      <c r="C613" s="574" t="s">
        <v>486</v>
      </c>
      <c r="D613" s="574" t="s">
        <v>579</v>
      </c>
      <c r="E613" s="574" t="s">
        <v>1347</v>
      </c>
      <c r="F613" s="574" t="s">
        <v>1356</v>
      </c>
      <c r="G613" s="574" t="s">
        <v>1357</v>
      </c>
      <c r="H613" s="583">
        <v>2</v>
      </c>
      <c r="I613" s="583">
        <v>214</v>
      </c>
      <c r="J613" s="574"/>
      <c r="K613" s="574">
        <v>107</v>
      </c>
      <c r="L613" s="583">
        <v>6</v>
      </c>
      <c r="M613" s="583">
        <v>648</v>
      </c>
      <c r="N613" s="574"/>
      <c r="O613" s="574">
        <v>108</v>
      </c>
      <c r="P613" s="583">
        <v>1</v>
      </c>
      <c r="Q613" s="583">
        <v>112</v>
      </c>
      <c r="R613" s="579"/>
      <c r="S613" s="584">
        <v>112</v>
      </c>
    </row>
    <row r="614" spans="1:19" ht="14.45" customHeight="1" x14ac:dyDescent="0.2">
      <c r="A614" s="573" t="s">
        <v>1331</v>
      </c>
      <c r="B614" s="574" t="s">
        <v>1332</v>
      </c>
      <c r="C614" s="574" t="s">
        <v>486</v>
      </c>
      <c r="D614" s="574" t="s">
        <v>579</v>
      </c>
      <c r="E614" s="574" t="s">
        <v>1347</v>
      </c>
      <c r="F614" s="574" t="s">
        <v>1360</v>
      </c>
      <c r="G614" s="574" t="s">
        <v>1361</v>
      </c>
      <c r="H614" s="583">
        <v>10</v>
      </c>
      <c r="I614" s="583">
        <v>380</v>
      </c>
      <c r="J614" s="574"/>
      <c r="K614" s="574">
        <v>38</v>
      </c>
      <c r="L614" s="583">
        <v>1</v>
      </c>
      <c r="M614" s="583">
        <v>38</v>
      </c>
      <c r="N614" s="574"/>
      <c r="O614" s="574">
        <v>38</v>
      </c>
      <c r="P614" s="583">
        <v>1</v>
      </c>
      <c r="Q614" s="583">
        <v>40</v>
      </c>
      <c r="R614" s="579"/>
      <c r="S614" s="584">
        <v>40</v>
      </c>
    </row>
    <row r="615" spans="1:19" ht="14.45" customHeight="1" x14ac:dyDescent="0.2">
      <c r="A615" s="573" t="s">
        <v>1331</v>
      </c>
      <c r="B615" s="574" t="s">
        <v>1332</v>
      </c>
      <c r="C615" s="574" t="s">
        <v>486</v>
      </c>
      <c r="D615" s="574" t="s">
        <v>579</v>
      </c>
      <c r="E615" s="574" t="s">
        <v>1347</v>
      </c>
      <c r="F615" s="574" t="s">
        <v>1368</v>
      </c>
      <c r="G615" s="574" t="s">
        <v>1369</v>
      </c>
      <c r="H615" s="583">
        <v>8</v>
      </c>
      <c r="I615" s="583">
        <v>2032</v>
      </c>
      <c r="J615" s="574"/>
      <c r="K615" s="574">
        <v>254</v>
      </c>
      <c r="L615" s="583">
        <v>7</v>
      </c>
      <c r="M615" s="583">
        <v>1785</v>
      </c>
      <c r="N615" s="574"/>
      <c r="O615" s="574">
        <v>255</v>
      </c>
      <c r="P615" s="583">
        <v>5</v>
      </c>
      <c r="Q615" s="583">
        <v>1375</v>
      </c>
      <c r="R615" s="579"/>
      <c r="S615" s="584">
        <v>275</v>
      </c>
    </row>
    <row r="616" spans="1:19" ht="14.45" customHeight="1" x14ac:dyDescent="0.2">
      <c r="A616" s="573" t="s">
        <v>1331</v>
      </c>
      <c r="B616" s="574" t="s">
        <v>1332</v>
      </c>
      <c r="C616" s="574" t="s">
        <v>486</v>
      </c>
      <c r="D616" s="574" t="s">
        <v>579</v>
      </c>
      <c r="E616" s="574" t="s">
        <v>1347</v>
      </c>
      <c r="F616" s="574" t="s">
        <v>1370</v>
      </c>
      <c r="G616" s="574" t="s">
        <v>1371</v>
      </c>
      <c r="H616" s="583">
        <v>118</v>
      </c>
      <c r="I616" s="583">
        <v>14868</v>
      </c>
      <c r="J616" s="574"/>
      <c r="K616" s="574">
        <v>126</v>
      </c>
      <c r="L616" s="583">
        <v>81</v>
      </c>
      <c r="M616" s="583">
        <v>10287</v>
      </c>
      <c r="N616" s="574"/>
      <c r="O616" s="574">
        <v>127</v>
      </c>
      <c r="P616" s="583">
        <v>29</v>
      </c>
      <c r="Q616" s="583">
        <v>3973</v>
      </c>
      <c r="R616" s="579"/>
      <c r="S616" s="584">
        <v>137</v>
      </c>
    </row>
    <row r="617" spans="1:19" ht="14.45" customHeight="1" x14ac:dyDescent="0.2">
      <c r="A617" s="573" t="s">
        <v>1331</v>
      </c>
      <c r="B617" s="574" t="s">
        <v>1332</v>
      </c>
      <c r="C617" s="574" t="s">
        <v>486</v>
      </c>
      <c r="D617" s="574" t="s">
        <v>579</v>
      </c>
      <c r="E617" s="574" t="s">
        <v>1347</v>
      </c>
      <c r="F617" s="574" t="s">
        <v>1372</v>
      </c>
      <c r="G617" s="574" t="s">
        <v>1373</v>
      </c>
      <c r="H617" s="583"/>
      <c r="I617" s="583"/>
      <c r="J617" s="574"/>
      <c r="K617" s="574"/>
      <c r="L617" s="583">
        <v>2</v>
      </c>
      <c r="M617" s="583">
        <v>1094</v>
      </c>
      <c r="N617" s="574"/>
      <c r="O617" s="574">
        <v>547</v>
      </c>
      <c r="P617" s="583"/>
      <c r="Q617" s="583"/>
      <c r="R617" s="579"/>
      <c r="S617" s="584"/>
    </row>
    <row r="618" spans="1:19" ht="14.45" customHeight="1" x14ac:dyDescent="0.2">
      <c r="A618" s="573" t="s">
        <v>1331</v>
      </c>
      <c r="B618" s="574" t="s">
        <v>1332</v>
      </c>
      <c r="C618" s="574" t="s">
        <v>486</v>
      </c>
      <c r="D618" s="574" t="s">
        <v>579</v>
      </c>
      <c r="E618" s="574" t="s">
        <v>1347</v>
      </c>
      <c r="F618" s="574" t="s">
        <v>1376</v>
      </c>
      <c r="G618" s="574" t="s">
        <v>1377</v>
      </c>
      <c r="H618" s="583">
        <v>18</v>
      </c>
      <c r="I618" s="583">
        <v>9072</v>
      </c>
      <c r="J618" s="574"/>
      <c r="K618" s="574">
        <v>504</v>
      </c>
      <c r="L618" s="583">
        <v>29</v>
      </c>
      <c r="M618" s="583">
        <v>14703</v>
      </c>
      <c r="N618" s="574"/>
      <c r="O618" s="574">
        <v>507</v>
      </c>
      <c r="P618" s="583">
        <v>9</v>
      </c>
      <c r="Q618" s="583">
        <v>4725</v>
      </c>
      <c r="R618" s="579"/>
      <c r="S618" s="584">
        <v>525</v>
      </c>
    </row>
    <row r="619" spans="1:19" ht="14.45" customHeight="1" x14ac:dyDescent="0.2">
      <c r="A619" s="573" t="s">
        <v>1331</v>
      </c>
      <c r="B619" s="574" t="s">
        <v>1332</v>
      </c>
      <c r="C619" s="574" t="s">
        <v>486</v>
      </c>
      <c r="D619" s="574" t="s">
        <v>579</v>
      </c>
      <c r="E619" s="574" t="s">
        <v>1347</v>
      </c>
      <c r="F619" s="574" t="s">
        <v>1378</v>
      </c>
      <c r="G619" s="574" t="s">
        <v>1379</v>
      </c>
      <c r="H619" s="583">
        <v>28</v>
      </c>
      <c r="I619" s="583">
        <v>19180</v>
      </c>
      <c r="J619" s="574"/>
      <c r="K619" s="574">
        <v>685</v>
      </c>
      <c r="L619" s="583">
        <v>23</v>
      </c>
      <c r="M619" s="583">
        <v>15824</v>
      </c>
      <c r="N619" s="574"/>
      <c r="O619" s="574">
        <v>688</v>
      </c>
      <c r="P619" s="583">
        <v>11</v>
      </c>
      <c r="Q619" s="583">
        <v>7766</v>
      </c>
      <c r="R619" s="579"/>
      <c r="S619" s="584">
        <v>706</v>
      </c>
    </row>
    <row r="620" spans="1:19" ht="14.45" customHeight="1" x14ac:dyDescent="0.2">
      <c r="A620" s="573" t="s">
        <v>1331</v>
      </c>
      <c r="B620" s="574" t="s">
        <v>1332</v>
      </c>
      <c r="C620" s="574" t="s">
        <v>486</v>
      </c>
      <c r="D620" s="574" t="s">
        <v>579</v>
      </c>
      <c r="E620" s="574" t="s">
        <v>1347</v>
      </c>
      <c r="F620" s="574" t="s">
        <v>1380</v>
      </c>
      <c r="G620" s="574" t="s">
        <v>1381</v>
      </c>
      <c r="H620" s="583">
        <v>13</v>
      </c>
      <c r="I620" s="583">
        <v>13520</v>
      </c>
      <c r="J620" s="574"/>
      <c r="K620" s="574">
        <v>1040</v>
      </c>
      <c r="L620" s="583">
        <v>31</v>
      </c>
      <c r="M620" s="583">
        <v>32395</v>
      </c>
      <c r="N620" s="574"/>
      <c r="O620" s="574">
        <v>1045</v>
      </c>
      <c r="P620" s="583">
        <v>6</v>
      </c>
      <c r="Q620" s="583">
        <v>6438</v>
      </c>
      <c r="R620" s="579"/>
      <c r="S620" s="584">
        <v>1073</v>
      </c>
    </row>
    <row r="621" spans="1:19" ht="14.45" customHeight="1" x14ac:dyDescent="0.2">
      <c r="A621" s="573" t="s">
        <v>1331</v>
      </c>
      <c r="B621" s="574" t="s">
        <v>1332</v>
      </c>
      <c r="C621" s="574" t="s">
        <v>486</v>
      </c>
      <c r="D621" s="574" t="s">
        <v>579</v>
      </c>
      <c r="E621" s="574" t="s">
        <v>1347</v>
      </c>
      <c r="F621" s="574" t="s">
        <v>1485</v>
      </c>
      <c r="G621" s="574" t="s">
        <v>1486</v>
      </c>
      <c r="H621" s="583"/>
      <c r="I621" s="583"/>
      <c r="J621" s="574"/>
      <c r="K621" s="574"/>
      <c r="L621" s="583">
        <v>4</v>
      </c>
      <c r="M621" s="583">
        <v>8484</v>
      </c>
      <c r="N621" s="574"/>
      <c r="O621" s="574">
        <v>2121</v>
      </c>
      <c r="P621" s="583"/>
      <c r="Q621" s="583"/>
      <c r="R621" s="579"/>
      <c r="S621" s="584"/>
    </row>
    <row r="622" spans="1:19" ht="14.45" customHeight="1" x14ac:dyDescent="0.2">
      <c r="A622" s="573" t="s">
        <v>1331</v>
      </c>
      <c r="B622" s="574" t="s">
        <v>1332</v>
      </c>
      <c r="C622" s="574" t="s">
        <v>486</v>
      </c>
      <c r="D622" s="574" t="s">
        <v>579</v>
      </c>
      <c r="E622" s="574" t="s">
        <v>1347</v>
      </c>
      <c r="F622" s="574" t="s">
        <v>1487</v>
      </c>
      <c r="G622" s="574" t="s">
        <v>1488</v>
      </c>
      <c r="H622" s="583">
        <v>5</v>
      </c>
      <c r="I622" s="583">
        <v>6455</v>
      </c>
      <c r="J622" s="574"/>
      <c r="K622" s="574">
        <v>1291</v>
      </c>
      <c r="L622" s="583">
        <v>1</v>
      </c>
      <c r="M622" s="583">
        <v>1302</v>
      </c>
      <c r="N622" s="574"/>
      <c r="O622" s="574">
        <v>1302</v>
      </c>
      <c r="P622" s="583">
        <v>1</v>
      </c>
      <c r="Q622" s="583">
        <v>1355</v>
      </c>
      <c r="R622" s="579"/>
      <c r="S622" s="584">
        <v>1355</v>
      </c>
    </row>
    <row r="623" spans="1:19" ht="14.45" customHeight="1" x14ac:dyDescent="0.2">
      <c r="A623" s="573" t="s">
        <v>1331</v>
      </c>
      <c r="B623" s="574" t="s">
        <v>1332</v>
      </c>
      <c r="C623" s="574" t="s">
        <v>486</v>
      </c>
      <c r="D623" s="574" t="s">
        <v>579</v>
      </c>
      <c r="E623" s="574" t="s">
        <v>1347</v>
      </c>
      <c r="F623" s="574" t="s">
        <v>1491</v>
      </c>
      <c r="G623" s="574" t="s">
        <v>1492</v>
      </c>
      <c r="H623" s="583">
        <v>4</v>
      </c>
      <c r="I623" s="583">
        <v>3932</v>
      </c>
      <c r="J623" s="574"/>
      <c r="K623" s="574">
        <v>983</v>
      </c>
      <c r="L623" s="583">
        <v>1</v>
      </c>
      <c r="M623" s="583">
        <v>990</v>
      </c>
      <c r="N623" s="574"/>
      <c r="O623" s="574">
        <v>990</v>
      </c>
      <c r="P623" s="583">
        <v>1</v>
      </c>
      <c r="Q623" s="583">
        <v>1026</v>
      </c>
      <c r="R623" s="579"/>
      <c r="S623" s="584">
        <v>1026</v>
      </c>
    </row>
    <row r="624" spans="1:19" ht="14.45" customHeight="1" x14ac:dyDescent="0.2">
      <c r="A624" s="573" t="s">
        <v>1331</v>
      </c>
      <c r="B624" s="574" t="s">
        <v>1332</v>
      </c>
      <c r="C624" s="574" t="s">
        <v>486</v>
      </c>
      <c r="D624" s="574" t="s">
        <v>579</v>
      </c>
      <c r="E624" s="574" t="s">
        <v>1347</v>
      </c>
      <c r="F624" s="574" t="s">
        <v>1493</v>
      </c>
      <c r="G624" s="574" t="s">
        <v>1494</v>
      </c>
      <c r="H624" s="583">
        <v>2</v>
      </c>
      <c r="I624" s="583">
        <v>1706</v>
      </c>
      <c r="J624" s="574"/>
      <c r="K624" s="574">
        <v>853</v>
      </c>
      <c r="L624" s="583"/>
      <c r="M624" s="583"/>
      <c r="N624" s="574"/>
      <c r="O624" s="574"/>
      <c r="P624" s="583"/>
      <c r="Q624" s="583"/>
      <c r="R624" s="579"/>
      <c r="S624" s="584"/>
    </row>
    <row r="625" spans="1:19" ht="14.45" customHeight="1" x14ac:dyDescent="0.2">
      <c r="A625" s="573" t="s">
        <v>1331</v>
      </c>
      <c r="B625" s="574" t="s">
        <v>1332</v>
      </c>
      <c r="C625" s="574" t="s">
        <v>486</v>
      </c>
      <c r="D625" s="574" t="s">
        <v>579</v>
      </c>
      <c r="E625" s="574" t="s">
        <v>1347</v>
      </c>
      <c r="F625" s="574" t="s">
        <v>1495</v>
      </c>
      <c r="G625" s="574" t="s">
        <v>1496</v>
      </c>
      <c r="H625" s="583">
        <v>18</v>
      </c>
      <c r="I625" s="583">
        <v>30366</v>
      </c>
      <c r="J625" s="574"/>
      <c r="K625" s="574">
        <v>1687</v>
      </c>
      <c r="L625" s="583">
        <v>6</v>
      </c>
      <c r="M625" s="583">
        <v>10158</v>
      </c>
      <c r="N625" s="574"/>
      <c r="O625" s="574">
        <v>1693</v>
      </c>
      <c r="P625" s="583">
        <v>2</v>
      </c>
      <c r="Q625" s="583">
        <v>3488</v>
      </c>
      <c r="R625" s="579"/>
      <c r="S625" s="584">
        <v>1744</v>
      </c>
    </row>
    <row r="626" spans="1:19" ht="14.45" customHeight="1" x14ac:dyDescent="0.2">
      <c r="A626" s="573" t="s">
        <v>1331</v>
      </c>
      <c r="B626" s="574" t="s">
        <v>1332</v>
      </c>
      <c r="C626" s="574" t="s">
        <v>486</v>
      </c>
      <c r="D626" s="574" t="s">
        <v>579</v>
      </c>
      <c r="E626" s="574" t="s">
        <v>1347</v>
      </c>
      <c r="F626" s="574" t="s">
        <v>1382</v>
      </c>
      <c r="G626" s="574" t="s">
        <v>1383</v>
      </c>
      <c r="H626" s="583">
        <v>8</v>
      </c>
      <c r="I626" s="583">
        <v>11248</v>
      </c>
      <c r="J626" s="574"/>
      <c r="K626" s="574">
        <v>1406</v>
      </c>
      <c r="L626" s="583">
        <v>2</v>
      </c>
      <c r="M626" s="583">
        <v>2830</v>
      </c>
      <c r="N626" s="574"/>
      <c r="O626" s="574">
        <v>1415</v>
      </c>
      <c r="P626" s="583">
        <v>1</v>
      </c>
      <c r="Q626" s="583">
        <v>1483</v>
      </c>
      <c r="R626" s="579"/>
      <c r="S626" s="584">
        <v>1483</v>
      </c>
    </row>
    <row r="627" spans="1:19" ht="14.45" customHeight="1" x14ac:dyDescent="0.2">
      <c r="A627" s="573" t="s">
        <v>1331</v>
      </c>
      <c r="B627" s="574" t="s">
        <v>1332</v>
      </c>
      <c r="C627" s="574" t="s">
        <v>486</v>
      </c>
      <c r="D627" s="574" t="s">
        <v>579</v>
      </c>
      <c r="E627" s="574" t="s">
        <v>1347</v>
      </c>
      <c r="F627" s="574" t="s">
        <v>1497</v>
      </c>
      <c r="G627" s="574" t="s">
        <v>1498</v>
      </c>
      <c r="H627" s="583">
        <v>21</v>
      </c>
      <c r="I627" s="583">
        <v>33117</v>
      </c>
      <c r="J627" s="574"/>
      <c r="K627" s="574">
        <v>1577</v>
      </c>
      <c r="L627" s="583">
        <v>2</v>
      </c>
      <c r="M627" s="583">
        <v>3166</v>
      </c>
      <c r="N627" s="574"/>
      <c r="O627" s="574">
        <v>1583</v>
      </c>
      <c r="P627" s="583"/>
      <c r="Q627" s="583"/>
      <c r="R627" s="579"/>
      <c r="S627" s="584"/>
    </row>
    <row r="628" spans="1:19" ht="14.45" customHeight="1" x14ac:dyDescent="0.2">
      <c r="A628" s="573" t="s">
        <v>1331</v>
      </c>
      <c r="B628" s="574" t="s">
        <v>1332</v>
      </c>
      <c r="C628" s="574" t="s">
        <v>486</v>
      </c>
      <c r="D628" s="574" t="s">
        <v>579</v>
      </c>
      <c r="E628" s="574" t="s">
        <v>1347</v>
      </c>
      <c r="F628" s="574" t="s">
        <v>1503</v>
      </c>
      <c r="G628" s="574" t="s">
        <v>1467</v>
      </c>
      <c r="H628" s="583"/>
      <c r="I628" s="583"/>
      <c r="J628" s="574"/>
      <c r="K628" s="574"/>
      <c r="L628" s="583">
        <v>1</v>
      </c>
      <c r="M628" s="583">
        <v>2357</v>
      </c>
      <c r="N628" s="574"/>
      <c r="O628" s="574">
        <v>2357</v>
      </c>
      <c r="P628" s="583"/>
      <c r="Q628" s="583"/>
      <c r="R628" s="579"/>
      <c r="S628" s="584"/>
    </row>
    <row r="629" spans="1:19" ht="14.45" customHeight="1" x14ac:dyDescent="0.2">
      <c r="A629" s="573" t="s">
        <v>1331</v>
      </c>
      <c r="B629" s="574" t="s">
        <v>1332</v>
      </c>
      <c r="C629" s="574" t="s">
        <v>486</v>
      </c>
      <c r="D629" s="574" t="s">
        <v>579</v>
      </c>
      <c r="E629" s="574" t="s">
        <v>1347</v>
      </c>
      <c r="F629" s="574" t="s">
        <v>1390</v>
      </c>
      <c r="G629" s="574" t="s">
        <v>1391</v>
      </c>
      <c r="H629" s="583">
        <v>107</v>
      </c>
      <c r="I629" s="583">
        <v>3566.66</v>
      </c>
      <c r="J629" s="574"/>
      <c r="K629" s="574">
        <v>33.33327102803738</v>
      </c>
      <c r="L629" s="583">
        <v>82</v>
      </c>
      <c r="M629" s="583">
        <v>3124.4399999999996</v>
      </c>
      <c r="N629" s="574"/>
      <c r="O629" s="574">
        <v>38.102926829268284</v>
      </c>
      <c r="P629" s="583">
        <v>32</v>
      </c>
      <c r="Q629" s="583">
        <v>1457.78</v>
      </c>
      <c r="R629" s="579"/>
      <c r="S629" s="584">
        <v>45.555624999999999</v>
      </c>
    </row>
    <row r="630" spans="1:19" ht="14.45" customHeight="1" x14ac:dyDescent="0.2">
      <c r="A630" s="573" t="s">
        <v>1331</v>
      </c>
      <c r="B630" s="574" t="s">
        <v>1332</v>
      </c>
      <c r="C630" s="574" t="s">
        <v>486</v>
      </c>
      <c r="D630" s="574" t="s">
        <v>579</v>
      </c>
      <c r="E630" s="574" t="s">
        <v>1347</v>
      </c>
      <c r="F630" s="574" t="s">
        <v>1396</v>
      </c>
      <c r="G630" s="574" t="s">
        <v>1397</v>
      </c>
      <c r="H630" s="583">
        <v>137</v>
      </c>
      <c r="I630" s="583">
        <v>11919</v>
      </c>
      <c r="J630" s="574"/>
      <c r="K630" s="574">
        <v>87</v>
      </c>
      <c r="L630" s="583">
        <v>89</v>
      </c>
      <c r="M630" s="583">
        <v>7832</v>
      </c>
      <c r="N630" s="574"/>
      <c r="O630" s="574">
        <v>88</v>
      </c>
      <c r="P630" s="583">
        <v>34</v>
      </c>
      <c r="Q630" s="583">
        <v>3162</v>
      </c>
      <c r="R630" s="579"/>
      <c r="S630" s="584">
        <v>93</v>
      </c>
    </row>
    <row r="631" spans="1:19" ht="14.45" customHeight="1" x14ac:dyDescent="0.2">
      <c r="A631" s="573" t="s">
        <v>1331</v>
      </c>
      <c r="B631" s="574" t="s">
        <v>1332</v>
      </c>
      <c r="C631" s="574" t="s">
        <v>486</v>
      </c>
      <c r="D631" s="574" t="s">
        <v>579</v>
      </c>
      <c r="E631" s="574" t="s">
        <v>1347</v>
      </c>
      <c r="F631" s="574" t="s">
        <v>1405</v>
      </c>
      <c r="G631" s="574" t="s">
        <v>1406</v>
      </c>
      <c r="H631" s="583">
        <v>7</v>
      </c>
      <c r="I631" s="583">
        <v>1106</v>
      </c>
      <c r="J631" s="574"/>
      <c r="K631" s="574">
        <v>158</v>
      </c>
      <c r="L631" s="583">
        <v>3</v>
      </c>
      <c r="M631" s="583">
        <v>477</v>
      </c>
      <c r="N631" s="574"/>
      <c r="O631" s="574">
        <v>159</v>
      </c>
      <c r="P631" s="583">
        <v>2</v>
      </c>
      <c r="Q631" s="583">
        <v>328</v>
      </c>
      <c r="R631" s="579"/>
      <c r="S631" s="584">
        <v>164</v>
      </c>
    </row>
    <row r="632" spans="1:19" ht="14.45" customHeight="1" x14ac:dyDescent="0.2">
      <c r="A632" s="573" t="s">
        <v>1331</v>
      </c>
      <c r="B632" s="574" t="s">
        <v>1332</v>
      </c>
      <c r="C632" s="574" t="s">
        <v>486</v>
      </c>
      <c r="D632" s="574" t="s">
        <v>579</v>
      </c>
      <c r="E632" s="574" t="s">
        <v>1347</v>
      </c>
      <c r="F632" s="574" t="s">
        <v>1413</v>
      </c>
      <c r="G632" s="574" t="s">
        <v>1414</v>
      </c>
      <c r="H632" s="583">
        <v>16</v>
      </c>
      <c r="I632" s="583">
        <v>11664</v>
      </c>
      <c r="J632" s="574"/>
      <c r="K632" s="574">
        <v>729</v>
      </c>
      <c r="L632" s="583">
        <v>7</v>
      </c>
      <c r="M632" s="583">
        <v>5138</v>
      </c>
      <c r="N632" s="574"/>
      <c r="O632" s="574">
        <v>734</v>
      </c>
      <c r="P632" s="583"/>
      <c r="Q632" s="583"/>
      <c r="R632" s="579"/>
      <c r="S632" s="584"/>
    </row>
    <row r="633" spans="1:19" ht="14.45" customHeight="1" x14ac:dyDescent="0.2">
      <c r="A633" s="573" t="s">
        <v>1331</v>
      </c>
      <c r="B633" s="574" t="s">
        <v>1332</v>
      </c>
      <c r="C633" s="574" t="s">
        <v>486</v>
      </c>
      <c r="D633" s="574" t="s">
        <v>579</v>
      </c>
      <c r="E633" s="574" t="s">
        <v>1347</v>
      </c>
      <c r="F633" s="574" t="s">
        <v>1415</v>
      </c>
      <c r="G633" s="574" t="s">
        <v>1416</v>
      </c>
      <c r="H633" s="583">
        <v>20</v>
      </c>
      <c r="I633" s="583">
        <v>21380</v>
      </c>
      <c r="J633" s="574"/>
      <c r="K633" s="574">
        <v>1069</v>
      </c>
      <c r="L633" s="583">
        <v>17</v>
      </c>
      <c r="M633" s="583">
        <v>18224</v>
      </c>
      <c r="N633" s="574"/>
      <c r="O633" s="574">
        <v>1072</v>
      </c>
      <c r="P633" s="583">
        <v>6</v>
      </c>
      <c r="Q633" s="583">
        <v>6540</v>
      </c>
      <c r="R633" s="579"/>
      <c r="S633" s="584">
        <v>1090</v>
      </c>
    </row>
    <row r="634" spans="1:19" ht="14.45" customHeight="1" x14ac:dyDescent="0.2">
      <c r="A634" s="573" t="s">
        <v>1331</v>
      </c>
      <c r="B634" s="574" t="s">
        <v>1332</v>
      </c>
      <c r="C634" s="574" t="s">
        <v>486</v>
      </c>
      <c r="D634" s="574" t="s">
        <v>579</v>
      </c>
      <c r="E634" s="574" t="s">
        <v>1347</v>
      </c>
      <c r="F634" s="574" t="s">
        <v>1421</v>
      </c>
      <c r="G634" s="574" t="s">
        <v>1422</v>
      </c>
      <c r="H634" s="583">
        <v>2</v>
      </c>
      <c r="I634" s="583">
        <v>122</v>
      </c>
      <c r="J634" s="574"/>
      <c r="K634" s="574">
        <v>61</v>
      </c>
      <c r="L634" s="583"/>
      <c r="M634" s="583"/>
      <c r="N634" s="574"/>
      <c r="O634" s="574"/>
      <c r="P634" s="583"/>
      <c r="Q634" s="583"/>
      <c r="R634" s="579"/>
      <c r="S634" s="584"/>
    </row>
    <row r="635" spans="1:19" ht="14.45" customHeight="1" x14ac:dyDescent="0.2">
      <c r="A635" s="573" t="s">
        <v>1331</v>
      </c>
      <c r="B635" s="574" t="s">
        <v>1332</v>
      </c>
      <c r="C635" s="574" t="s">
        <v>486</v>
      </c>
      <c r="D635" s="574" t="s">
        <v>579</v>
      </c>
      <c r="E635" s="574" t="s">
        <v>1347</v>
      </c>
      <c r="F635" s="574" t="s">
        <v>1423</v>
      </c>
      <c r="G635" s="574" t="s">
        <v>1424</v>
      </c>
      <c r="H635" s="583">
        <v>3</v>
      </c>
      <c r="I635" s="583">
        <v>2166</v>
      </c>
      <c r="J635" s="574"/>
      <c r="K635" s="574">
        <v>722</v>
      </c>
      <c r="L635" s="583">
        <v>2</v>
      </c>
      <c r="M635" s="583">
        <v>1450</v>
      </c>
      <c r="N635" s="574"/>
      <c r="O635" s="574">
        <v>725</v>
      </c>
      <c r="P635" s="583">
        <v>1</v>
      </c>
      <c r="Q635" s="583">
        <v>756</v>
      </c>
      <c r="R635" s="579"/>
      <c r="S635" s="584">
        <v>756</v>
      </c>
    </row>
    <row r="636" spans="1:19" ht="14.45" customHeight="1" x14ac:dyDescent="0.2">
      <c r="A636" s="573" t="s">
        <v>1331</v>
      </c>
      <c r="B636" s="574" t="s">
        <v>1332</v>
      </c>
      <c r="C636" s="574" t="s">
        <v>486</v>
      </c>
      <c r="D636" s="574" t="s">
        <v>579</v>
      </c>
      <c r="E636" s="574" t="s">
        <v>1347</v>
      </c>
      <c r="F636" s="574" t="s">
        <v>1425</v>
      </c>
      <c r="G636" s="574" t="s">
        <v>1426</v>
      </c>
      <c r="H636" s="583">
        <v>8</v>
      </c>
      <c r="I636" s="583">
        <v>736</v>
      </c>
      <c r="J636" s="574"/>
      <c r="K636" s="574">
        <v>92</v>
      </c>
      <c r="L636" s="583">
        <v>1</v>
      </c>
      <c r="M636" s="583">
        <v>93</v>
      </c>
      <c r="N636" s="574"/>
      <c r="O636" s="574">
        <v>93</v>
      </c>
      <c r="P636" s="583">
        <v>1</v>
      </c>
      <c r="Q636" s="583">
        <v>96</v>
      </c>
      <c r="R636" s="579"/>
      <c r="S636" s="584">
        <v>96</v>
      </c>
    </row>
    <row r="637" spans="1:19" ht="14.45" customHeight="1" x14ac:dyDescent="0.2">
      <c r="A637" s="573" t="s">
        <v>1331</v>
      </c>
      <c r="B637" s="574" t="s">
        <v>1332</v>
      </c>
      <c r="C637" s="574" t="s">
        <v>486</v>
      </c>
      <c r="D637" s="574" t="s">
        <v>579</v>
      </c>
      <c r="E637" s="574" t="s">
        <v>1347</v>
      </c>
      <c r="F637" s="574" t="s">
        <v>1427</v>
      </c>
      <c r="G637" s="574" t="s">
        <v>1428</v>
      </c>
      <c r="H637" s="583">
        <v>1</v>
      </c>
      <c r="I637" s="583">
        <v>376</v>
      </c>
      <c r="J637" s="574"/>
      <c r="K637" s="574">
        <v>376</v>
      </c>
      <c r="L637" s="583"/>
      <c r="M637" s="583"/>
      <c r="N637" s="574"/>
      <c r="O637" s="574"/>
      <c r="P637" s="583"/>
      <c r="Q637" s="583"/>
      <c r="R637" s="579"/>
      <c r="S637" s="584"/>
    </row>
    <row r="638" spans="1:19" ht="14.45" customHeight="1" x14ac:dyDescent="0.2">
      <c r="A638" s="573" t="s">
        <v>1331</v>
      </c>
      <c r="B638" s="574" t="s">
        <v>1332</v>
      </c>
      <c r="C638" s="574" t="s">
        <v>486</v>
      </c>
      <c r="D638" s="574" t="s">
        <v>579</v>
      </c>
      <c r="E638" s="574" t="s">
        <v>1347</v>
      </c>
      <c r="F638" s="574" t="s">
        <v>1429</v>
      </c>
      <c r="G638" s="574" t="s">
        <v>1430</v>
      </c>
      <c r="H638" s="583">
        <v>2</v>
      </c>
      <c r="I638" s="583">
        <v>1980</v>
      </c>
      <c r="J638" s="574"/>
      <c r="K638" s="574">
        <v>990</v>
      </c>
      <c r="L638" s="583"/>
      <c r="M638" s="583"/>
      <c r="N638" s="574"/>
      <c r="O638" s="574"/>
      <c r="P638" s="583"/>
      <c r="Q638" s="583"/>
      <c r="R638" s="579"/>
      <c r="S638" s="584"/>
    </row>
    <row r="639" spans="1:19" ht="14.45" customHeight="1" x14ac:dyDescent="0.2">
      <c r="A639" s="573" t="s">
        <v>1331</v>
      </c>
      <c r="B639" s="574" t="s">
        <v>1332</v>
      </c>
      <c r="C639" s="574" t="s">
        <v>486</v>
      </c>
      <c r="D639" s="574" t="s">
        <v>579</v>
      </c>
      <c r="E639" s="574" t="s">
        <v>1347</v>
      </c>
      <c r="F639" s="574" t="s">
        <v>1433</v>
      </c>
      <c r="G639" s="574" t="s">
        <v>1434</v>
      </c>
      <c r="H639" s="583">
        <v>1</v>
      </c>
      <c r="I639" s="583">
        <v>393</v>
      </c>
      <c r="J639" s="574"/>
      <c r="K639" s="574">
        <v>393</v>
      </c>
      <c r="L639" s="583">
        <v>2</v>
      </c>
      <c r="M639" s="583">
        <v>792</v>
      </c>
      <c r="N639" s="574"/>
      <c r="O639" s="574">
        <v>396</v>
      </c>
      <c r="P639" s="583">
        <v>2</v>
      </c>
      <c r="Q639" s="583">
        <v>816</v>
      </c>
      <c r="R639" s="579"/>
      <c r="S639" s="584">
        <v>408</v>
      </c>
    </row>
    <row r="640" spans="1:19" ht="14.45" customHeight="1" x14ac:dyDescent="0.2">
      <c r="A640" s="573" t="s">
        <v>1331</v>
      </c>
      <c r="B640" s="574" t="s">
        <v>1332</v>
      </c>
      <c r="C640" s="574" t="s">
        <v>486</v>
      </c>
      <c r="D640" s="574" t="s">
        <v>579</v>
      </c>
      <c r="E640" s="574" t="s">
        <v>1347</v>
      </c>
      <c r="F640" s="574" t="s">
        <v>1435</v>
      </c>
      <c r="G640" s="574" t="s">
        <v>1436</v>
      </c>
      <c r="H640" s="583">
        <v>5</v>
      </c>
      <c r="I640" s="583">
        <v>2540</v>
      </c>
      <c r="J640" s="574"/>
      <c r="K640" s="574">
        <v>508</v>
      </c>
      <c r="L640" s="583">
        <v>5</v>
      </c>
      <c r="M640" s="583">
        <v>2555</v>
      </c>
      <c r="N640" s="574"/>
      <c r="O640" s="574">
        <v>511</v>
      </c>
      <c r="P640" s="583">
        <v>3</v>
      </c>
      <c r="Q640" s="583">
        <v>1569</v>
      </c>
      <c r="R640" s="579"/>
      <c r="S640" s="584">
        <v>523</v>
      </c>
    </row>
    <row r="641" spans="1:19" ht="14.45" customHeight="1" x14ac:dyDescent="0.2">
      <c r="A641" s="573" t="s">
        <v>1331</v>
      </c>
      <c r="B641" s="574" t="s">
        <v>1332</v>
      </c>
      <c r="C641" s="574" t="s">
        <v>486</v>
      </c>
      <c r="D641" s="574" t="s">
        <v>579</v>
      </c>
      <c r="E641" s="574" t="s">
        <v>1347</v>
      </c>
      <c r="F641" s="574" t="s">
        <v>1506</v>
      </c>
      <c r="G641" s="574" t="s">
        <v>1507</v>
      </c>
      <c r="H641" s="583">
        <v>12</v>
      </c>
      <c r="I641" s="583">
        <v>20232</v>
      </c>
      <c r="J641" s="574"/>
      <c r="K641" s="574">
        <v>1686</v>
      </c>
      <c r="L641" s="583">
        <v>1</v>
      </c>
      <c r="M641" s="583">
        <v>1697</v>
      </c>
      <c r="N641" s="574"/>
      <c r="O641" s="574">
        <v>1697</v>
      </c>
      <c r="P641" s="583"/>
      <c r="Q641" s="583"/>
      <c r="R641" s="579"/>
      <c r="S641" s="584"/>
    </row>
    <row r="642" spans="1:19" ht="14.45" customHeight="1" x14ac:dyDescent="0.2">
      <c r="A642" s="573" t="s">
        <v>1331</v>
      </c>
      <c r="B642" s="574" t="s">
        <v>1332</v>
      </c>
      <c r="C642" s="574" t="s">
        <v>486</v>
      </c>
      <c r="D642" s="574" t="s">
        <v>579</v>
      </c>
      <c r="E642" s="574" t="s">
        <v>1347</v>
      </c>
      <c r="F642" s="574" t="s">
        <v>1443</v>
      </c>
      <c r="G642" s="574" t="s">
        <v>1444</v>
      </c>
      <c r="H642" s="583">
        <v>12</v>
      </c>
      <c r="I642" s="583">
        <v>3744</v>
      </c>
      <c r="J642" s="574"/>
      <c r="K642" s="574">
        <v>312</v>
      </c>
      <c r="L642" s="583">
        <v>8</v>
      </c>
      <c r="M642" s="583">
        <v>2504</v>
      </c>
      <c r="N642" s="574"/>
      <c r="O642" s="574">
        <v>313</v>
      </c>
      <c r="P642" s="583">
        <v>4</v>
      </c>
      <c r="Q642" s="583">
        <v>1276</v>
      </c>
      <c r="R642" s="579"/>
      <c r="S642" s="584">
        <v>319</v>
      </c>
    </row>
    <row r="643" spans="1:19" ht="14.45" customHeight="1" x14ac:dyDescent="0.2">
      <c r="A643" s="573" t="s">
        <v>1331</v>
      </c>
      <c r="B643" s="574" t="s">
        <v>1332</v>
      </c>
      <c r="C643" s="574" t="s">
        <v>486</v>
      </c>
      <c r="D643" s="574" t="s">
        <v>579</v>
      </c>
      <c r="E643" s="574" t="s">
        <v>1347</v>
      </c>
      <c r="F643" s="574" t="s">
        <v>1508</v>
      </c>
      <c r="G643" s="574" t="s">
        <v>1509</v>
      </c>
      <c r="H643" s="583">
        <v>14</v>
      </c>
      <c r="I643" s="583">
        <v>52360</v>
      </c>
      <c r="J643" s="574"/>
      <c r="K643" s="574">
        <v>3740</v>
      </c>
      <c r="L643" s="583">
        <v>4</v>
      </c>
      <c r="M643" s="583">
        <v>15032</v>
      </c>
      <c r="N643" s="574"/>
      <c r="O643" s="574">
        <v>3758</v>
      </c>
      <c r="P643" s="583">
        <v>5</v>
      </c>
      <c r="Q643" s="583">
        <v>19855</v>
      </c>
      <c r="R643" s="579"/>
      <c r="S643" s="584">
        <v>3971</v>
      </c>
    </row>
    <row r="644" spans="1:19" ht="14.45" customHeight="1" x14ac:dyDescent="0.2">
      <c r="A644" s="573" t="s">
        <v>1331</v>
      </c>
      <c r="B644" s="574" t="s">
        <v>1332</v>
      </c>
      <c r="C644" s="574" t="s">
        <v>486</v>
      </c>
      <c r="D644" s="574" t="s">
        <v>579</v>
      </c>
      <c r="E644" s="574" t="s">
        <v>1347</v>
      </c>
      <c r="F644" s="574" t="s">
        <v>1510</v>
      </c>
      <c r="G644" s="574" t="s">
        <v>1511</v>
      </c>
      <c r="H644" s="583">
        <v>6</v>
      </c>
      <c r="I644" s="583">
        <v>10476</v>
      </c>
      <c r="J644" s="574"/>
      <c r="K644" s="574">
        <v>1746</v>
      </c>
      <c r="L644" s="583">
        <v>5</v>
      </c>
      <c r="M644" s="583">
        <v>8765</v>
      </c>
      <c r="N644" s="574"/>
      <c r="O644" s="574">
        <v>1753</v>
      </c>
      <c r="P644" s="583">
        <v>5</v>
      </c>
      <c r="Q644" s="583">
        <v>9180</v>
      </c>
      <c r="R644" s="579"/>
      <c r="S644" s="584">
        <v>1836</v>
      </c>
    </row>
    <row r="645" spans="1:19" ht="14.45" customHeight="1" x14ac:dyDescent="0.2">
      <c r="A645" s="573" t="s">
        <v>1331</v>
      </c>
      <c r="B645" s="574" t="s">
        <v>1332</v>
      </c>
      <c r="C645" s="574" t="s">
        <v>486</v>
      </c>
      <c r="D645" s="574" t="s">
        <v>579</v>
      </c>
      <c r="E645" s="574" t="s">
        <v>1347</v>
      </c>
      <c r="F645" s="574" t="s">
        <v>1514</v>
      </c>
      <c r="G645" s="574" t="s">
        <v>1515</v>
      </c>
      <c r="H645" s="583"/>
      <c r="I645" s="583"/>
      <c r="J645" s="574"/>
      <c r="K645" s="574"/>
      <c r="L645" s="583">
        <v>1</v>
      </c>
      <c r="M645" s="583">
        <v>1092</v>
      </c>
      <c r="N645" s="574"/>
      <c r="O645" s="574">
        <v>1092</v>
      </c>
      <c r="P645" s="583"/>
      <c r="Q645" s="583"/>
      <c r="R645" s="579"/>
      <c r="S645" s="584"/>
    </row>
    <row r="646" spans="1:19" ht="14.45" customHeight="1" x14ac:dyDescent="0.2">
      <c r="A646" s="573" t="s">
        <v>1331</v>
      </c>
      <c r="B646" s="574" t="s">
        <v>1332</v>
      </c>
      <c r="C646" s="574" t="s">
        <v>486</v>
      </c>
      <c r="D646" s="574" t="s">
        <v>579</v>
      </c>
      <c r="E646" s="574" t="s">
        <v>1347</v>
      </c>
      <c r="F646" s="574" t="s">
        <v>1447</v>
      </c>
      <c r="G646" s="574" t="s">
        <v>1448</v>
      </c>
      <c r="H646" s="583">
        <v>2</v>
      </c>
      <c r="I646" s="583">
        <v>620</v>
      </c>
      <c r="J646" s="574"/>
      <c r="K646" s="574">
        <v>310</v>
      </c>
      <c r="L646" s="583"/>
      <c r="M646" s="583"/>
      <c r="N646" s="574"/>
      <c r="O646" s="574"/>
      <c r="P646" s="583"/>
      <c r="Q646" s="583"/>
      <c r="R646" s="579"/>
      <c r="S646" s="584"/>
    </row>
    <row r="647" spans="1:19" ht="14.45" customHeight="1" x14ac:dyDescent="0.2">
      <c r="A647" s="573" t="s">
        <v>1331</v>
      </c>
      <c r="B647" s="574" t="s">
        <v>1332</v>
      </c>
      <c r="C647" s="574" t="s">
        <v>486</v>
      </c>
      <c r="D647" s="574" t="s">
        <v>579</v>
      </c>
      <c r="E647" s="574" t="s">
        <v>1347</v>
      </c>
      <c r="F647" s="574" t="s">
        <v>1449</v>
      </c>
      <c r="G647" s="574" t="s">
        <v>1450</v>
      </c>
      <c r="H647" s="583">
        <v>1</v>
      </c>
      <c r="I647" s="583">
        <v>337</v>
      </c>
      <c r="J647" s="574"/>
      <c r="K647" s="574">
        <v>337</v>
      </c>
      <c r="L647" s="583">
        <v>2</v>
      </c>
      <c r="M647" s="583">
        <v>680</v>
      </c>
      <c r="N647" s="574"/>
      <c r="O647" s="574">
        <v>340</v>
      </c>
      <c r="P647" s="583">
        <v>2</v>
      </c>
      <c r="Q647" s="583">
        <v>716</v>
      </c>
      <c r="R647" s="579"/>
      <c r="S647" s="584">
        <v>358</v>
      </c>
    </row>
    <row r="648" spans="1:19" ht="14.45" customHeight="1" x14ac:dyDescent="0.2">
      <c r="A648" s="573" t="s">
        <v>1331</v>
      </c>
      <c r="B648" s="574" t="s">
        <v>1332</v>
      </c>
      <c r="C648" s="574" t="s">
        <v>486</v>
      </c>
      <c r="D648" s="574" t="s">
        <v>579</v>
      </c>
      <c r="E648" s="574" t="s">
        <v>1347</v>
      </c>
      <c r="F648" s="574" t="s">
        <v>1451</v>
      </c>
      <c r="G648" s="574" t="s">
        <v>1452</v>
      </c>
      <c r="H648" s="583">
        <v>3</v>
      </c>
      <c r="I648" s="583">
        <v>3135</v>
      </c>
      <c r="J648" s="574"/>
      <c r="K648" s="574">
        <v>1045</v>
      </c>
      <c r="L648" s="583"/>
      <c r="M648" s="583"/>
      <c r="N648" s="574"/>
      <c r="O648" s="574"/>
      <c r="P648" s="583"/>
      <c r="Q648" s="583"/>
      <c r="R648" s="579"/>
      <c r="S648" s="584"/>
    </row>
    <row r="649" spans="1:19" ht="14.45" customHeight="1" x14ac:dyDescent="0.2">
      <c r="A649" s="573" t="s">
        <v>1331</v>
      </c>
      <c r="B649" s="574" t="s">
        <v>1332</v>
      </c>
      <c r="C649" s="574" t="s">
        <v>486</v>
      </c>
      <c r="D649" s="574" t="s">
        <v>579</v>
      </c>
      <c r="E649" s="574" t="s">
        <v>1347</v>
      </c>
      <c r="F649" s="574" t="s">
        <v>1453</v>
      </c>
      <c r="G649" s="574" t="s">
        <v>1454</v>
      </c>
      <c r="H649" s="583"/>
      <c r="I649" s="583"/>
      <c r="J649" s="574"/>
      <c r="K649" s="574"/>
      <c r="L649" s="583"/>
      <c r="M649" s="583"/>
      <c r="N649" s="574"/>
      <c r="O649" s="574"/>
      <c r="P649" s="583">
        <v>1</v>
      </c>
      <c r="Q649" s="583">
        <v>880</v>
      </c>
      <c r="R649" s="579"/>
      <c r="S649" s="584">
        <v>880</v>
      </c>
    </row>
    <row r="650" spans="1:19" ht="14.45" customHeight="1" x14ac:dyDescent="0.2">
      <c r="A650" s="573" t="s">
        <v>1331</v>
      </c>
      <c r="B650" s="574" t="s">
        <v>1332</v>
      </c>
      <c r="C650" s="574" t="s">
        <v>486</v>
      </c>
      <c r="D650" s="574" t="s">
        <v>579</v>
      </c>
      <c r="E650" s="574" t="s">
        <v>1347</v>
      </c>
      <c r="F650" s="574" t="s">
        <v>1457</v>
      </c>
      <c r="G650" s="574" t="s">
        <v>1458</v>
      </c>
      <c r="H650" s="583">
        <v>1</v>
      </c>
      <c r="I650" s="583">
        <v>1209</v>
      </c>
      <c r="J650" s="574"/>
      <c r="K650" s="574">
        <v>1209</v>
      </c>
      <c r="L650" s="583">
        <v>2</v>
      </c>
      <c r="M650" s="583">
        <v>2428</v>
      </c>
      <c r="N650" s="574"/>
      <c r="O650" s="574">
        <v>1214</v>
      </c>
      <c r="P650" s="583"/>
      <c r="Q650" s="583"/>
      <c r="R650" s="579"/>
      <c r="S650" s="584"/>
    </row>
    <row r="651" spans="1:19" ht="14.45" customHeight="1" x14ac:dyDescent="0.2">
      <c r="A651" s="573" t="s">
        <v>1331</v>
      </c>
      <c r="B651" s="574" t="s">
        <v>1332</v>
      </c>
      <c r="C651" s="574" t="s">
        <v>486</v>
      </c>
      <c r="D651" s="574" t="s">
        <v>579</v>
      </c>
      <c r="E651" s="574" t="s">
        <v>1347</v>
      </c>
      <c r="F651" s="574" t="s">
        <v>1516</v>
      </c>
      <c r="G651" s="574" t="s">
        <v>1517</v>
      </c>
      <c r="H651" s="583"/>
      <c r="I651" s="583"/>
      <c r="J651" s="574"/>
      <c r="K651" s="574"/>
      <c r="L651" s="583">
        <v>2</v>
      </c>
      <c r="M651" s="583">
        <v>2776</v>
      </c>
      <c r="N651" s="574"/>
      <c r="O651" s="574">
        <v>1388</v>
      </c>
      <c r="P651" s="583">
        <v>1</v>
      </c>
      <c r="Q651" s="583">
        <v>1449</v>
      </c>
      <c r="R651" s="579"/>
      <c r="S651" s="584">
        <v>1449</v>
      </c>
    </row>
    <row r="652" spans="1:19" ht="14.45" customHeight="1" x14ac:dyDescent="0.2">
      <c r="A652" s="573" t="s">
        <v>1331</v>
      </c>
      <c r="B652" s="574" t="s">
        <v>1332</v>
      </c>
      <c r="C652" s="574" t="s">
        <v>486</v>
      </c>
      <c r="D652" s="574" t="s">
        <v>579</v>
      </c>
      <c r="E652" s="574" t="s">
        <v>1347</v>
      </c>
      <c r="F652" s="574" t="s">
        <v>1459</v>
      </c>
      <c r="G652" s="574" t="s">
        <v>1460</v>
      </c>
      <c r="H652" s="583">
        <v>2</v>
      </c>
      <c r="I652" s="583">
        <v>3168</v>
      </c>
      <c r="J652" s="574"/>
      <c r="K652" s="574">
        <v>1584</v>
      </c>
      <c r="L652" s="583">
        <v>1</v>
      </c>
      <c r="M652" s="583">
        <v>1587</v>
      </c>
      <c r="N652" s="574"/>
      <c r="O652" s="574">
        <v>1587</v>
      </c>
      <c r="P652" s="583"/>
      <c r="Q652" s="583"/>
      <c r="R652" s="579"/>
      <c r="S652" s="584"/>
    </row>
    <row r="653" spans="1:19" ht="14.45" customHeight="1" x14ac:dyDescent="0.2">
      <c r="A653" s="573" t="s">
        <v>1331</v>
      </c>
      <c r="B653" s="574" t="s">
        <v>1332</v>
      </c>
      <c r="C653" s="574" t="s">
        <v>486</v>
      </c>
      <c r="D653" s="574" t="s">
        <v>579</v>
      </c>
      <c r="E653" s="574" t="s">
        <v>1347</v>
      </c>
      <c r="F653" s="574" t="s">
        <v>1463</v>
      </c>
      <c r="G653" s="574" t="s">
        <v>1446</v>
      </c>
      <c r="H653" s="583">
        <v>4</v>
      </c>
      <c r="I653" s="583">
        <v>3324</v>
      </c>
      <c r="J653" s="574"/>
      <c r="K653" s="574">
        <v>831</v>
      </c>
      <c r="L653" s="583">
        <v>2</v>
      </c>
      <c r="M653" s="583">
        <v>1668</v>
      </c>
      <c r="N653" s="574"/>
      <c r="O653" s="574">
        <v>834</v>
      </c>
      <c r="P653" s="583">
        <v>2</v>
      </c>
      <c r="Q653" s="583">
        <v>1730</v>
      </c>
      <c r="R653" s="579"/>
      <c r="S653" s="584">
        <v>865</v>
      </c>
    </row>
    <row r="654" spans="1:19" ht="14.45" customHeight="1" x14ac:dyDescent="0.2">
      <c r="A654" s="573" t="s">
        <v>1331</v>
      </c>
      <c r="B654" s="574" t="s">
        <v>1332</v>
      </c>
      <c r="C654" s="574" t="s">
        <v>486</v>
      </c>
      <c r="D654" s="574" t="s">
        <v>579</v>
      </c>
      <c r="E654" s="574" t="s">
        <v>1347</v>
      </c>
      <c r="F654" s="574" t="s">
        <v>1520</v>
      </c>
      <c r="G654" s="574" t="s">
        <v>1521</v>
      </c>
      <c r="H654" s="583"/>
      <c r="I654" s="583"/>
      <c r="J654" s="574"/>
      <c r="K654" s="574"/>
      <c r="L654" s="583">
        <v>1</v>
      </c>
      <c r="M654" s="583">
        <v>486</v>
      </c>
      <c r="N654" s="574"/>
      <c r="O654" s="574">
        <v>486</v>
      </c>
      <c r="P654" s="583"/>
      <c r="Q654" s="583"/>
      <c r="R654" s="579"/>
      <c r="S654" s="584"/>
    </row>
    <row r="655" spans="1:19" ht="14.45" customHeight="1" x14ac:dyDescent="0.2">
      <c r="A655" s="573" t="s">
        <v>1331</v>
      </c>
      <c r="B655" s="574" t="s">
        <v>1332</v>
      </c>
      <c r="C655" s="574" t="s">
        <v>486</v>
      </c>
      <c r="D655" s="574" t="s">
        <v>579</v>
      </c>
      <c r="E655" s="574" t="s">
        <v>1347</v>
      </c>
      <c r="F655" s="574" t="s">
        <v>1522</v>
      </c>
      <c r="G655" s="574" t="s">
        <v>1523</v>
      </c>
      <c r="H655" s="583">
        <v>2</v>
      </c>
      <c r="I655" s="583">
        <v>754</v>
      </c>
      <c r="J655" s="574"/>
      <c r="K655" s="574">
        <v>377</v>
      </c>
      <c r="L655" s="583"/>
      <c r="M655" s="583"/>
      <c r="N655" s="574"/>
      <c r="O655" s="574"/>
      <c r="P655" s="583"/>
      <c r="Q655" s="583"/>
      <c r="R655" s="579"/>
      <c r="S655" s="584"/>
    </row>
    <row r="656" spans="1:19" ht="14.45" customHeight="1" x14ac:dyDescent="0.2">
      <c r="A656" s="573" t="s">
        <v>1331</v>
      </c>
      <c r="B656" s="574" t="s">
        <v>1332</v>
      </c>
      <c r="C656" s="574" t="s">
        <v>486</v>
      </c>
      <c r="D656" s="574" t="s">
        <v>570</v>
      </c>
      <c r="E656" s="574" t="s">
        <v>1333</v>
      </c>
      <c r="F656" s="574" t="s">
        <v>1334</v>
      </c>
      <c r="G656" s="574" t="s">
        <v>1335</v>
      </c>
      <c r="H656" s="583">
        <v>23.03</v>
      </c>
      <c r="I656" s="583">
        <v>1727.82</v>
      </c>
      <c r="J656" s="574"/>
      <c r="K656" s="574">
        <v>75.024750325662168</v>
      </c>
      <c r="L656" s="583">
        <v>9.4300000000000015</v>
      </c>
      <c r="M656" s="583">
        <v>692.68</v>
      </c>
      <c r="N656" s="574"/>
      <c r="O656" s="574">
        <v>73.454931071049828</v>
      </c>
      <c r="P656" s="583">
        <v>0.4</v>
      </c>
      <c r="Q656" s="583">
        <v>29.08</v>
      </c>
      <c r="R656" s="579"/>
      <c r="S656" s="584">
        <v>72.699999999999989</v>
      </c>
    </row>
    <row r="657" spans="1:19" ht="14.45" customHeight="1" x14ac:dyDescent="0.2">
      <c r="A657" s="573" t="s">
        <v>1331</v>
      </c>
      <c r="B657" s="574" t="s">
        <v>1332</v>
      </c>
      <c r="C657" s="574" t="s">
        <v>486</v>
      </c>
      <c r="D657" s="574" t="s">
        <v>570</v>
      </c>
      <c r="E657" s="574" t="s">
        <v>1333</v>
      </c>
      <c r="F657" s="574" t="s">
        <v>1336</v>
      </c>
      <c r="G657" s="574" t="s">
        <v>1337</v>
      </c>
      <c r="H657" s="583">
        <v>16.420000000000002</v>
      </c>
      <c r="I657" s="583">
        <v>1144.48</v>
      </c>
      <c r="J657" s="574"/>
      <c r="K657" s="574">
        <v>69.700365408038977</v>
      </c>
      <c r="L657" s="583">
        <v>11.27</v>
      </c>
      <c r="M657" s="583">
        <v>785.51</v>
      </c>
      <c r="N657" s="574"/>
      <c r="O657" s="574">
        <v>69.699201419698312</v>
      </c>
      <c r="P657" s="583"/>
      <c r="Q657" s="583"/>
      <c r="R657" s="579"/>
      <c r="S657" s="584"/>
    </row>
    <row r="658" spans="1:19" ht="14.45" customHeight="1" x14ac:dyDescent="0.2">
      <c r="A658" s="573" t="s">
        <v>1331</v>
      </c>
      <c r="B658" s="574" t="s">
        <v>1332</v>
      </c>
      <c r="C658" s="574" t="s">
        <v>486</v>
      </c>
      <c r="D658" s="574" t="s">
        <v>570</v>
      </c>
      <c r="E658" s="574" t="s">
        <v>1333</v>
      </c>
      <c r="F658" s="574" t="s">
        <v>1336</v>
      </c>
      <c r="G658" s="574" t="s">
        <v>525</v>
      </c>
      <c r="H658" s="583">
        <v>7.3999999999999995</v>
      </c>
      <c r="I658" s="583">
        <v>515.78</v>
      </c>
      <c r="J658" s="574"/>
      <c r="K658" s="574">
        <v>69.7</v>
      </c>
      <c r="L658" s="583">
        <v>3.12</v>
      </c>
      <c r="M658" s="583">
        <v>217.46</v>
      </c>
      <c r="N658" s="574"/>
      <c r="O658" s="574">
        <v>69.698717948717942</v>
      </c>
      <c r="P658" s="583">
        <v>0.30000000000000004</v>
      </c>
      <c r="Q658" s="583">
        <v>20.91</v>
      </c>
      <c r="R658" s="579"/>
      <c r="S658" s="584">
        <v>69.699999999999989</v>
      </c>
    </row>
    <row r="659" spans="1:19" ht="14.45" customHeight="1" x14ac:dyDescent="0.2">
      <c r="A659" s="573" t="s">
        <v>1331</v>
      </c>
      <c r="B659" s="574" t="s">
        <v>1332</v>
      </c>
      <c r="C659" s="574" t="s">
        <v>486</v>
      </c>
      <c r="D659" s="574" t="s">
        <v>570</v>
      </c>
      <c r="E659" s="574" t="s">
        <v>1333</v>
      </c>
      <c r="F659" s="574" t="s">
        <v>1338</v>
      </c>
      <c r="G659" s="574" t="s">
        <v>523</v>
      </c>
      <c r="H659" s="583">
        <v>6.62</v>
      </c>
      <c r="I659" s="583">
        <v>1969.96</v>
      </c>
      <c r="J659" s="574"/>
      <c r="K659" s="574">
        <v>297.57703927492446</v>
      </c>
      <c r="L659" s="583">
        <v>0.2</v>
      </c>
      <c r="M659" s="583">
        <v>73.540000000000006</v>
      </c>
      <c r="N659" s="574"/>
      <c r="O659" s="574">
        <v>367.7</v>
      </c>
      <c r="P659" s="583"/>
      <c r="Q659" s="583"/>
      <c r="R659" s="579"/>
      <c r="S659" s="584"/>
    </row>
    <row r="660" spans="1:19" ht="14.45" customHeight="1" x14ac:dyDescent="0.2">
      <c r="A660" s="573" t="s">
        <v>1331</v>
      </c>
      <c r="B660" s="574" t="s">
        <v>1332</v>
      </c>
      <c r="C660" s="574" t="s">
        <v>486</v>
      </c>
      <c r="D660" s="574" t="s">
        <v>570</v>
      </c>
      <c r="E660" s="574" t="s">
        <v>1333</v>
      </c>
      <c r="F660" s="574" t="s">
        <v>1340</v>
      </c>
      <c r="G660" s="574" t="s">
        <v>1341</v>
      </c>
      <c r="H660" s="583">
        <v>3.04</v>
      </c>
      <c r="I660" s="583">
        <v>498.02</v>
      </c>
      <c r="J660" s="574"/>
      <c r="K660" s="574">
        <v>163.82236842105263</v>
      </c>
      <c r="L660" s="583">
        <v>0.41000000000000003</v>
      </c>
      <c r="M660" s="583">
        <v>74.97999999999999</v>
      </c>
      <c r="N660" s="574"/>
      <c r="O660" s="574">
        <v>182.87804878048777</v>
      </c>
      <c r="P660" s="583"/>
      <c r="Q660" s="583"/>
      <c r="R660" s="579"/>
      <c r="S660" s="584"/>
    </row>
    <row r="661" spans="1:19" ht="14.45" customHeight="1" x14ac:dyDescent="0.2">
      <c r="A661" s="573" t="s">
        <v>1331</v>
      </c>
      <c r="B661" s="574" t="s">
        <v>1332</v>
      </c>
      <c r="C661" s="574" t="s">
        <v>486</v>
      </c>
      <c r="D661" s="574" t="s">
        <v>570</v>
      </c>
      <c r="E661" s="574" t="s">
        <v>1333</v>
      </c>
      <c r="F661" s="574" t="s">
        <v>1473</v>
      </c>
      <c r="G661" s="574"/>
      <c r="H661" s="583">
        <v>1</v>
      </c>
      <c r="I661" s="583">
        <v>147.75</v>
      </c>
      <c r="J661" s="574"/>
      <c r="K661" s="574">
        <v>147.75</v>
      </c>
      <c r="L661" s="583"/>
      <c r="M661" s="583"/>
      <c r="N661" s="574"/>
      <c r="O661" s="574"/>
      <c r="P661" s="583"/>
      <c r="Q661" s="583"/>
      <c r="R661" s="579"/>
      <c r="S661" s="584"/>
    </row>
    <row r="662" spans="1:19" ht="14.45" customHeight="1" x14ac:dyDescent="0.2">
      <c r="A662" s="573" t="s">
        <v>1331</v>
      </c>
      <c r="B662" s="574" t="s">
        <v>1332</v>
      </c>
      <c r="C662" s="574" t="s">
        <v>486</v>
      </c>
      <c r="D662" s="574" t="s">
        <v>570</v>
      </c>
      <c r="E662" s="574" t="s">
        <v>1474</v>
      </c>
      <c r="F662" s="574" t="s">
        <v>1475</v>
      </c>
      <c r="G662" s="574" t="s">
        <v>1476</v>
      </c>
      <c r="H662" s="583"/>
      <c r="I662" s="583"/>
      <c r="J662" s="574"/>
      <c r="K662" s="574"/>
      <c r="L662" s="583">
        <v>0.2</v>
      </c>
      <c r="M662" s="583">
        <v>112.6</v>
      </c>
      <c r="N662" s="574"/>
      <c r="O662" s="574">
        <v>562.99999999999989</v>
      </c>
      <c r="P662" s="583"/>
      <c r="Q662" s="583"/>
      <c r="R662" s="579"/>
      <c r="S662" s="584"/>
    </row>
    <row r="663" spans="1:19" ht="14.45" customHeight="1" x14ac:dyDescent="0.2">
      <c r="A663" s="573" t="s">
        <v>1331</v>
      </c>
      <c r="B663" s="574" t="s">
        <v>1332</v>
      </c>
      <c r="C663" s="574" t="s">
        <v>486</v>
      </c>
      <c r="D663" s="574" t="s">
        <v>570</v>
      </c>
      <c r="E663" s="574" t="s">
        <v>1474</v>
      </c>
      <c r="F663" s="574" t="s">
        <v>1477</v>
      </c>
      <c r="G663" s="574" t="s">
        <v>1478</v>
      </c>
      <c r="H663" s="583"/>
      <c r="I663" s="583"/>
      <c r="J663" s="574"/>
      <c r="K663" s="574"/>
      <c r="L663" s="583">
        <v>1</v>
      </c>
      <c r="M663" s="583">
        <v>248.73</v>
      </c>
      <c r="N663" s="574"/>
      <c r="O663" s="574">
        <v>248.73</v>
      </c>
      <c r="P663" s="583"/>
      <c r="Q663" s="583"/>
      <c r="R663" s="579"/>
      <c r="S663" s="584"/>
    </row>
    <row r="664" spans="1:19" ht="14.45" customHeight="1" x14ac:dyDescent="0.2">
      <c r="A664" s="573" t="s">
        <v>1331</v>
      </c>
      <c r="B664" s="574" t="s">
        <v>1332</v>
      </c>
      <c r="C664" s="574" t="s">
        <v>486</v>
      </c>
      <c r="D664" s="574" t="s">
        <v>570</v>
      </c>
      <c r="E664" s="574" t="s">
        <v>1347</v>
      </c>
      <c r="F664" s="574" t="s">
        <v>1356</v>
      </c>
      <c r="G664" s="574" t="s">
        <v>1357</v>
      </c>
      <c r="H664" s="583">
        <v>10</v>
      </c>
      <c r="I664" s="583">
        <v>1070</v>
      </c>
      <c r="J664" s="574"/>
      <c r="K664" s="574">
        <v>107</v>
      </c>
      <c r="L664" s="583"/>
      <c r="M664" s="583"/>
      <c r="N664" s="574"/>
      <c r="O664" s="574"/>
      <c r="P664" s="583"/>
      <c r="Q664" s="583"/>
      <c r="R664" s="579"/>
      <c r="S664" s="584"/>
    </row>
    <row r="665" spans="1:19" ht="14.45" customHeight="1" x14ac:dyDescent="0.2">
      <c r="A665" s="573" t="s">
        <v>1331</v>
      </c>
      <c r="B665" s="574" t="s">
        <v>1332</v>
      </c>
      <c r="C665" s="574" t="s">
        <v>486</v>
      </c>
      <c r="D665" s="574" t="s">
        <v>570</v>
      </c>
      <c r="E665" s="574" t="s">
        <v>1347</v>
      </c>
      <c r="F665" s="574" t="s">
        <v>1360</v>
      </c>
      <c r="G665" s="574" t="s">
        <v>1361</v>
      </c>
      <c r="H665" s="583">
        <v>183</v>
      </c>
      <c r="I665" s="583">
        <v>6954</v>
      </c>
      <c r="J665" s="574"/>
      <c r="K665" s="574">
        <v>38</v>
      </c>
      <c r="L665" s="583">
        <v>11</v>
      </c>
      <c r="M665" s="583">
        <v>418</v>
      </c>
      <c r="N665" s="574"/>
      <c r="O665" s="574">
        <v>38</v>
      </c>
      <c r="P665" s="583">
        <v>1</v>
      </c>
      <c r="Q665" s="583">
        <v>40</v>
      </c>
      <c r="R665" s="579"/>
      <c r="S665" s="584">
        <v>40</v>
      </c>
    </row>
    <row r="666" spans="1:19" ht="14.45" customHeight="1" x14ac:dyDescent="0.2">
      <c r="A666" s="573" t="s">
        <v>1331</v>
      </c>
      <c r="B666" s="574" t="s">
        <v>1332</v>
      </c>
      <c r="C666" s="574" t="s">
        <v>486</v>
      </c>
      <c r="D666" s="574" t="s">
        <v>570</v>
      </c>
      <c r="E666" s="574" t="s">
        <v>1347</v>
      </c>
      <c r="F666" s="574" t="s">
        <v>1368</v>
      </c>
      <c r="G666" s="574" t="s">
        <v>1369</v>
      </c>
      <c r="H666" s="583">
        <v>12</v>
      </c>
      <c r="I666" s="583">
        <v>3048</v>
      </c>
      <c r="J666" s="574"/>
      <c r="K666" s="574">
        <v>254</v>
      </c>
      <c r="L666" s="583">
        <v>12</v>
      </c>
      <c r="M666" s="583">
        <v>3060</v>
      </c>
      <c r="N666" s="574"/>
      <c r="O666" s="574">
        <v>255</v>
      </c>
      <c r="P666" s="583"/>
      <c r="Q666" s="583"/>
      <c r="R666" s="579"/>
      <c r="S666" s="584"/>
    </row>
    <row r="667" spans="1:19" ht="14.45" customHeight="1" x14ac:dyDescent="0.2">
      <c r="A667" s="573" t="s">
        <v>1331</v>
      </c>
      <c r="B667" s="574" t="s">
        <v>1332</v>
      </c>
      <c r="C667" s="574" t="s">
        <v>486</v>
      </c>
      <c r="D667" s="574" t="s">
        <v>570</v>
      </c>
      <c r="E667" s="574" t="s">
        <v>1347</v>
      </c>
      <c r="F667" s="574" t="s">
        <v>1370</v>
      </c>
      <c r="G667" s="574" t="s">
        <v>1371</v>
      </c>
      <c r="H667" s="583">
        <v>191</v>
      </c>
      <c r="I667" s="583">
        <v>24066</v>
      </c>
      <c r="J667" s="574"/>
      <c r="K667" s="574">
        <v>126</v>
      </c>
      <c r="L667" s="583">
        <v>202</v>
      </c>
      <c r="M667" s="583">
        <v>25654</v>
      </c>
      <c r="N667" s="574"/>
      <c r="O667" s="574">
        <v>127</v>
      </c>
      <c r="P667" s="583">
        <v>4</v>
      </c>
      <c r="Q667" s="583">
        <v>548</v>
      </c>
      <c r="R667" s="579"/>
      <c r="S667" s="584">
        <v>137</v>
      </c>
    </row>
    <row r="668" spans="1:19" ht="14.45" customHeight="1" x14ac:dyDescent="0.2">
      <c r="A668" s="573" t="s">
        <v>1331</v>
      </c>
      <c r="B668" s="574" t="s">
        <v>1332</v>
      </c>
      <c r="C668" s="574" t="s">
        <v>486</v>
      </c>
      <c r="D668" s="574" t="s">
        <v>570</v>
      </c>
      <c r="E668" s="574" t="s">
        <v>1347</v>
      </c>
      <c r="F668" s="574" t="s">
        <v>1372</v>
      </c>
      <c r="G668" s="574" t="s">
        <v>1373</v>
      </c>
      <c r="H668" s="583">
        <v>5</v>
      </c>
      <c r="I668" s="583">
        <v>2720</v>
      </c>
      <c r="J668" s="574"/>
      <c r="K668" s="574">
        <v>544</v>
      </c>
      <c r="L668" s="583">
        <v>1</v>
      </c>
      <c r="M668" s="583">
        <v>547</v>
      </c>
      <c r="N668" s="574"/>
      <c r="O668" s="574">
        <v>547</v>
      </c>
      <c r="P668" s="583"/>
      <c r="Q668" s="583"/>
      <c r="R668" s="579"/>
      <c r="S668" s="584"/>
    </row>
    <row r="669" spans="1:19" ht="14.45" customHeight="1" x14ac:dyDescent="0.2">
      <c r="A669" s="573" t="s">
        <v>1331</v>
      </c>
      <c r="B669" s="574" t="s">
        <v>1332</v>
      </c>
      <c r="C669" s="574" t="s">
        <v>486</v>
      </c>
      <c r="D669" s="574" t="s">
        <v>570</v>
      </c>
      <c r="E669" s="574" t="s">
        <v>1347</v>
      </c>
      <c r="F669" s="574" t="s">
        <v>1374</v>
      </c>
      <c r="G669" s="574" t="s">
        <v>1375</v>
      </c>
      <c r="H669" s="583">
        <v>2</v>
      </c>
      <c r="I669" s="583">
        <v>3108</v>
      </c>
      <c r="J669" s="574"/>
      <c r="K669" s="574">
        <v>1554</v>
      </c>
      <c r="L669" s="583"/>
      <c r="M669" s="583"/>
      <c r="N669" s="574"/>
      <c r="O669" s="574"/>
      <c r="P669" s="583"/>
      <c r="Q669" s="583"/>
      <c r="R669" s="579"/>
      <c r="S669" s="584"/>
    </row>
    <row r="670" spans="1:19" ht="14.45" customHeight="1" x14ac:dyDescent="0.2">
      <c r="A670" s="573" t="s">
        <v>1331</v>
      </c>
      <c r="B670" s="574" t="s">
        <v>1332</v>
      </c>
      <c r="C670" s="574" t="s">
        <v>486</v>
      </c>
      <c r="D670" s="574" t="s">
        <v>570</v>
      </c>
      <c r="E670" s="574" t="s">
        <v>1347</v>
      </c>
      <c r="F670" s="574" t="s">
        <v>1376</v>
      </c>
      <c r="G670" s="574" t="s">
        <v>1377</v>
      </c>
      <c r="H670" s="583">
        <v>118</v>
      </c>
      <c r="I670" s="583">
        <v>59472</v>
      </c>
      <c r="J670" s="574"/>
      <c r="K670" s="574">
        <v>504</v>
      </c>
      <c r="L670" s="583">
        <v>61</v>
      </c>
      <c r="M670" s="583">
        <v>30927</v>
      </c>
      <c r="N670" s="574"/>
      <c r="O670" s="574">
        <v>507</v>
      </c>
      <c r="P670" s="583">
        <v>1</v>
      </c>
      <c r="Q670" s="583">
        <v>525</v>
      </c>
      <c r="R670" s="579"/>
      <c r="S670" s="584">
        <v>525</v>
      </c>
    </row>
    <row r="671" spans="1:19" ht="14.45" customHeight="1" x14ac:dyDescent="0.2">
      <c r="A671" s="573" t="s">
        <v>1331</v>
      </c>
      <c r="B671" s="574" t="s">
        <v>1332</v>
      </c>
      <c r="C671" s="574" t="s">
        <v>486</v>
      </c>
      <c r="D671" s="574" t="s">
        <v>570</v>
      </c>
      <c r="E671" s="574" t="s">
        <v>1347</v>
      </c>
      <c r="F671" s="574" t="s">
        <v>1378</v>
      </c>
      <c r="G671" s="574" t="s">
        <v>1379</v>
      </c>
      <c r="H671" s="583">
        <v>279</v>
      </c>
      <c r="I671" s="583">
        <v>191115</v>
      </c>
      <c r="J671" s="574"/>
      <c r="K671" s="574">
        <v>685</v>
      </c>
      <c r="L671" s="583">
        <v>119</v>
      </c>
      <c r="M671" s="583">
        <v>81872</v>
      </c>
      <c r="N671" s="574"/>
      <c r="O671" s="574">
        <v>688</v>
      </c>
      <c r="P671" s="583">
        <v>2</v>
      </c>
      <c r="Q671" s="583">
        <v>1412</v>
      </c>
      <c r="R671" s="579"/>
      <c r="S671" s="584">
        <v>706</v>
      </c>
    </row>
    <row r="672" spans="1:19" ht="14.45" customHeight="1" x14ac:dyDescent="0.2">
      <c r="A672" s="573" t="s">
        <v>1331</v>
      </c>
      <c r="B672" s="574" t="s">
        <v>1332</v>
      </c>
      <c r="C672" s="574" t="s">
        <v>486</v>
      </c>
      <c r="D672" s="574" t="s">
        <v>570</v>
      </c>
      <c r="E672" s="574" t="s">
        <v>1347</v>
      </c>
      <c r="F672" s="574" t="s">
        <v>1380</v>
      </c>
      <c r="G672" s="574" t="s">
        <v>1381</v>
      </c>
      <c r="H672" s="583">
        <v>17</v>
      </c>
      <c r="I672" s="583">
        <v>17680</v>
      </c>
      <c r="J672" s="574"/>
      <c r="K672" s="574">
        <v>1040</v>
      </c>
      <c r="L672" s="583">
        <v>10</v>
      </c>
      <c r="M672" s="583">
        <v>10450</v>
      </c>
      <c r="N672" s="574"/>
      <c r="O672" s="574">
        <v>1045</v>
      </c>
      <c r="P672" s="583">
        <v>1</v>
      </c>
      <c r="Q672" s="583">
        <v>1073</v>
      </c>
      <c r="R672" s="579"/>
      <c r="S672" s="584">
        <v>1073</v>
      </c>
    </row>
    <row r="673" spans="1:19" ht="14.45" customHeight="1" x14ac:dyDescent="0.2">
      <c r="A673" s="573" t="s">
        <v>1331</v>
      </c>
      <c r="B673" s="574" t="s">
        <v>1332</v>
      </c>
      <c r="C673" s="574" t="s">
        <v>486</v>
      </c>
      <c r="D673" s="574" t="s">
        <v>570</v>
      </c>
      <c r="E673" s="574" t="s">
        <v>1347</v>
      </c>
      <c r="F673" s="574" t="s">
        <v>1485</v>
      </c>
      <c r="G673" s="574" t="s">
        <v>1486</v>
      </c>
      <c r="H673" s="583">
        <v>2</v>
      </c>
      <c r="I673" s="583">
        <v>4224</v>
      </c>
      <c r="J673" s="574"/>
      <c r="K673" s="574">
        <v>2112</v>
      </c>
      <c r="L673" s="583"/>
      <c r="M673" s="583"/>
      <c r="N673" s="574"/>
      <c r="O673" s="574"/>
      <c r="P673" s="583"/>
      <c r="Q673" s="583"/>
      <c r="R673" s="579"/>
      <c r="S673" s="584"/>
    </row>
    <row r="674" spans="1:19" ht="14.45" customHeight="1" x14ac:dyDescent="0.2">
      <c r="A674" s="573" t="s">
        <v>1331</v>
      </c>
      <c r="B674" s="574" t="s">
        <v>1332</v>
      </c>
      <c r="C674" s="574" t="s">
        <v>486</v>
      </c>
      <c r="D674" s="574" t="s">
        <v>570</v>
      </c>
      <c r="E674" s="574" t="s">
        <v>1347</v>
      </c>
      <c r="F674" s="574" t="s">
        <v>1487</v>
      </c>
      <c r="G674" s="574" t="s">
        <v>1488</v>
      </c>
      <c r="H674" s="583">
        <v>4</v>
      </c>
      <c r="I674" s="583">
        <v>5164</v>
      </c>
      <c r="J674" s="574"/>
      <c r="K674" s="574">
        <v>1291</v>
      </c>
      <c r="L674" s="583">
        <v>1</v>
      </c>
      <c r="M674" s="583">
        <v>1302</v>
      </c>
      <c r="N674" s="574"/>
      <c r="O674" s="574">
        <v>1302</v>
      </c>
      <c r="P674" s="583"/>
      <c r="Q674" s="583"/>
      <c r="R674" s="579"/>
      <c r="S674" s="584"/>
    </row>
    <row r="675" spans="1:19" ht="14.45" customHeight="1" x14ac:dyDescent="0.2">
      <c r="A675" s="573" t="s">
        <v>1331</v>
      </c>
      <c r="B675" s="574" t="s">
        <v>1332</v>
      </c>
      <c r="C675" s="574" t="s">
        <v>486</v>
      </c>
      <c r="D675" s="574" t="s">
        <v>570</v>
      </c>
      <c r="E675" s="574" t="s">
        <v>1347</v>
      </c>
      <c r="F675" s="574" t="s">
        <v>1491</v>
      </c>
      <c r="G675" s="574" t="s">
        <v>1492</v>
      </c>
      <c r="H675" s="583">
        <v>1</v>
      </c>
      <c r="I675" s="583">
        <v>983</v>
      </c>
      <c r="J675" s="574"/>
      <c r="K675" s="574">
        <v>983</v>
      </c>
      <c r="L675" s="583"/>
      <c r="M675" s="583"/>
      <c r="N675" s="574"/>
      <c r="O675" s="574"/>
      <c r="P675" s="583"/>
      <c r="Q675" s="583"/>
      <c r="R675" s="579"/>
      <c r="S675" s="584"/>
    </row>
    <row r="676" spans="1:19" ht="14.45" customHeight="1" x14ac:dyDescent="0.2">
      <c r="A676" s="573" t="s">
        <v>1331</v>
      </c>
      <c r="B676" s="574" t="s">
        <v>1332</v>
      </c>
      <c r="C676" s="574" t="s">
        <v>486</v>
      </c>
      <c r="D676" s="574" t="s">
        <v>570</v>
      </c>
      <c r="E676" s="574" t="s">
        <v>1347</v>
      </c>
      <c r="F676" s="574" t="s">
        <v>1493</v>
      </c>
      <c r="G676" s="574" t="s">
        <v>1494</v>
      </c>
      <c r="H676" s="583">
        <v>2</v>
      </c>
      <c r="I676" s="583">
        <v>1706</v>
      </c>
      <c r="J676" s="574"/>
      <c r="K676" s="574">
        <v>853</v>
      </c>
      <c r="L676" s="583"/>
      <c r="M676" s="583"/>
      <c r="N676" s="574"/>
      <c r="O676" s="574"/>
      <c r="P676" s="583"/>
      <c r="Q676" s="583"/>
      <c r="R676" s="579"/>
      <c r="S676" s="584"/>
    </row>
    <row r="677" spans="1:19" ht="14.45" customHeight="1" x14ac:dyDescent="0.2">
      <c r="A677" s="573" t="s">
        <v>1331</v>
      </c>
      <c r="B677" s="574" t="s">
        <v>1332</v>
      </c>
      <c r="C677" s="574" t="s">
        <v>486</v>
      </c>
      <c r="D677" s="574" t="s">
        <v>570</v>
      </c>
      <c r="E677" s="574" t="s">
        <v>1347</v>
      </c>
      <c r="F677" s="574" t="s">
        <v>1495</v>
      </c>
      <c r="G677" s="574" t="s">
        <v>1496</v>
      </c>
      <c r="H677" s="583">
        <v>2</v>
      </c>
      <c r="I677" s="583">
        <v>3374</v>
      </c>
      <c r="J677" s="574"/>
      <c r="K677" s="574">
        <v>1687</v>
      </c>
      <c r="L677" s="583">
        <v>1</v>
      </c>
      <c r="M677" s="583">
        <v>1693</v>
      </c>
      <c r="N677" s="574"/>
      <c r="O677" s="574">
        <v>1693</v>
      </c>
      <c r="P677" s="583"/>
      <c r="Q677" s="583"/>
      <c r="R677" s="579"/>
      <c r="S677" s="584"/>
    </row>
    <row r="678" spans="1:19" ht="14.45" customHeight="1" x14ac:dyDescent="0.2">
      <c r="A678" s="573" t="s">
        <v>1331</v>
      </c>
      <c r="B678" s="574" t="s">
        <v>1332</v>
      </c>
      <c r="C678" s="574" t="s">
        <v>486</v>
      </c>
      <c r="D678" s="574" t="s">
        <v>570</v>
      </c>
      <c r="E678" s="574" t="s">
        <v>1347</v>
      </c>
      <c r="F678" s="574" t="s">
        <v>1382</v>
      </c>
      <c r="G678" s="574" t="s">
        <v>1383</v>
      </c>
      <c r="H678" s="583">
        <v>1</v>
      </c>
      <c r="I678" s="583">
        <v>1406</v>
      </c>
      <c r="J678" s="574"/>
      <c r="K678" s="574">
        <v>1406</v>
      </c>
      <c r="L678" s="583"/>
      <c r="M678" s="583"/>
      <c r="N678" s="574"/>
      <c r="O678" s="574"/>
      <c r="P678" s="583"/>
      <c r="Q678" s="583"/>
      <c r="R678" s="579"/>
      <c r="S678" s="584"/>
    </row>
    <row r="679" spans="1:19" ht="14.45" customHeight="1" x14ac:dyDescent="0.2">
      <c r="A679" s="573" t="s">
        <v>1331</v>
      </c>
      <c r="B679" s="574" t="s">
        <v>1332</v>
      </c>
      <c r="C679" s="574" t="s">
        <v>486</v>
      </c>
      <c r="D679" s="574" t="s">
        <v>570</v>
      </c>
      <c r="E679" s="574" t="s">
        <v>1347</v>
      </c>
      <c r="F679" s="574" t="s">
        <v>1501</v>
      </c>
      <c r="G679" s="574" t="s">
        <v>1502</v>
      </c>
      <c r="H679" s="583">
        <v>1</v>
      </c>
      <c r="I679" s="583">
        <v>677</v>
      </c>
      <c r="J679" s="574"/>
      <c r="K679" s="574">
        <v>677</v>
      </c>
      <c r="L679" s="583"/>
      <c r="M679" s="583"/>
      <c r="N679" s="574"/>
      <c r="O679" s="574"/>
      <c r="P679" s="583"/>
      <c r="Q679" s="583"/>
      <c r="R679" s="579"/>
      <c r="S679" s="584"/>
    </row>
    <row r="680" spans="1:19" ht="14.45" customHeight="1" x14ac:dyDescent="0.2">
      <c r="A680" s="573" t="s">
        <v>1331</v>
      </c>
      <c r="B680" s="574" t="s">
        <v>1332</v>
      </c>
      <c r="C680" s="574" t="s">
        <v>486</v>
      </c>
      <c r="D680" s="574" t="s">
        <v>570</v>
      </c>
      <c r="E680" s="574" t="s">
        <v>1347</v>
      </c>
      <c r="F680" s="574" t="s">
        <v>1390</v>
      </c>
      <c r="G680" s="574" t="s">
        <v>1391</v>
      </c>
      <c r="H680" s="583">
        <v>192</v>
      </c>
      <c r="I680" s="583">
        <v>6400</v>
      </c>
      <c r="J680" s="574"/>
      <c r="K680" s="574">
        <v>33.333333333333336</v>
      </c>
      <c r="L680" s="583">
        <v>203</v>
      </c>
      <c r="M680" s="583">
        <v>7781.1100000000006</v>
      </c>
      <c r="N680" s="574"/>
      <c r="O680" s="574">
        <v>38.33059113300493</v>
      </c>
      <c r="P680" s="583">
        <v>3</v>
      </c>
      <c r="Q680" s="583">
        <v>136.68</v>
      </c>
      <c r="R680" s="579"/>
      <c r="S680" s="584">
        <v>45.56</v>
      </c>
    </row>
    <row r="681" spans="1:19" ht="14.45" customHeight="1" x14ac:dyDescent="0.2">
      <c r="A681" s="573" t="s">
        <v>1331</v>
      </c>
      <c r="B681" s="574" t="s">
        <v>1332</v>
      </c>
      <c r="C681" s="574" t="s">
        <v>486</v>
      </c>
      <c r="D681" s="574" t="s">
        <v>570</v>
      </c>
      <c r="E681" s="574" t="s">
        <v>1347</v>
      </c>
      <c r="F681" s="574" t="s">
        <v>1396</v>
      </c>
      <c r="G681" s="574" t="s">
        <v>1397</v>
      </c>
      <c r="H681" s="583">
        <v>354</v>
      </c>
      <c r="I681" s="583">
        <v>30798</v>
      </c>
      <c r="J681" s="574"/>
      <c r="K681" s="574">
        <v>87</v>
      </c>
      <c r="L681" s="583">
        <v>184</v>
      </c>
      <c r="M681" s="583">
        <v>16192</v>
      </c>
      <c r="N681" s="574"/>
      <c r="O681" s="574">
        <v>88</v>
      </c>
      <c r="P681" s="583">
        <v>3</v>
      </c>
      <c r="Q681" s="583">
        <v>279</v>
      </c>
      <c r="R681" s="579"/>
      <c r="S681" s="584">
        <v>93</v>
      </c>
    </row>
    <row r="682" spans="1:19" ht="14.45" customHeight="1" x14ac:dyDescent="0.2">
      <c r="A682" s="573" t="s">
        <v>1331</v>
      </c>
      <c r="B682" s="574" t="s">
        <v>1332</v>
      </c>
      <c r="C682" s="574" t="s">
        <v>486</v>
      </c>
      <c r="D682" s="574" t="s">
        <v>570</v>
      </c>
      <c r="E682" s="574" t="s">
        <v>1347</v>
      </c>
      <c r="F682" s="574" t="s">
        <v>1400</v>
      </c>
      <c r="G682" s="574" t="s">
        <v>1401</v>
      </c>
      <c r="H682" s="583"/>
      <c r="I682" s="583"/>
      <c r="J682" s="574"/>
      <c r="K682" s="574"/>
      <c r="L682" s="583">
        <v>1</v>
      </c>
      <c r="M682" s="583">
        <v>1537</v>
      </c>
      <c r="N682" s="574"/>
      <c r="O682" s="574">
        <v>1537</v>
      </c>
      <c r="P682" s="583"/>
      <c r="Q682" s="583"/>
      <c r="R682" s="579"/>
      <c r="S682" s="584"/>
    </row>
    <row r="683" spans="1:19" ht="14.45" customHeight="1" x14ac:dyDescent="0.2">
      <c r="A683" s="573" t="s">
        <v>1331</v>
      </c>
      <c r="B683" s="574" t="s">
        <v>1332</v>
      </c>
      <c r="C683" s="574" t="s">
        <v>486</v>
      </c>
      <c r="D683" s="574" t="s">
        <v>570</v>
      </c>
      <c r="E683" s="574" t="s">
        <v>1347</v>
      </c>
      <c r="F683" s="574" t="s">
        <v>1405</v>
      </c>
      <c r="G683" s="574" t="s">
        <v>1406</v>
      </c>
      <c r="H683" s="583">
        <v>1</v>
      </c>
      <c r="I683" s="583">
        <v>158</v>
      </c>
      <c r="J683" s="574"/>
      <c r="K683" s="574">
        <v>158</v>
      </c>
      <c r="L683" s="583">
        <v>2</v>
      </c>
      <c r="M683" s="583">
        <v>318</v>
      </c>
      <c r="N683" s="574"/>
      <c r="O683" s="574">
        <v>159</v>
      </c>
      <c r="P683" s="583"/>
      <c r="Q683" s="583"/>
      <c r="R683" s="579"/>
      <c r="S683" s="584"/>
    </row>
    <row r="684" spans="1:19" ht="14.45" customHeight="1" x14ac:dyDescent="0.2">
      <c r="A684" s="573" t="s">
        <v>1331</v>
      </c>
      <c r="B684" s="574" t="s">
        <v>1332</v>
      </c>
      <c r="C684" s="574" t="s">
        <v>486</v>
      </c>
      <c r="D684" s="574" t="s">
        <v>570</v>
      </c>
      <c r="E684" s="574" t="s">
        <v>1347</v>
      </c>
      <c r="F684" s="574" t="s">
        <v>1415</v>
      </c>
      <c r="G684" s="574" t="s">
        <v>1416</v>
      </c>
      <c r="H684" s="583">
        <v>13</v>
      </c>
      <c r="I684" s="583">
        <v>13897</v>
      </c>
      <c r="J684" s="574"/>
      <c r="K684" s="574">
        <v>1069</v>
      </c>
      <c r="L684" s="583">
        <v>17</v>
      </c>
      <c r="M684" s="583">
        <v>18224</v>
      </c>
      <c r="N684" s="574"/>
      <c r="O684" s="574">
        <v>1072</v>
      </c>
      <c r="P684" s="583"/>
      <c r="Q684" s="583"/>
      <c r="R684" s="579"/>
      <c r="S684" s="584"/>
    </row>
    <row r="685" spans="1:19" ht="14.45" customHeight="1" x14ac:dyDescent="0.2">
      <c r="A685" s="573" t="s">
        <v>1331</v>
      </c>
      <c r="B685" s="574" t="s">
        <v>1332</v>
      </c>
      <c r="C685" s="574" t="s">
        <v>486</v>
      </c>
      <c r="D685" s="574" t="s">
        <v>570</v>
      </c>
      <c r="E685" s="574" t="s">
        <v>1347</v>
      </c>
      <c r="F685" s="574" t="s">
        <v>1423</v>
      </c>
      <c r="G685" s="574" t="s">
        <v>1424</v>
      </c>
      <c r="H685" s="583">
        <v>14</v>
      </c>
      <c r="I685" s="583">
        <v>10108</v>
      </c>
      <c r="J685" s="574"/>
      <c r="K685" s="574">
        <v>722</v>
      </c>
      <c r="L685" s="583">
        <v>2</v>
      </c>
      <c r="M685" s="583">
        <v>1450</v>
      </c>
      <c r="N685" s="574"/>
      <c r="O685" s="574">
        <v>725</v>
      </c>
      <c r="P685" s="583"/>
      <c r="Q685" s="583"/>
      <c r="R685" s="579"/>
      <c r="S685" s="584"/>
    </row>
    <row r="686" spans="1:19" ht="14.45" customHeight="1" x14ac:dyDescent="0.2">
      <c r="A686" s="573" t="s">
        <v>1331</v>
      </c>
      <c r="B686" s="574" t="s">
        <v>1332</v>
      </c>
      <c r="C686" s="574" t="s">
        <v>486</v>
      </c>
      <c r="D686" s="574" t="s">
        <v>570</v>
      </c>
      <c r="E686" s="574" t="s">
        <v>1347</v>
      </c>
      <c r="F686" s="574" t="s">
        <v>1433</v>
      </c>
      <c r="G686" s="574" t="s">
        <v>1434</v>
      </c>
      <c r="H686" s="583">
        <v>1</v>
      </c>
      <c r="I686" s="583">
        <v>393</v>
      </c>
      <c r="J686" s="574"/>
      <c r="K686" s="574">
        <v>393</v>
      </c>
      <c r="L686" s="583">
        <v>1</v>
      </c>
      <c r="M686" s="583">
        <v>396</v>
      </c>
      <c r="N686" s="574"/>
      <c r="O686" s="574">
        <v>396</v>
      </c>
      <c r="P686" s="583"/>
      <c r="Q686" s="583"/>
      <c r="R686" s="579"/>
      <c r="S686" s="584"/>
    </row>
    <row r="687" spans="1:19" ht="14.45" customHeight="1" x14ac:dyDescent="0.2">
      <c r="A687" s="573" t="s">
        <v>1331</v>
      </c>
      <c r="B687" s="574" t="s">
        <v>1332</v>
      </c>
      <c r="C687" s="574" t="s">
        <v>486</v>
      </c>
      <c r="D687" s="574" t="s">
        <v>570</v>
      </c>
      <c r="E687" s="574" t="s">
        <v>1347</v>
      </c>
      <c r="F687" s="574" t="s">
        <v>1435</v>
      </c>
      <c r="G687" s="574" t="s">
        <v>1436</v>
      </c>
      <c r="H687" s="583"/>
      <c r="I687" s="583"/>
      <c r="J687" s="574"/>
      <c r="K687" s="574"/>
      <c r="L687" s="583">
        <v>2</v>
      </c>
      <c r="M687" s="583">
        <v>1022</v>
      </c>
      <c r="N687" s="574"/>
      <c r="O687" s="574">
        <v>511</v>
      </c>
      <c r="P687" s="583"/>
      <c r="Q687" s="583"/>
      <c r="R687" s="579"/>
      <c r="S687" s="584"/>
    </row>
    <row r="688" spans="1:19" ht="14.45" customHeight="1" x14ac:dyDescent="0.2">
      <c r="A688" s="573" t="s">
        <v>1331</v>
      </c>
      <c r="B688" s="574" t="s">
        <v>1332</v>
      </c>
      <c r="C688" s="574" t="s">
        <v>486</v>
      </c>
      <c r="D688" s="574" t="s">
        <v>570</v>
      </c>
      <c r="E688" s="574" t="s">
        <v>1347</v>
      </c>
      <c r="F688" s="574" t="s">
        <v>1506</v>
      </c>
      <c r="G688" s="574" t="s">
        <v>1507</v>
      </c>
      <c r="H688" s="583">
        <v>2</v>
      </c>
      <c r="I688" s="583">
        <v>3372</v>
      </c>
      <c r="J688" s="574"/>
      <c r="K688" s="574">
        <v>1686</v>
      </c>
      <c r="L688" s="583">
        <v>1</v>
      </c>
      <c r="M688" s="583">
        <v>1697</v>
      </c>
      <c r="N688" s="574"/>
      <c r="O688" s="574">
        <v>1697</v>
      </c>
      <c r="P688" s="583"/>
      <c r="Q688" s="583"/>
      <c r="R688" s="579"/>
      <c r="S688" s="584"/>
    </row>
    <row r="689" spans="1:19" ht="14.45" customHeight="1" x14ac:dyDescent="0.2">
      <c r="A689" s="573" t="s">
        <v>1331</v>
      </c>
      <c r="B689" s="574" t="s">
        <v>1332</v>
      </c>
      <c r="C689" s="574" t="s">
        <v>486</v>
      </c>
      <c r="D689" s="574" t="s">
        <v>570</v>
      </c>
      <c r="E689" s="574" t="s">
        <v>1347</v>
      </c>
      <c r="F689" s="574" t="s">
        <v>1439</v>
      </c>
      <c r="G689" s="574" t="s">
        <v>1440</v>
      </c>
      <c r="H689" s="583">
        <v>7</v>
      </c>
      <c r="I689" s="583">
        <v>1274</v>
      </c>
      <c r="J689" s="574"/>
      <c r="K689" s="574">
        <v>182</v>
      </c>
      <c r="L689" s="583">
        <v>3</v>
      </c>
      <c r="M689" s="583">
        <v>549</v>
      </c>
      <c r="N689" s="574"/>
      <c r="O689" s="574">
        <v>183</v>
      </c>
      <c r="P689" s="583"/>
      <c r="Q689" s="583"/>
      <c r="R689" s="579"/>
      <c r="S689" s="584"/>
    </row>
    <row r="690" spans="1:19" ht="14.45" customHeight="1" x14ac:dyDescent="0.2">
      <c r="A690" s="573" t="s">
        <v>1331</v>
      </c>
      <c r="B690" s="574" t="s">
        <v>1332</v>
      </c>
      <c r="C690" s="574" t="s">
        <v>486</v>
      </c>
      <c r="D690" s="574" t="s">
        <v>570</v>
      </c>
      <c r="E690" s="574" t="s">
        <v>1347</v>
      </c>
      <c r="F690" s="574" t="s">
        <v>1443</v>
      </c>
      <c r="G690" s="574" t="s">
        <v>1444</v>
      </c>
      <c r="H690" s="583">
        <v>51</v>
      </c>
      <c r="I690" s="583">
        <v>15912</v>
      </c>
      <c r="J690" s="574"/>
      <c r="K690" s="574">
        <v>312</v>
      </c>
      <c r="L690" s="583">
        <v>17</v>
      </c>
      <c r="M690" s="583">
        <v>5321</v>
      </c>
      <c r="N690" s="574"/>
      <c r="O690" s="574">
        <v>313</v>
      </c>
      <c r="P690" s="583"/>
      <c r="Q690" s="583"/>
      <c r="R690" s="579"/>
      <c r="S690" s="584"/>
    </row>
    <row r="691" spans="1:19" ht="14.45" customHeight="1" x14ac:dyDescent="0.2">
      <c r="A691" s="573" t="s">
        <v>1331</v>
      </c>
      <c r="B691" s="574" t="s">
        <v>1332</v>
      </c>
      <c r="C691" s="574" t="s">
        <v>486</v>
      </c>
      <c r="D691" s="574" t="s">
        <v>570</v>
      </c>
      <c r="E691" s="574" t="s">
        <v>1347</v>
      </c>
      <c r="F691" s="574" t="s">
        <v>1508</v>
      </c>
      <c r="G691" s="574" t="s">
        <v>1509</v>
      </c>
      <c r="H691" s="583">
        <v>1</v>
      </c>
      <c r="I691" s="583">
        <v>3740</v>
      </c>
      <c r="J691" s="574"/>
      <c r="K691" s="574">
        <v>3740</v>
      </c>
      <c r="L691" s="583"/>
      <c r="M691" s="583"/>
      <c r="N691" s="574"/>
      <c r="O691" s="574"/>
      <c r="P691" s="583"/>
      <c r="Q691" s="583"/>
      <c r="R691" s="579"/>
      <c r="S691" s="584"/>
    </row>
    <row r="692" spans="1:19" ht="14.45" customHeight="1" x14ac:dyDescent="0.2">
      <c r="A692" s="573" t="s">
        <v>1331</v>
      </c>
      <c r="B692" s="574" t="s">
        <v>1332</v>
      </c>
      <c r="C692" s="574" t="s">
        <v>486</v>
      </c>
      <c r="D692" s="574" t="s">
        <v>570</v>
      </c>
      <c r="E692" s="574" t="s">
        <v>1347</v>
      </c>
      <c r="F692" s="574" t="s">
        <v>1510</v>
      </c>
      <c r="G692" s="574" t="s">
        <v>1511</v>
      </c>
      <c r="H692" s="583">
        <v>7</v>
      </c>
      <c r="I692" s="583">
        <v>12222</v>
      </c>
      <c r="J692" s="574"/>
      <c r="K692" s="574">
        <v>1746</v>
      </c>
      <c r="L692" s="583"/>
      <c r="M692" s="583"/>
      <c r="N692" s="574"/>
      <c r="O692" s="574"/>
      <c r="P692" s="583"/>
      <c r="Q692" s="583"/>
      <c r="R692" s="579"/>
      <c r="S692" s="584"/>
    </row>
    <row r="693" spans="1:19" ht="14.45" customHeight="1" x14ac:dyDescent="0.2">
      <c r="A693" s="573" t="s">
        <v>1331</v>
      </c>
      <c r="B693" s="574" t="s">
        <v>1332</v>
      </c>
      <c r="C693" s="574" t="s">
        <v>486</v>
      </c>
      <c r="D693" s="574" t="s">
        <v>570</v>
      </c>
      <c r="E693" s="574" t="s">
        <v>1347</v>
      </c>
      <c r="F693" s="574" t="s">
        <v>1445</v>
      </c>
      <c r="G693" s="574" t="s">
        <v>1446</v>
      </c>
      <c r="H693" s="583">
        <v>2</v>
      </c>
      <c r="I693" s="583">
        <v>978</v>
      </c>
      <c r="J693" s="574"/>
      <c r="K693" s="574">
        <v>489</v>
      </c>
      <c r="L693" s="583"/>
      <c r="M693" s="583"/>
      <c r="N693" s="574"/>
      <c r="O693" s="574"/>
      <c r="P693" s="583"/>
      <c r="Q693" s="583"/>
      <c r="R693" s="579"/>
      <c r="S693" s="584"/>
    </row>
    <row r="694" spans="1:19" ht="14.45" customHeight="1" x14ac:dyDescent="0.2">
      <c r="A694" s="573" t="s">
        <v>1331</v>
      </c>
      <c r="B694" s="574" t="s">
        <v>1332</v>
      </c>
      <c r="C694" s="574" t="s">
        <v>486</v>
      </c>
      <c r="D694" s="574" t="s">
        <v>570</v>
      </c>
      <c r="E694" s="574" t="s">
        <v>1347</v>
      </c>
      <c r="F694" s="574" t="s">
        <v>1447</v>
      </c>
      <c r="G694" s="574" t="s">
        <v>1448</v>
      </c>
      <c r="H694" s="583">
        <v>30</v>
      </c>
      <c r="I694" s="583">
        <v>9300</v>
      </c>
      <c r="J694" s="574"/>
      <c r="K694" s="574">
        <v>310</v>
      </c>
      <c r="L694" s="583"/>
      <c r="M694" s="583"/>
      <c r="N694" s="574"/>
      <c r="O694" s="574"/>
      <c r="P694" s="583"/>
      <c r="Q694" s="583"/>
      <c r="R694" s="579"/>
      <c r="S694" s="584"/>
    </row>
    <row r="695" spans="1:19" ht="14.45" customHeight="1" x14ac:dyDescent="0.2">
      <c r="A695" s="573" t="s">
        <v>1331</v>
      </c>
      <c r="B695" s="574" t="s">
        <v>1332</v>
      </c>
      <c r="C695" s="574" t="s">
        <v>486</v>
      </c>
      <c r="D695" s="574" t="s">
        <v>570</v>
      </c>
      <c r="E695" s="574" t="s">
        <v>1347</v>
      </c>
      <c r="F695" s="574" t="s">
        <v>1451</v>
      </c>
      <c r="G695" s="574" t="s">
        <v>1452</v>
      </c>
      <c r="H695" s="583">
        <v>1</v>
      </c>
      <c r="I695" s="583">
        <v>1045</v>
      </c>
      <c r="J695" s="574"/>
      <c r="K695" s="574">
        <v>1045</v>
      </c>
      <c r="L695" s="583"/>
      <c r="M695" s="583"/>
      <c r="N695" s="574"/>
      <c r="O695" s="574"/>
      <c r="P695" s="583"/>
      <c r="Q695" s="583"/>
      <c r="R695" s="579"/>
      <c r="S695" s="584"/>
    </row>
    <row r="696" spans="1:19" ht="14.45" customHeight="1" x14ac:dyDescent="0.2">
      <c r="A696" s="573" t="s">
        <v>1331</v>
      </c>
      <c r="B696" s="574" t="s">
        <v>1332</v>
      </c>
      <c r="C696" s="574" t="s">
        <v>486</v>
      </c>
      <c r="D696" s="574" t="s">
        <v>570</v>
      </c>
      <c r="E696" s="574" t="s">
        <v>1347</v>
      </c>
      <c r="F696" s="574" t="s">
        <v>1453</v>
      </c>
      <c r="G696" s="574" t="s">
        <v>1454</v>
      </c>
      <c r="H696" s="583">
        <v>5</v>
      </c>
      <c r="I696" s="583">
        <v>4230</v>
      </c>
      <c r="J696" s="574"/>
      <c r="K696" s="574">
        <v>846</v>
      </c>
      <c r="L696" s="583">
        <v>4</v>
      </c>
      <c r="M696" s="583">
        <v>3396</v>
      </c>
      <c r="N696" s="574"/>
      <c r="O696" s="574">
        <v>849</v>
      </c>
      <c r="P696" s="583"/>
      <c r="Q696" s="583"/>
      <c r="R696" s="579"/>
      <c r="S696" s="584"/>
    </row>
    <row r="697" spans="1:19" ht="14.45" customHeight="1" x14ac:dyDescent="0.2">
      <c r="A697" s="573" t="s">
        <v>1331</v>
      </c>
      <c r="B697" s="574" t="s">
        <v>1332</v>
      </c>
      <c r="C697" s="574" t="s">
        <v>486</v>
      </c>
      <c r="D697" s="574" t="s">
        <v>570</v>
      </c>
      <c r="E697" s="574" t="s">
        <v>1347</v>
      </c>
      <c r="F697" s="574" t="s">
        <v>1457</v>
      </c>
      <c r="G697" s="574" t="s">
        <v>1458</v>
      </c>
      <c r="H697" s="583">
        <v>6</v>
      </c>
      <c r="I697" s="583">
        <v>7254</v>
      </c>
      <c r="J697" s="574"/>
      <c r="K697" s="574">
        <v>1209</v>
      </c>
      <c r="L697" s="583"/>
      <c r="M697" s="583"/>
      <c r="N697" s="574"/>
      <c r="O697" s="574"/>
      <c r="P697" s="583"/>
      <c r="Q697" s="583"/>
      <c r="R697" s="579"/>
      <c r="S697" s="584"/>
    </row>
    <row r="698" spans="1:19" ht="14.45" customHeight="1" x14ac:dyDescent="0.2">
      <c r="A698" s="573" t="s">
        <v>1331</v>
      </c>
      <c r="B698" s="574" t="s">
        <v>1332</v>
      </c>
      <c r="C698" s="574" t="s">
        <v>486</v>
      </c>
      <c r="D698" s="574" t="s">
        <v>570</v>
      </c>
      <c r="E698" s="574" t="s">
        <v>1347</v>
      </c>
      <c r="F698" s="574" t="s">
        <v>1459</v>
      </c>
      <c r="G698" s="574" t="s">
        <v>1460</v>
      </c>
      <c r="H698" s="583">
        <v>3</v>
      </c>
      <c r="I698" s="583">
        <v>4752</v>
      </c>
      <c r="J698" s="574"/>
      <c r="K698" s="574">
        <v>1584</v>
      </c>
      <c r="L698" s="583">
        <v>7</v>
      </c>
      <c r="M698" s="583">
        <v>11109</v>
      </c>
      <c r="N698" s="574"/>
      <c r="O698" s="574">
        <v>1587</v>
      </c>
      <c r="P698" s="583"/>
      <c r="Q698" s="583"/>
      <c r="R698" s="579"/>
      <c r="S698" s="584"/>
    </row>
    <row r="699" spans="1:19" ht="14.45" customHeight="1" x14ac:dyDescent="0.2">
      <c r="A699" s="573" t="s">
        <v>1331</v>
      </c>
      <c r="B699" s="574" t="s">
        <v>1332</v>
      </c>
      <c r="C699" s="574" t="s">
        <v>486</v>
      </c>
      <c r="D699" s="574" t="s">
        <v>570</v>
      </c>
      <c r="E699" s="574" t="s">
        <v>1347</v>
      </c>
      <c r="F699" s="574" t="s">
        <v>1463</v>
      </c>
      <c r="G699" s="574" t="s">
        <v>1446</v>
      </c>
      <c r="H699" s="583">
        <v>21</v>
      </c>
      <c r="I699" s="583">
        <v>17451</v>
      </c>
      <c r="J699" s="574"/>
      <c r="K699" s="574">
        <v>831</v>
      </c>
      <c r="L699" s="583">
        <v>25</v>
      </c>
      <c r="M699" s="583">
        <v>20850</v>
      </c>
      <c r="N699" s="574"/>
      <c r="O699" s="574">
        <v>834</v>
      </c>
      <c r="P699" s="583"/>
      <c r="Q699" s="583"/>
      <c r="R699" s="579"/>
      <c r="S699" s="584"/>
    </row>
    <row r="700" spans="1:19" ht="14.45" customHeight="1" x14ac:dyDescent="0.2">
      <c r="A700" s="573" t="s">
        <v>1331</v>
      </c>
      <c r="B700" s="574" t="s">
        <v>1332</v>
      </c>
      <c r="C700" s="574" t="s">
        <v>486</v>
      </c>
      <c r="D700" s="574" t="s">
        <v>573</v>
      </c>
      <c r="E700" s="574" t="s">
        <v>1333</v>
      </c>
      <c r="F700" s="574" t="s">
        <v>1334</v>
      </c>
      <c r="G700" s="574" t="s">
        <v>1335</v>
      </c>
      <c r="H700" s="583">
        <v>20.3</v>
      </c>
      <c r="I700" s="583">
        <v>1531.47</v>
      </c>
      <c r="J700" s="574"/>
      <c r="K700" s="574">
        <v>75.441871921182269</v>
      </c>
      <c r="L700" s="583">
        <v>37.700000000000003</v>
      </c>
      <c r="M700" s="583">
        <v>2778.31</v>
      </c>
      <c r="N700" s="574"/>
      <c r="O700" s="574">
        <v>73.695225464190969</v>
      </c>
      <c r="P700" s="583">
        <v>10.200000000000001</v>
      </c>
      <c r="Q700" s="583">
        <v>741.86000000000013</v>
      </c>
      <c r="R700" s="579"/>
      <c r="S700" s="584">
        <v>72.731372549019611</v>
      </c>
    </row>
    <row r="701" spans="1:19" ht="14.45" customHeight="1" x14ac:dyDescent="0.2">
      <c r="A701" s="573" t="s">
        <v>1331</v>
      </c>
      <c r="B701" s="574" t="s">
        <v>1332</v>
      </c>
      <c r="C701" s="574" t="s">
        <v>486</v>
      </c>
      <c r="D701" s="574" t="s">
        <v>573</v>
      </c>
      <c r="E701" s="574" t="s">
        <v>1333</v>
      </c>
      <c r="F701" s="574" t="s">
        <v>1336</v>
      </c>
      <c r="G701" s="574" t="s">
        <v>1337</v>
      </c>
      <c r="H701" s="583">
        <v>12.799999999999997</v>
      </c>
      <c r="I701" s="583">
        <v>892.16</v>
      </c>
      <c r="J701" s="574"/>
      <c r="K701" s="574">
        <v>69.700000000000017</v>
      </c>
      <c r="L701" s="583">
        <v>14.5</v>
      </c>
      <c r="M701" s="583">
        <v>1010.6500000000001</v>
      </c>
      <c r="N701" s="574"/>
      <c r="O701" s="574">
        <v>69.7</v>
      </c>
      <c r="P701" s="583"/>
      <c r="Q701" s="583"/>
      <c r="R701" s="579"/>
      <c r="S701" s="584"/>
    </row>
    <row r="702" spans="1:19" ht="14.45" customHeight="1" x14ac:dyDescent="0.2">
      <c r="A702" s="573" t="s">
        <v>1331</v>
      </c>
      <c r="B702" s="574" t="s">
        <v>1332</v>
      </c>
      <c r="C702" s="574" t="s">
        <v>486</v>
      </c>
      <c r="D702" s="574" t="s">
        <v>573</v>
      </c>
      <c r="E702" s="574" t="s">
        <v>1333</v>
      </c>
      <c r="F702" s="574" t="s">
        <v>1336</v>
      </c>
      <c r="G702" s="574" t="s">
        <v>525</v>
      </c>
      <c r="H702" s="583">
        <v>8.5</v>
      </c>
      <c r="I702" s="583">
        <v>592.45000000000005</v>
      </c>
      <c r="J702" s="574"/>
      <c r="K702" s="574">
        <v>69.7</v>
      </c>
      <c r="L702" s="583">
        <v>5.3</v>
      </c>
      <c r="M702" s="583">
        <v>369.40999999999997</v>
      </c>
      <c r="N702" s="574"/>
      <c r="O702" s="574">
        <v>69.7</v>
      </c>
      <c r="P702" s="583">
        <v>5</v>
      </c>
      <c r="Q702" s="583">
        <v>348.5</v>
      </c>
      <c r="R702" s="579"/>
      <c r="S702" s="584">
        <v>69.7</v>
      </c>
    </row>
    <row r="703" spans="1:19" ht="14.45" customHeight="1" x14ac:dyDescent="0.2">
      <c r="A703" s="573" t="s">
        <v>1331</v>
      </c>
      <c r="B703" s="574" t="s">
        <v>1332</v>
      </c>
      <c r="C703" s="574" t="s">
        <v>486</v>
      </c>
      <c r="D703" s="574" t="s">
        <v>573</v>
      </c>
      <c r="E703" s="574" t="s">
        <v>1333</v>
      </c>
      <c r="F703" s="574" t="s">
        <v>1338</v>
      </c>
      <c r="G703" s="574" t="s">
        <v>523</v>
      </c>
      <c r="H703" s="583">
        <v>26.2</v>
      </c>
      <c r="I703" s="583">
        <v>7733.9400000000005</v>
      </c>
      <c r="J703" s="574"/>
      <c r="K703" s="574">
        <v>295.18854961832062</v>
      </c>
      <c r="L703" s="583">
        <v>16.400000000000002</v>
      </c>
      <c r="M703" s="583">
        <v>6030.28</v>
      </c>
      <c r="N703" s="574"/>
      <c r="O703" s="574">
        <v>367.69999999999993</v>
      </c>
      <c r="P703" s="583">
        <v>3.4000000000000004</v>
      </c>
      <c r="Q703" s="583">
        <v>1250.1799999999998</v>
      </c>
      <c r="R703" s="579"/>
      <c r="S703" s="584">
        <v>367.69999999999993</v>
      </c>
    </row>
    <row r="704" spans="1:19" ht="14.45" customHeight="1" x14ac:dyDescent="0.2">
      <c r="A704" s="573" t="s">
        <v>1331</v>
      </c>
      <c r="B704" s="574" t="s">
        <v>1332</v>
      </c>
      <c r="C704" s="574" t="s">
        <v>486</v>
      </c>
      <c r="D704" s="574" t="s">
        <v>573</v>
      </c>
      <c r="E704" s="574" t="s">
        <v>1333</v>
      </c>
      <c r="F704" s="574" t="s">
        <v>1340</v>
      </c>
      <c r="G704" s="574" t="s">
        <v>1341</v>
      </c>
      <c r="H704" s="583">
        <v>0.2</v>
      </c>
      <c r="I704" s="583">
        <v>32.76</v>
      </c>
      <c r="J704" s="574"/>
      <c r="K704" s="574">
        <v>163.79999999999998</v>
      </c>
      <c r="L704" s="583">
        <v>0.2</v>
      </c>
      <c r="M704" s="583">
        <v>37.06</v>
      </c>
      <c r="N704" s="574"/>
      <c r="O704" s="574">
        <v>185.3</v>
      </c>
      <c r="P704" s="583"/>
      <c r="Q704" s="583"/>
      <c r="R704" s="579"/>
      <c r="S704" s="584"/>
    </row>
    <row r="705" spans="1:19" ht="14.45" customHeight="1" x14ac:dyDescent="0.2">
      <c r="A705" s="573" t="s">
        <v>1331</v>
      </c>
      <c r="B705" s="574" t="s">
        <v>1332</v>
      </c>
      <c r="C705" s="574" t="s">
        <v>486</v>
      </c>
      <c r="D705" s="574" t="s">
        <v>573</v>
      </c>
      <c r="E705" s="574" t="s">
        <v>1474</v>
      </c>
      <c r="F705" s="574" t="s">
        <v>1475</v>
      </c>
      <c r="G705" s="574" t="s">
        <v>1476</v>
      </c>
      <c r="H705" s="583"/>
      <c r="I705" s="583"/>
      <c r="J705" s="574"/>
      <c r="K705" s="574"/>
      <c r="L705" s="583">
        <v>4</v>
      </c>
      <c r="M705" s="583">
        <v>2252</v>
      </c>
      <c r="N705" s="574"/>
      <c r="O705" s="574">
        <v>563</v>
      </c>
      <c r="P705" s="583">
        <v>0.4</v>
      </c>
      <c r="Q705" s="583">
        <v>225.2</v>
      </c>
      <c r="R705" s="579"/>
      <c r="S705" s="584">
        <v>562.99999999999989</v>
      </c>
    </row>
    <row r="706" spans="1:19" ht="14.45" customHeight="1" x14ac:dyDescent="0.2">
      <c r="A706" s="573" t="s">
        <v>1331</v>
      </c>
      <c r="B706" s="574" t="s">
        <v>1332</v>
      </c>
      <c r="C706" s="574" t="s">
        <v>486</v>
      </c>
      <c r="D706" s="574" t="s">
        <v>573</v>
      </c>
      <c r="E706" s="574" t="s">
        <v>1474</v>
      </c>
      <c r="F706" s="574" t="s">
        <v>1477</v>
      </c>
      <c r="G706" s="574" t="s">
        <v>1478</v>
      </c>
      <c r="H706" s="583"/>
      <c r="I706" s="583"/>
      <c r="J706" s="574"/>
      <c r="K706" s="574"/>
      <c r="L706" s="583">
        <v>1</v>
      </c>
      <c r="M706" s="583">
        <v>248.73</v>
      </c>
      <c r="N706" s="574"/>
      <c r="O706" s="574">
        <v>248.73</v>
      </c>
      <c r="P706" s="583">
        <v>2</v>
      </c>
      <c r="Q706" s="583">
        <v>372.5</v>
      </c>
      <c r="R706" s="579"/>
      <c r="S706" s="584">
        <v>186.25</v>
      </c>
    </row>
    <row r="707" spans="1:19" ht="14.45" customHeight="1" x14ac:dyDescent="0.2">
      <c r="A707" s="573" t="s">
        <v>1331</v>
      </c>
      <c r="B707" s="574" t="s">
        <v>1332</v>
      </c>
      <c r="C707" s="574" t="s">
        <v>486</v>
      </c>
      <c r="D707" s="574" t="s">
        <v>573</v>
      </c>
      <c r="E707" s="574" t="s">
        <v>1347</v>
      </c>
      <c r="F707" s="574" t="s">
        <v>1356</v>
      </c>
      <c r="G707" s="574" t="s">
        <v>1357</v>
      </c>
      <c r="H707" s="583"/>
      <c r="I707" s="583"/>
      <c r="J707" s="574"/>
      <c r="K707" s="574"/>
      <c r="L707" s="583"/>
      <c r="M707" s="583"/>
      <c r="N707" s="574"/>
      <c r="O707" s="574"/>
      <c r="P707" s="583">
        <v>2</v>
      </c>
      <c r="Q707" s="583">
        <v>224</v>
      </c>
      <c r="R707" s="579"/>
      <c r="S707" s="584">
        <v>112</v>
      </c>
    </row>
    <row r="708" spans="1:19" ht="14.45" customHeight="1" x14ac:dyDescent="0.2">
      <c r="A708" s="573" t="s">
        <v>1331</v>
      </c>
      <c r="B708" s="574" t="s">
        <v>1332</v>
      </c>
      <c r="C708" s="574" t="s">
        <v>486</v>
      </c>
      <c r="D708" s="574" t="s">
        <v>573</v>
      </c>
      <c r="E708" s="574" t="s">
        <v>1347</v>
      </c>
      <c r="F708" s="574" t="s">
        <v>1360</v>
      </c>
      <c r="G708" s="574" t="s">
        <v>1361</v>
      </c>
      <c r="H708" s="583">
        <v>183</v>
      </c>
      <c r="I708" s="583">
        <v>6954</v>
      </c>
      <c r="J708" s="574"/>
      <c r="K708" s="574">
        <v>38</v>
      </c>
      <c r="L708" s="583">
        <v>146</v>
      </c>
      <c r="M708" s="583">
        <v>5548</v>
      </c>
      <c r="N708" s="574"/>
      <c r="O708" s="574">
        <v>38</v>
      </c>
      <c r="P708" s="583">
        <v>47</v>
      </c>
      <c r="Q708" s="583">
        <v>1880</v>
      </c>
      <c r="R708" s="579"/>
      <c r="S708" s="584">
        <v>40</v>
      </c>
    </row>
    <row r="709" spans="1:19" ht="14.45" customHeight="1" x14ac:dyDescent="0.2">
      <c r="A709" s="573" t="s">
        <v>1331</v>
      </c>
      <c r="B709" s="574" t="s">
        <v>1332</v>
      </c>
      <c r="C709" s="574" t="s">
        <v>486</v>
      </c>
      <c r="D709" s="574" t="s">
        <v>573</v>
      </c>
      <c r="E709" s="574" t="s">
        <v>1347</v>
      </c>
      <c r="F709" s="574" t="s">
        <v>1483</v>
      </c>
      <c r="G709" s="574" t="s">
        <v>1484</v>
      </c>
      <c r="H709" s="583"/>
      <c r="I709" s="583"/>
      <c r="J709" s="574"/>
      <c r="K709" s="574"/>
      <c r="L709" s="583"/>
      <c r="M709" s="583"/>
      <c r="N709" s="574"/>
      <c r="O709" s="574"/>
      <c r="P709" s="583">
        <v>1</v>
      </c>
      <c r="Q709" s="583">
        <v>699</v>
      </c>
      <c r="R709" s="579"/>
      <c r="S709" s="584">
        <v>699</v>
      </c>
    </row>
    <row r="710" spans="1:19" ht="14.45" customHeight="1" x14ac:dyDescent="0.2">
      <c r="A710" s="573" t="s">
        <v>1331</v>
      </c>
      <c r="B710" s="574" t="s">
        <v>1332</v>
      </c>
      <c r="C710" s="574" t="s">
        <v>486</v>
      </c>
      <c r="D710" s="574" t="s">
        <v>573</v>
      </c>
      <c r="E710" s="574" t="s">
        <v>1347</v>
      </c>
      <c r="F710" s="574" t="s">
        <v>1368</v>
      </c>
      <c r="G710" s="574" t="s">
        <v>1369</v>
      </c>
      <c r="H710" s="583">
        <v>21</v>
      </c>
      <c r="I710" s="583">
        <v>5334</v>
      </c>
      <c r="J710" s="574"/>
      <c r="K710" s="574">
        <v>254</v>
      </c>
      <c r="L710" s="583">
        <v>2</v>
      </c>
      <c r="M710" s="583">
        <v>510</v>
      </c>
      <c r="N710" s="574"/>
      <c r="O710" s="574">
        <v>255</v>
      </c>
      <c r="P710" s="583"/>
      <c r="Q710" s="583"/>
      <c r="R710" s="579"/>
      <c r="S710" s="584"/>
    </row>
    <row r="711" spans="1:19" ht="14.45" customHeight="1" x14ac:dyDescent="0.2">
      <c r="A711" s="573" t="s">
        <v>1331</v>
      </c>
      <c r="B711" s="574" t="s">
        <v>1332</v>
      </c>
      <c r="C711" s="574" t="s">
        <v>486</v>
      </c>
      <c r="D711" s="574" t="s">
        <v>573</v>
      </c>
      <c r="E711" s="574" t="s">
        <v>1347</v>
      </c>
      <c r="F711" s="574" t="s">
        <v>1370</v>
      </c>
      <c r="G711" s="574" t="s">
        <v>1371</v>
      </c>
      <c r="H711" s="583">
        <v>36</v>
      </c>
      <c r="I711" s="583">
        <v>4536</v>
      </c>
      <c r="J711" s="574"/>
      <c r="K711" s="574">
        <v>126</v>
      </c>
      <c r="L711" s="583">
        <v>40</v>
      </c>
      <c r="M711" s="583">
        <v>5080</v>
      </c>
      <c r="N711" s="574"/>
      <c r="O711" s="574">
        <v>127</v>
      </c>
      <c r="P711" s="583">
        <v>6</v>
      </c>
      <c r="Q711" s="583">
        <v>822</v>
      </c>
      <c r="R711" s="579"/>
      <c r="S711" s="584">
        <v>137</v>
      </c>
    </row>
    <row r="712" spans="1:19" ht="14.45" customHeight="1" x14ac:dyDescent="0.2">
      <c r="A712" s="573" t="s">
        <v>1331</v>
      </c>
      <c r="B712" s="574" t="s">
        <v>1332</v>
      </c>
      <c r="C712" s="574" t="s">
        <v>486</v>
      </c>
      <c r="D712" s="574" t="s">
        <v>573</v>
      </c>
      <c r="E712" s="574" t="s">
        <v>1347</v>
      </c>
      <c r="F712" s="574" t="s">
        <v>1372</v>
      </c>
      <c r="G712" s="574" t="s">
        <v>1373</v>
      </c>
      <c r="H712" s="583">
        <v>2</v>
      </c>
      <c r="I712" s="583">
        <v>1088</v>
      </c>
      <c r="J712" s="574"/>
      <c r="K712" s="574">
        <v>544</v>
      </c>
      <c r="L712" s="583"/>
      <c r="M712" s="583"/>
      <c r="N712" s="574"/>
      <c r="O712" s="574"/>
      <c r="P712" s="583"/>
      <c r="Q712" s="583"/>
      <c r="R712" s="579"/>
      <c r="S712" s="584"/>
    </row>
    <row r="713" spans="1:19" ht="14.45" customHeight="1" x14ac:dyDescent="0.2">
      <c r="A713" s="573" t="s">
        <v>1331</v>
      </c>
      <c r="B713" s="574" t="s">
        <v>1332</v>
      </c>
      <c r="C713" s="574" t="s">
        <v>486</v>
      </c>
      <c r="D713" s="574" t="s">
        <v>573</v>
      </c>
      <c r="E713" s="574" t="s">
        <v>1347</v>
      </c>
      <c r="F713" s="574" t="s">
        <v>1376</v>
      </c>
      <c r="G713" s="574" t="s">
        <v>1377</v>
      </c>
      <c r="H713" s="583">
        <v>94</v>
      </c>
      <c r="I713" s="583">
        <v>47376</v>
      </c>
      <c r="J713" s="574"/>
      <c r="K713" s="574">
        <v>504</v>
      </c>
      <c r="L713" s="583">
        <v>109</v>
      </c>
      <c r="M713" s="583">
        <v>55263</v>
      </c>
      <c r="N713" s="574"/>
      <c r="O713" s="574">
        <v>507</v>
      </c>
      <c r="P713" s="583">
        <v>28</v>
      </c>
      <c r="Q713" s="583">
        <v>14700</v>
      </c>
      <c r="R713" s="579"/>
      <c r="S713" s="584">
        <v>525</v>
      </c>
    </row>
    <row r="714" spans="1:19" ht="14.45" customHeight="1" x14ac:dyDescent="0.2">
      <c r="A714" s="573" t="s">
        <v>1331</v>
      </c>
      <c r="B714" s="574" t="s">
        <v>1332</v>
      </c>
      <c r="C714" s="574" t="s">
        <v>486</v>
      </c>
      <c r="D714" s="574" t="s">
        <v>573</v>
      </c>
      <c r="E714" s="574" t="s">
        <v>1347</v>
      </c>
      <c r="F714" s="574" t="s">
        <v>1378</v>
      </c>
      <c r="G714" s="574" t="s">
        <v>1379</v>
      </c>
      <c r="H714" s="583">
        <v>101</v>
      </c>
      <c r="I714" s="583">
        <v>69185</v>
      </c>
      <c r="J714" s="574"/>
      <c r="K714" s="574">
        <v>685</v>
      </c>
      <c r="L714" s="583">
        <v>106</v>
      </c>
      <c r="M714" s="583">
        <v>72928</v>
      </c>
      <c r="N714" s="574"/>
      <c r="O714" s="574">
        <v>688</v>
      </c>
      <c r="P714" s="583">
        <v>43</v>
      </c>
      <c r="Q714" s="583">
        <v>30358</v>
      </c>
      <c r="R714" s="579"/>
      <c r="S714" s="584">
        <v>706</v>
      </c>
    </row>
    <row r="715" spans="1:19" ht="14.45" customHeight="1" x14ac:dyDescent="0.2">
      <c r="A715" s="573" t="s">
        <v>1331</v>
      </c>
      <c r="B715" s="574" t="s">
        <v>1332</v>
      </c>
      <c r="C715" s="574" t="s">
        <v>486</v>
      </c>
      <c r="D715" s="574" t="s">
        <v>573</v>
      </c>
      <c r="E715" s="574" t="s">
        <v>1347</v>
      </c>
      <c r="F715" s="574" t="s">
        <v>1380</v>
      </c>
      <c r="G715" s="574" t="s">
        <v>1381</v>
      </c>
      <c r="H715" s="583">
        <v>24</v>
      </c>
      <c r="I715" s="583">
        <v>24960</v>
      </c>
      <c r="J715" s="574"/>
      <c r="K715" s="574">
        <v>1040</v>
      </c>
      <c r="L715" s="583">
        <v>15</v>
      </c>
      <c r="M715" s="583">
        <v>15675</v>
      </c>
      <c r="N715" s="574"/>
      <c r="O715" s="574">
        <v>1045</v>
      </c>
      <c r="P715" s="583">
        <v>7</v>
      </c>
      <c r="Q715" s="583">
        <v>7511</v>
      </c>
      <c r="R715" s="579"/>
      <c r="S715" s="584">
        <v>1073</v>
      </c>
    </row>
    <row r="716" spans="1:19" ht="14.45" customHeight="1" x14ac:dyDescent="0.2">
      <c r="A716" s="573" t="s">
        <v>1331</v>
      </c>
      <c r="B716" s="574" t="s">
        <v>1332</v>
      </c>
      <c r="C716" s="574" t="s">
        <v>486</v>
      </c>
      <c r="D716" s="574" t="s">
        <v>573</v>
      </c>
      <c r="E716" s="574" t="s">
        <v>1347</v>
      </c>
      <c r="F716" s="574" t="s">
        <v>1487</v>
      </c>
      <c r="G716" s="574" t="s">
        <v>1488</v>
      </c>
      <c r="H716" s="583">
        <v>1</v>
      </c>
      <c r="I716" s="583">
        <v>1291</v>
      </c>
      <c r="J716" s="574"/>
      <c r="K716" s="574">
        <v>1291</v>
      </c>
      <c r="L716" s="583"/>
      <c r="M716" s="583"/>
      <c r="N716" s="574"/>
      <c r="O716" s="574"/>
      <c r="P716" s="583"/>
      <c r="Q716" s="583"/>
      <c r="R716" s="579"/>
      <c r="S716" s="584"/>
    </row>
    <row r="717" spans="1:19" ht="14.45" customHeight="1" x14ac:dyDescent="0.2">
      <c r="A717" s="573" t="s">
        <v>1331</v>
      </c>
      <c r="B717" s="574" t="s">
        <v>1332</v>
      </c>
      <c r="C717" s="574" t="s">
        <v>486</v>
      </c>
      <c r="D717" s="574" t="s">
        <v>573</v>
      </c>
      <c r="E717" s="574" t="s">
        <v>1347</v>
      </c>
      <c r="F717" s="574" t="s">
        <v>1493</v>
      </c>
      <c r="G717" s="574" t="s">
        <v>1494</v>
      </c>
      <c r="H717" s="583">
        <v>1</v>
      </c>
      <c r="I717" s="583">
        <v>853</v>
      </c>
      <c r="J717" s="574"/>
      <c r="K717" s="574">
        <v>853</v>
      </c>
      <c r="L717" s="583"/>
      <c r="M717" s="583"/>
      <c r="N717" s="574"/>
      <c r="O717" s="574"/>
      <c r="P717" s="583"/>
      <c r="Q717" s="583"/>
      <c r="R717" s="579"/>
      <c r="S717" s="584"/>
    </row>
    <row r="718" spans="1:19" ht="14.45" customHeight="1" x14ac:dyDescent="0.2">
      <c r="A718" s="573" t="s">
        <v>1331</v>
      </c>
      <c r="B718" s="574" t="s">
        <v>1332</v>
      </c>
      <c r="C718" s="574" t="s">
        <v>486</v>
      </c>
      <c r="D718" s="574" t="s">
        <v>573</v>
      </c>
      <c r="E718" s="574" t="s">
        <v>1347</v>
      </c>
      <c r="F718" s="574" t="s">
        <v>1495</v>
      </c>
      <c r="G718" s="574" t="s">
        <v>1496</v>
      </c>
      <c r="H718" s="583">
        <v>2</v>
      </c>
      <c r="I718" s="583">
        <v>3374</v>
      </c>
      <c r="J718" s="574"/>
      <c r="K718" s="574">
        <v>1687</v>
      </c>
      <c r="L718" s="583"/>
      <c r="M718" s="583"/>
      <c r="N718" s="574"/>
      <c r="O718" s="574"/>
      <c r="P718" s="583"/>
      <c r="Q718" s="583"/>
      <c r="R718" s="579"/>
      <c r="S718" s="584"/>
    </row>
    <row r="719" spans="1:19" ht="14.45" customHeight="1" x14ac:dyDescent="0.2">
      <c r="A719" s="573" t="s">
        <v>1331</v>
      </c>
      <c r="B719" s="574" t="s">
        <v>1332</v>
      </c>
      <c r="C719" s="574" t="s">
        <v>486</v>
      </c>
      <c r="D719" s="574" t="s">
        <v>573</v>
      </c>
      <c r="E719" s="574" t="s">
        <v>1347</v>
      </c>
      <c r="F719" s="574" t="s">
        <v>1382</v>
      </c>
      <c r="G719" s="574" t="s">
        <v>1383</v>
      </c>
      <c r="H719" s="583">
        <v>2</v>
      </c>
      <c r="I719" s="583">
        <v>2812</v>
      </c>
      <c r="J719" s="574"/>
      <c r="K719" s="574">
        <v>1406</v>
      </c>
      <c r="L719" s="583">
        <v>1</v>
      </c>
      <c r="M719" s="583">
        <v>1415</v>
      </c>
      <c r="N719" s="574"/>
      <c r="O719" s="574">
        <v>1415</v>
      </c>
      <c r="P719" s="583"/>
      <c r="Q719" s="583"/>
      <c r="R719" s="579"/>
      <c r="S719" s="584"/>
    </row>
    <row r="720" spans="1:19" ht="14.45" customHeight="1" x14ac:dyDescent="0.2">
      <c r="A720" s="573" t="s">
        <v>1331</v>
      </c>
      <c r="B720" s="574" t="s">
        <v>1332</v>
      </c>
      <c r="C720" s="574" t="s">
        <v>486</v>
      </c>
      <c r="D720" s="574" t="s">
        <v>573</v>
      </c>
      <c r="E720" s="574" t="s">
        <v>1347</v>
      </c>
      <c r="F720" s="574" t="s">
        <v>1499</v>
      </c>
      <c r="G720" s="574" t="s">
        <v>1500</v>
      </c>
      <c r="H720" s="583">
        <v>4</v>
      </c>
      <c r="I720" s="583">
        <v>1800</v>
      </c>
      <c r="J720" s="574"/>
      <c r="K720" s="574">
        <v>450</v>
      </c>
      <c r="L720" s="583"/>
      <c r="M720" s="583"/>
      <c r="N720" s="574"/>
      <c r="O720" s="574"/>
      <c r="P720" s="583"/>
      <c r="Q720" s="583"/>
      <c r="R720" s="579"/>
      <c r="S720" s="584"/>
    </row>
    <row r="721" spans="1:19" ht="14.45" customHeight="1" x14ac:dyDescent="0.2">
      <c r="A721" s="573" t="s">
        <v>1331</v>
      </c>
      <c r="B721" s="574" t="s">
        <v>1332</v>
      </c>
      <c r="C721" s="574" t="s">
        <v>486</v>
      </c>
      <c r="D721" s="574" t="s">
        <v>573</v>
      </c>
      <c r="E721" s="574" t="s">
        <v>1347</v>
      </c>
      <c r="F721" s="574" t="s">
        <v>1501</v>
      </c>
      <c r="G721" s="574" t="s">
        <v>1502</v>
      </c>
      <c r="H721" s="583">
        <v>1</v>
      </c>
      <c r="I721" s="583">
        <v>677</v>
      </c>
      <c r="J721" s="574"/>
      <c r="K721" s="574">
        <v>677</v>
      </c>
      <c r="L721" s="583"/>
      <c r="M721" s="583"/>
      <c r="N721" s="574"/>
      <c r="O721" s="574"/>
      <c r="P721" s="583"/>
      <c r="Q721" s="583"/>
      <c r="R721" s="579"/>
      <c r="S721" s="584"/>
    </row>
    <row r="722" spans="1:19" ht="14.45" customHeight="1" x14ac:dyDescent="0.2">
      <c r="A722" s="573" t="s">
        <v>1331</v>
      </c>
      <c r="B722" s="574" t="s">
        <v>1332</v>
      </c>
      <c r="C722" s="574" t="s">
        <v>486</v>
      </c>
      <c r="D722" s="574" t="s">
        <v>573</v>
      </c>
      <c r="E722" s="574" t="s">
        <v>1347</v>
      </c>
      <c r="F722" s="574" t="s">
        <v>1390</v>
      </c>
      <c r="G722" s="574" t="s">
        <v>1391</v>
      </c>
      <c r="H722" s="583">
        <v>51</v>
      </c>
      <c r="I722" s="583">
        <v>1699.9899999999998</v>
      </c>
      <c r="J722" s="574"/>
      <c r="K722" s="574">
        <v>33.333137254901956</v>
      </c>
      <c r="L722" s="583">
        <v>41</v>
      </c>
      <c r="M722" s="583">
        <v>1452.24</v>
      </c>
      <c r="N722" s="574"/>
      <c r="O722" s="574">
        <v>35.42048780487805</v>
      </c>
      <c r="P722" s="583">
        <v>6</v>
      </c>
      <c r="Q722" s="583">
        <v>273.35000000000002</v>
      </c>
      <c r="R722" s="579"/>
      <c r="S722" s="584">
        <v>45.558333333333337</v>
      </c>
    </row>
    <row r="723" spans="1:19" ht="14.45" customHeight="1" x14ac:dyDescent="0.2">
      <c r="A723" s="573" t="s">
        <v>1331</v>
      </c>
      <c r="B723" s="574" t="s">
        <v>1332</v>
      </c>
      <c r="C723" s="574" t="s">
        <v>486</v>
      </c>
      <c r="D723" s="574" t="s">
        <v>573</v>
      </c>
      <c r="E723" s="574" t="s">
        <v>1347</v>
      </c>
      <c r="F723" s="574" t="s">
        <v>1396</v>
      </c>
      <c r="G723" s="574" t="s">
        <v>1397</v>
      </c>
      <c r="H723" s="583">
        <v>244</v>
      </c>
      <c r="I723" s="583">
        <v>21228</v>
      </c>
      <c r="J723" s="574"/>
      <c r="K723" s="574">
        <v>87</v>
      </c>
      <c r="L723" s="583">
        <v>203</v>
      </c>
      <c r="M723" s="583">
        <v>17864</v>
      </c>
      <c r="N723" s="574"/>
      <c r="O723" s="574">
        <v>88</v>
      </c>
      <c r="P723" s="583">
        <v>57</v>
      </c>
      <c r="Q723" s="583">
        <v>5301</v>
      </c>
      <c r="R723" s="579"/>
      <c r="S723" s="584">
        <v>93</v>
      </c>
    </row>
    <row r="724" spans="1:19" ht="14.45" customHeight="1" x14ac:dyDescent="0.2">
      <c r="A724" s="573" t="s">
        <v>1331</v>
      </c>
      <c r="B724" s="574" t="s">
        <v>1332</v>
      </c>
      <c r="C724" s="574" t="s">
        <v>486</v>
      </c>
      <c r="D724" s="574" t="s">
        <v>573</v>
      </c>
      <c r="E724" s="574" t="s">
        <v>1347</v>
      </c>
      <c r="F724" s="574" t="s">
        <v>1404</v>
      </c>
      <c r="G724" s="574" t="s">
        <v>1373</v>
      </c>
      <c r="H724" s="583">
        <v>2</v>
      </c>
      <c r="I724" s="583">
        <v>1388</v>
      </c>
      <c r="J724" s="574"/>
      <c r="K724" s="574">
        <v>694</v>
      </c>
      <c r="L724" s="583"/>
      <c r="M724" s="583"/>
      <c r="N724" s="574"/>
      <c r="O724" s="574"/>
      <c r="P724" s="583"/>
      <c r="Q724" s="583"/>
      <c r="R724" s="579"/>
      <c r="S724" s="584"/>
    </row>
    <row r="725" spans="1:19" ht="14.45" customHeight="1" x14ac:dyDescent="0.2">
      <c r="A725" s="573" t="s">
        <v>1331</v>
      </c>
      <c r="B725" s="574" t="s">
        <v>1332</v>
      </c>
      <c r="C725" s="574" t="s">
        <v>486</v>
      </c>
      <c r="D725" s="574" t="s">
        <v>573</v>
      </c>
      <c r="E725" s="574" t="s">
        <v>1347</v>
      </c>
      <c r="F725" s="574" t="s">
        <v>1405</v>
      </c>
      <c r="G725" s="574" t="s">
        <v>1406</v>
      </c>
      <c r="H725" s="583">
        <v>2</v>
      </c>
      <c r="I725" s="583">
        <v>316</v>
      </c>
      <c r="J725" s="574"/>
      <c r="K725" s="574">
        <v>158</v>
      </c>
      <c r="L725" s="583">
        <v>1</v>
      </c>
      <c r="M725" s="583">
        <v>159</v>
      </c>
      <c r="N725" s="574"/>
      <c r="O725" s="574">
        <v>159</v>
      </c>
      <c r="P725" s="583"/>
      <c r="Q725" s="583"/>
      <c r="R725" s="579"/>
      <c r="S725" s="584"/>
    </row>
    <row r="726" spans="1:19" ht="14.45" customHeight="1" x14ac:dyDescent="0.2">
      <c r="A726" s="573" t="s">
        <v>1331</v>
      </c>
      <c r="B726" s="574" t="s">
        <v>1332</v>
      </c>
      <c r="C726" s="574" t="s">
        <v>486</v>
      </c>
      <c r="D726" s="574" t="s">
        <v>573</v>
      </c>
      <c r="E726" s="574" t="s">
        <v>1347</v>
      </c>
      <c r="F726" s="574" t="s">
        <v>1413</v>
      </c>
      <c r="G726" s="574" t="s">
        <v>1414</v>
      </c>
      <c r="H726" s="583">
        <v>4</v>
      </c>
      <c r="I726" s="583">
        <v>2916</v>
      </c>
      <c r="J726" s="574"/>
      <c r="K726" s="574">
        <v>729</v>
      </c>
      <c r="L726" s="583"/>
      <c r="M726" s="583"/>
      <c r="N726" s="574"/>
      <c r="O726" s="574"/>
      <c r="P726" s="583"/>
      <c r="Q726" s="583"/>
      <c r="R726" s="579"/>
      <c r="S726" s="584"/>
    </row>
    <row r="727" spans="1:19" ht="14.45" customHeight="1" x14ac:dyDescent="0.2">
      <c r="A727" s="573" t="s">
        <v>1331</v>
      </c>
      <c r="B727" s="574" t="s">
        <v>1332</v>
      </c>
      <c r="C727" s="574" t="s">
        <v>486</v>
      </c>
      <c r="D727" s="574" t="s">
        <v>573</v>
      </c>
      <c r="E727" s="574" t="s">
        <v>1347</v>
      </c>
      <c r="F727" s="574" t="s">
        <v>1415</v>
      </c>
      <c r="G727" s="574" t="s">
        <v>1416</v>
      </c>
      <c r="H727" s="583">
        <v>22</v>
      </c>
      <c r="I727" s="583">
        <v>23518</v>
      </c>
      <c r="J727" s="574"/>
      <c r="K727" s="574">
        <v>1069</v>
      </c>
      <c r="L727" s="583">
        <v>7</v>
      </c>
      <c r="M727" s="583">
        <v>7504</v>
      </c>
      <c r="N727" s="574"/>
      <c r="O727" s="574">
        <v>1072</v>
      </c>
      <c r="P727" s="583">
        <v>4</v>
      </c>
      <c r="Q727" s="583">
        <v>4360</v>
      </c>
      <c r="R727" s="579"/>
      <c r="S727" s="584">
        <v>1090</v>
      </c>
    </row>
    <row r="728" spans="1:19" ht="14.45" customHeight="1" x14ac:dyDescent="0.2">
      <c r="A728" s="573" t="s">
        <v>1331</v>
      </c>
      <c r="B728" s="574" t="s">
        <v>1332</v>
      </c>
      <c r="C728" s="574" t="s">
        <v>486</v>
      </c>
      <c r="D728" s="574" t="s">
        <v>573</v>
      </c>
      <c r="E728" s="574" t="s">
        <v>1347</v>
      </c>
      <c r="F728" s="574" t="s">
        <v>1421</v>
      </c>
      <c r="G728" s="574" t="s">
        <v>1422</v>
      </c>
      <c r="H728" s="583">
        <v>2</v>
      </c>
      <c r="I728" s="583">
        <v>122</v>
      </c>
      <c r="J728" s="574"/>
      <c r="K728" s="574">
        <v>61</v>
      </c>
      <c r="L728" s="583"/>
      <c r="M728" s="583"/>
      <c r="N728" s="574"/>
      <c r="O728" s="574"/>
      <c r="P728" s="583"/>
      <c r="Q728" s="583"/>
      <c r="R728" s="579"/>
      <c r="S728" s="584"/>
    </row>
    <row r="729" spans="1:19" ht="14.45" customHeight="1" x14ac:dyDescent="0.2">
      <c r="A729" s="573" t="s">
        <v>1331</v>
      </c>
      <c r="B729" s="574" t="s">
        <v>1332</v>
      </c>
      <c r="C729" s="574" t="s">
        <v>486</v>
      </c>
      <c r="D729" s="574" t="s">
        <v>573</v>
      </c>
      <c r="E729" s="574" t="s">
        <v>1347</v>
      </c>
      <c r="F729" s="574" t="s">
        <v>1423</v>
      </c>
      <c r="G729" s="574" t="s">
        <v>1424</v>
      </c>
      <c r="H729" s="583">
        <v>6</v>
      </c>
      <c r="I729" s="583">
        <v>4332</v>
      </c>
      <c r="J729" s="574"/>
      <c r="K729" s="574">
        <v>722</v>
      </c>
      <c r="L729" s="583">
        <v>12</v>
      </c>
      <c r="M729" s="583">
        <v>8700</v>
      </c>
      <c r="N729" s="574"/>
      <c r="O729" s="574">
        <v>725</v>
      </c>
      <c r="P729" s="583">
        <v>3</v>
      </c>
      <c r="Q729" s="583">
        <v>2268</v>
      </c>
      <c r="R729" s="579"/>
      <c r="S729" s="584">
        <v>756</v>
      </c>
    </row>
    <row r="730" spans="1:19" ht="14.45" customHeight="1" x14ac:dyDescent="0.2">
      <c r="A730" s="573" t="s">
        <v>1331</v>
      </c>
      <c r="B730" s="574" t="s">
        <v>1332</v>
      </c>
      <c r="C730" s="574" t="s">
        <v>486</v>
      </c>
      <c r="D730" s="574" t="s">
        <v>573</v>
      </c>
      <c r="E730" s="574" t="s">
        <v>1347</v>
      </c>
      <c r="F730" s="574" t="s">
        <v>1433</v>
      </c>
      <c r="G730" s="574" t="s">
        <v>1434</v>
      </c>
      <c r="H730" s="583">
        <v>2</v>
      </c>
      <c r="I730" s="583">
        <v>786</v>
      </c>
      <c r="J730" s="574"/>
      <c r="K730" s="574">
        <v>393</v>
      </c>
      <c r="L730" s="583">
        <v>3</v>
      </c>
      <c r="M730" s="583">
        <v>1188</v>
      </c>
      <c r="N730" s="574"/>
      <c r="O730" s="574">
        <v>396</v>
      </c>
      <c r="P730" s="583"/>
      <c r="Q730" s="583"/>
      <c r="R730" s="579"/>
      <c r="S730" s="584"/>
    </row>
    <row r="731" spans="1:19" ht="14.45" customHeight="1" x14ac:dyDescent="0.2">
      <c r="A731" s="573" t="s">
        <v>1331</v>
      </c>
      <c r="B731" s="574" t="s">
        <v>1332</v>
      </c>
      <c r="C731" s="574" t="s">
        <v>486</v>
      </c>
      <c r="D731" s="574" t="s">
        <v>573</v>
      </c>
      <c r="E731" s="574" t="s">
        <v>1347</v>
      </c>
      <c r="F731" s="574" t="s">
        <v>1435</v>
      </c>
      <c r="G731" s="574" t="s">
        <v>1436</v>
      </c>
      <c r="H731" s="583">
        <v>1</v>
      </c>
      <c r="I731" s="583">
        <v>508</v>
      </c>
      <c r="J731" s="574"/>
      <c r="K731" s="574">
        <v>508</v>
      </c>
      <c r="L731" s="583">
        <v>8</v>
      </c>
      <c r="M731" s="583">
        <v>4088</v>
      </c>
      <c r="N731" s="574"/>
      <c r="O731" s="574">
        <v>511</v>
      </c>
      <c r="P731" s="583">
        <v>1</v>
      </c>
      <c r="Q731" s="583">
        <v>523</v>
      </c>
      <c r="R731" s="579"/>
      <c r="S731" s="584">
        <v>523</v>
      </c>
    </row>
    <row r="732" spans="1:19" ht="14.45" customHeight="1" x14ac:dyDescent="0.2">
      <c r="A732" s="573" t="s">
        <v>1331</v>
      </c>
      <c r="B732" s="574" t="s">
        <v>1332</v>
      </c>
      <c r="C732" s="574" t="s">
        <v>486</v>
      </c>
      <c r="D732" s="574" t="s">
        <v>573</v>
      </c>
      <c r="E732" s="574" t="s">
        <v>1347</v>
      </c>
      <c r="F732" s="574" t="s">
        <v>1506</v>
      </c>
      <c r="G732" s="574" t="s">
        <v>1507</v>
      </c>
      <c r="H732" s="583">
        <v>0</v>
      </c>
      <c r="I732" s="583">
        <v>0</v>
      </c>
      <c r="J732" s="574"/>
      <c r="K732" s="574"/>
      <c r="L732" s="583">
        <v>2</v>
      </c>
      <c r="M732" s="583">
        <v>3394</v>
      </c>
      <c r="N732" s="574"/>
      <c r="O732" s="574">
        <v>1697</v>
      </c>
      <c r="P732" s="583"/>
      <c r="Q732" s="583"/>
      <c r="R732" s="579"/>
      <c r="S732" s="584"/>
    </row>
    <row r="733" spans="1:19" ht="14.45" customHeight="1" x14ac:dyDescent="0.2">
      <c r="A733" s="573" t="s">
        <v>1331</v>
      </c>
      <c r="B733" s="574" t="s">
        <v>1332</v>
      </c>
      <c r="C733" s="574" t="s">
        <v>486</v>
      </c>
      <c r="D733" s="574" t="s">
        <v>573</v>
      </c>
      <c r="E733" s="574" t="s">
        <v>1347</v>
      </c>
      <c r="F733" s="574" t="s">
        <v>1439</v>
      </c>
      <c r="G733" s="574" t="s">
        <v>1440</v>
      </c>
      <c r="H733" s="583">
        <v>5</v>
      </c>
      <c r="I733" s="583">
        <v>910</v>
      </c>
      <c r="J733" s="574"/>
      <c r="K733" s="574">
        <v>182</v>
      </c>
      <c r="L733" s="583">
        <v>1</v>
      </c>
      <c r="M733" s="583">
        <v>183</v>
      </c>
      <c r="N733" s="574"/>
      <c r="O733" s="574">
        <v>183</v>
      </c>
      <c r="P733" s="583">
        <v>2</v>
      </c>
      <c r="Q733" s="583">
        <v>378</v>
      </c>
      <c r="R733" s="579"/>
      <c r="S733" s="584">
        <v>189</v>
      </c>
    </row>
    <row r="734" spans="1:19" ht="14.45" customHeight="1" x14ac:dyDescent="0.2">
      <c r="A734" s="573" t="s">
        <v>1331</v>
      </c>
      <c r="B734" s="574" t="s">
        <v>1332</v>
      </c>
      <c r="C734" s="574" t="s">
        <v>486</v>
      </c>
      <c r="D734" s="574" t="s">
        <v>573</v>
      </c>
      <c r="E734" s="574" t="s">
        <v>1347</v>
      </c>
      <c r="F734" s="574" t="s">
        <v>1443</v>
      </c>
      <c r="G734" s="574" t="s">
        <v>1444</v>
      </c>
      <c r="H734" s="583">
        <v>16</v>
      </c>
      <c r="I734" s="583">
        <v>4992</v>
      </c>
      <c r="J734" s="574"/>
      <c r="K734" s="574">
        <v>312</v>
      </c>
      <c r="L734" s="583">
        <v>36</v>
      </c>
      <c r="M734" s="583">
        <v>11268</v>
      </c>
      <c r="N734" s="574"/>
      <c r="O734" s="574">
        <v>313</v>
      </c>
      <c r="P734" s="583">
        <v>5</v>
      </c>
      <c r="Q734" s="583">
        <v>1595</v>
      </c>
      <c r="R734" s="579"/>
      <c r="S734" s="584">
        <v>319</v>
      </c>
    </row>
    <row r="735" spans="1:19" ht="14.45" customHeight="1" x14ac:dyDescent="0.2">
      <c r="A735" s="573" t="s">
        <v>1331</v>
      </c>
      <c r="B735" s="574" t="s">
        <v>1332</v>
      </c>
      <c r="C735" s="574" t="s">
        <v>486</v>
      </c>
      <c r="D735" s="574" t="s">
        <v>573</v>
      </c>
      <c r="E735" s="574" t="s">
        <v>1347</v>
      </c>
      <c r="F735" s="574" t="s">
        <v>1510</v>
      </c>
      <c r="G735" s="574" t="s">
        <v>1511</v>
      </c>
      <c r="H735" s="583">
        <v>1</v>
      </c>
      <c r="I735" s="583">
        <v>1746</v>
      </c>
      <c r="J735" s="574"/>
      <c r="K735" s="574">
        <v>1746</v>
      </c>
      <c r="L735" s="583"/>
      <c r="M735" s="583"/>
      <c r="N735" s="574"/>
      <c r="O735" s="574"/>
      <c r="P735" s="583"/>
      <c r="Q735" s="583"/>
      <c r="R735" s="579"/>
      <c r="S735" s="584"/>
    </row>
    <row r="736" spans="1:19" ht="14.45" customHeight="1" x14ac:dyDescent="0.2">
      <c r="A736" s="573" t="s">
        <v>1331</v>
      </c>
      <c r="B736" s="574" t="s">
        <v>1332</v>
      </c>
      <c r="C736" s="574" t="s">
        <v>486</v>
      </c>
      <c r="D736" s="574" t="s">
        <v>573</v>
      </c>
      <c r="E736" s="574" t="s">
        <v>1347</v>
      </c>
      <c r="F736" s="574" t="s">
        <v>1445</v>
      </c>
      <c r="G736" s="574" t="s">
        <v>1446</v>
      </c>
      <c r="H736" s="583"/>
      <c r="I736" s="583"/>
      <c r="J736" s="574"/>
      <c r="K736" s="574"/>
      <c r="L736" s="583">
        <v>2</v>
      </c>
      <c r="M736" s="583">
        <v>982</v>
      </c>
      <c r="N736" s="574"/>
      <c r="O736" s="574">
        <v>491</v>
      </c>
      <c r="P736" s="583"/>
      <c r="Q736" s="583"/>
      <c r="R736" s="579"/>
      <c r="S736" s="584"/>
    </row>
    <row r="737" spans="1:19" ht="14.45" customHeight="1" x14ac:dyDescent="0.2">
      <c r="A737" s="573" t="s">
        <v>1331</v>
      </c>
      <c r="B737" s="574" t="s">
        <v>1332</v>
      </c>
      <c r="C737" s="574" t="s">
        <v>486</v>
      </c>
      <c r="D737" s="574" t="s">
        <v>573</v>
      </c>
      <c r="E737" s="574" t="s">
        <v>1347</v>
      </c>
      <c r="F737" s="574" t="s">
        <v>1451</v>
      </c>
      <c r="G737" s="574" t="s">
        <v>1452</v>
      </c>
      <c r="H737" s="583">
        <v>1</v>
      </c>
      <c r="I737" s="583">
        <v>1045</v>
      </c>
      <c r="J737" s="574"/>
      <c r="K737" s="574">
        <v>1045</v>
      </c>
      <c r="L737" s="583"/>
      <c r="M737" s="583"/>
      <c r="N737" s="574"/>
      <c r="O737" s="574"/>
      <c r="P737" s="583"/>
      <c r="Q737" s="583"/>
      <c r="R737" s="579"/>
      <c r="S737" s="584"/>
    </row>
    <row r="738" spans="1:19" ht="14.45" customHeight="1" x14ac:dyDescent="0.2">
      <c r="A738" s="573" t="s">
        <v>1331</v>
      </c>
      <c r="B738" s="574" t="s">
        <v>1332</v>
      </c>
      <c r="C738" s="574" t="s">
        <v>486</v>
      </c>
      <c r="D738" s="574" t="s">
        <v>573</v>
      </c>
      <c r="E738" s="574" t="s">
        <v>1347</v>
      </c>
      <c r="F738" s="574" t="s">
        <v>1453</v>
      </c>
      <c r="G738" s="574" t="s">
        <v>1454</v>
      </c>
      <c r="H738" s="583">
        <v>40</v>
      </c>
      <c r="I738" s="583">
        <v>33840</v>
      </c>
      <c r="J738" s="574"/>
      <c r="K738" s="574">
        <v>846</v>
      </c>
      <c r="L738" s="583">
        <v>30</v>
      </c>
      <c r="M738" s="583">
        <v>25470</v>
      </c>
      <c r="N738" s="574"/>
      <c r="O738" s="574">
        <v>849</v>
      </c>
      <c r="P738" s="583">
        <v>8</v>
      </c>
      <c r="Q738" s="583">
        <v>7040</v>
      </c>
      <c r="R738" s="579"/>
      <c r="S738" s="584">
        <v>880</v>
      </c>
    </row>
    <row r="739" spans="1:19" ht="14.45" customHeight="1" x14ac:dyDescent="0.2">
      <c r="A739" s="573" t="s">
        <v>1331</v>
      </c>
      <c r="B739" s="574" t="s">
        <v>1332</v>
      </c>
      <c r="C739" s="574" t="s">
        <v>486</v>
      </c>
      <c r="D739" s="574" t="s">
        <v>573</v>
      </c>
      <c r="E739" s="574" t="s">
        <v>1347</v>
      </c>
      <c r="F739" s="574" t="s">
        <v>1457</v>
      </c>
      <c r="G739" s="574" t="s">
        <v>1458</v>
      </c>
      <c r="H739" s="583">
        <v>19</v>
      </c>
      <c r="I739" s="583">
        <v>22971</v>
      </c>
      <c r="J739" s="574"/>
      <c r="K739" s="574">
        <v>1209</v>
      </c>
      <c r="L739" s="583">
        <v>53</v>
      </c>
      <c r="M739" s="583">
        <v>64342</v>
      </c>
      <c r="N739" s="574"/>
      <c r="O739" s="574">
        <v>1214</v>
      </c>
      <c r="P739" s="583">
        <v>5</v>
      </c>
      <c r="Q739" s="583">
        <v>6295</v>
      </c>
      <c r="R739" s="579"/>
      <c r="S739" s="584">
        <v>1259</v>
      </c>
    </row>
    <row r="740" spans="1:19" ht="14.45" customHeight="1" x14ac:dyDescent="0.2">
      <c r="A740" s="573" t="s">
        <v>1331</v>
      </c>
      <c r="B740" s="574" t="s">
        <v>1332</v>
      </c>
      <c r="C740" s="574" t="s">
        <v>486</v>
      </c>
      <c r="D740" s="574" t="s">
        <v>573</v>
      </c>
      <c r="E740" s="574" t="s">
        <v>1347</v>
      </c>
      <c r="F740" s="574" t="s">
        <v>1459</v>
      </c>
      <c r="G740" s="574" t="s">
        <v>1460</v>
      </c>
      <c r="H740" s="583"/>
      <c r="I740" s="583"/>
      <c r="J740" s="574"/>
      <c r="K740" s="574"/>
      <c r="L740" s="583">
        <v>4</v>
      </c>
      <c r="M740" s="583">
        <v>6348</v>
      </c>
      <c r="N740" s="574"/>
      <c r="O740" s="574">
        <v>1587</v>
      </c>
      <c r="P740" s="583">
        <v>3</v>
      </c>
      <c r="Q740" s="583">
        <v>4893</v>
      </c>
      <c r="R740" s="579"/>
      <c r="S740" s="584">
        <v>1631</v>
      </c>
    </row>
    <row r="741" spans="1:19" ht="14.45" customHeight="1" x14ac:dyDescent="0.2">
      <c r="A741" s="573" t="s">
        <v>1331</v>
      </c>
      <c r="B741" s="574" t="s">
        <v>1332</v>
      </c>
      <c r="C741" s="574" t="s">
        <v>486</v>
      </c>
      <c r="D741" s="574" t="s">
        <v>573</v>
      </c>
      <c r="E741" s="574" t="s">
        <v>1347</v>
      </c>
      <c r="F741" s="574" t="s">
        <v>1463</v>
      </c>
      <c r="G741" s="574" t="s">
        <v>1446</v>
      </c>
      <c r="H741" s="583"/>
      <c r="I741" s="583"/>
      <c r="J741" s="574"/>
      <c r="K741" s="574"/>
      <c r="L741" s="583">
        <v>27</v>
      </c>
      <c r="M741" s="583">
        <v>22518</v>
      </c>
      <c r="N741" s="574"/>
      <c r="O741" s="574">
        <v>834</v>
      </c>
      <c r="P741" s="583">
        <v>9</v>
      </c>
      <c r="Q741" s="583">
        <v>7785</v>
      </c>
      <c r="R741" s="579"/>
      <c r="S741" s="584">
        <v>865</v>
      </c>
    </row>
    <row r="742" spans="1:19" ht="14.45" customHeight="1" x14ac:dyDescent="0.2">
      <c r="A742" s="573" t="s">
        <v>1331</v>
      </c>
      <c r="B742" s="574" t="s">
        <v>1332</v>
      </c>
      <c r="C742" s="574" t="s">
        <v>486</v>
      </c>
      <c r="D742" s="574" t="s">
        <v>573</v>
      </c>
      <c r="E742" s="574" t="s">
        <v>1347</v>
      </c>
      <c r="F742" s="574" t="s">
        <v>1524</v>
      </c>
      <c r="G742" s="574" t="s">
        <v>1525</v>
      </c>
      <c r="H742" s="583">
        <v>0</v>
      </c>
      <c r="I742" s="583">
        <v>0</v>
      </c>
      <c r="J742" s="574"/>
      <c r="K742" s="574"/>
      <c r="L742" s="583"/>
      <c r="M742" s="583"/>
      <c r="N742" s="574"/>
      <c r="O742" s="574"/>
      <c r="P742" s="583"/>
      <c r="Q742" s="583"/>
      <c r="R742" s="579"/>
      <c r="S742" s="584"/>
    </row>
    <row r="743" spans="1:19" ht="14.45" customHeight="1" x14ac:dyDescent="0.2">
      <c r="A743" s="573" t="s">
        <v>1331</v>
      </c>
      <c r="B743" s="574" t="s">
        <v>1332</v>
      </c>
      <c r="C743" s="574" t="s">
        <v>486</v>
      </c>
      <c r="D743" s="574" t="s">
        <v>572</v>
      </c>
      <c r="E743" s="574" t="s">
        <v>1333</v>
      </c>
      <c r="F743" s="574" t="s">
        <v>1334</v>
      </c>
      <c r="G743" s="574" t="s">
        <v>1335</v>
      </c>
      <c r="H743" s="583">
        <v>7.2999999999999989</v>
      </c>
      <c r="I743" s="583">
        <v>555.27</v>
      </c>
      <c r="J743" s="574"/>
      <c r="K743" s="574">
        <v>76.064383561643851</v>
      </c>
      <c r="L743" s="583">
        <v>21.909999999999997</v>
      </c>
      <c r="M743" s="583">
        <v>1685.1899999999998</v>
      </c>
      <c r="N743" s="574"/>
      <c r="O743" s="574">
        <v>76.914194431766319</v>
      </c>
      <c r="P743" s="583">
        <v>4.7</v>
      </c>
      <c r="Q743" s="583">
        <v>341.71000000000004</v>
      </c>
      <c r="R743" s="579"/>
      <c r="S743" s="584">
        <v>72.704255319148942</v>
      </c>
    </row>
    <row r="744" spans="1:19" ht="14.45" customHeight="1" x14ac:dyDescent="0.2">
      <c r="A744" s="573" t="s">
        <v>1331</v>
      </c>
      <c r="B744" s="574" t="s">
        <v>1332</v>
      </c>
      <c r="C744" s="574" t="s">
        <v>486</v>
      </c>
      <c r="D744" s="574" t="s">
        <v>572</v>
      </c>
      <c r="E744" s="574" t="s">
        <v>1333</v>
      </c>
      <c r="F744" s="574" t="s">
        <v>1336</v>
      </c>
      <c r="G744" s="574" t="s">
        <v>1337</v>
      </c>
      <c r="H744" s="583">
        <v>12.2</v>
      </c>
      <c r="I744" s="583">
        <v>850.34</v>
      </c>
      <c r="J744" s="574"/>
      <c r="K744" s="574">
        <v>69.7</v>
      </c>
      <c r="L744" s="583">
        <v>12</v>
      </c>
      <c r="M744" s="583">
        <v>836.42000000000007</v>
      </c>
      <c r="N744" s="574"/>
      <c r="O744" s="574">
        <v>69.701666666666668</v>
      </c>
      <c r="P744" s="583"/>
      <c r="Q744" s="583"/>
      <c r="R744" s="579"/>
      <c r="S744" s="584"/>
    </row>
    <row r="745" spans="1:19" ht="14.45" customHeight="1" x14ac:dyDescent="0.2">
      <c r="A745" s="573" t="s">
        <v>1331</v>
      </c>
      <c r="B745" s="574" t="s">
        <v>1332</v>
      </c>
      <c r="C745" s="574" t="s">
        <v>486</v>
      </c>
      <c r="D745" s="574" t="s">
        <v>572</v>
      </c>
      <c r="E745" s="574" t="s">
        <v>1333</v>
      </c>
      <c r="F745" s="574" t="s">
        <v>1336</v>
      </c>
      <c r="G745" s="574" t="s">
        <v>525</v>
      </c>
      <c r="H745" s="583">
        <v>2.3000000000000003</v>
      </c>
      <c r="I745" s="583">
        <v>160.31</v>
      </c>
      <c r="J745" s="574"/>
      <c r="K745" s="574">
        <v>69.699999999999989</v>
      </c>
      <c r="L745" s="583">
        <v>7.8000000000000007</v>
      </c>
      <c r="M745" s="583">
        <v>543.78</v>
      </c>
      <c r="N745" s="574"/>
      <c r="O745" s="574">
        <v>69.715384615384608</v>
      </c>
      <c r="P745" s="583">
        <v>4.3</v>
      </c>
      <c r="Q745" s="583">
        <v>299.74000000000007</v>
      </c>
      <c r="R745" s="579"/>
      <c r="S745" s="584">
        <v>69.706976744186065</v>
      </c>
    </row>
    <row r="746" spans="1:19" ht="14.45" customHeight="1" x14ac:dyDescent="0.2">
      <c r="A746" s="573" t="s">
        <v>1331</v>
      </c>
      <c r="B746" s="574" t="s">
        <v>1332</v>
      </c>
      <c r="C746" s="574" t="s">
        <v>486</v>
      </c>
      <c r="D746" s="574" t="s">
        <v>572</v>
      </c>
      <c r="E746" s="574" t="s">
        <v>1333</v>
      </c>
      <c r="F746" s="574" t="s">
        <v>1338</v>
      </c>
      <c r="G746" s="574" t="s">
        <v>523</v>
      </c>
      <c r="H746" s="583">
        <v>4.3999999999999995</v>
      </c>
      <c r="I746" s="583">
        <v>1270.9599999999998</v>
      </c>
      <c r="J746" s="574"/>
      <c r="K746" s="574">
        <v>288.85454545454547</v>
      </c>
      <c r="L746" s="583">
        <v>10.9</v>
      </c>
      <c r="M746" s="583">
        <v>4007.9299999999994</v>
      </c>
      <c r="N746" s="574"/>
      <c r="O746" s="574">
        <v>367.69999999999993</v>
      </c>
      <c r="P746" s="583">
        <v>1.5000000000000002</v>
      </c>
      <c r="Q746" s="583">
        <v>551.54999999999995</v>
      </c>
      <c r="R746" s="579"/>
      <c r="S746" s="584">
        <v>367.69999999999993</v>
      </c>
    </row>
    <row r="747" spans="1:19" ht="14.45" customHeight="1" x14ac:dyDescent="0.2">
      <c r="A747" s="573" t="s">
        <v>1331</v>
      </c>
      <c r="B747" s="574" t="s">
        <v>1332</v>
      </c>
      <c r="C747" s="574" t="s">
        <v>486</v>
      </c>
      <c r="D747" s="574" t="s">
        <v>572</v>
      </c>
      <c r="E747" s="574" t="s">
        <v>1333</v>
      </c>
      <c r="F747" s="574" t="s">
        <v>1340</v>
      </c>
      <c r="G747" s="574" t="s">
        <v>1341</v>
      </c>
      <c r="H747" s="583">
        <v>0.2</v>
      </c>
      <c r="I747" s="583">
        <v>32.72</v>
      </c>
      <c r="J747" s="574"/>
      <c r="K747" s="574">
        <v>163.6</v>
      </c>
      <c r="L747" s="583"/>
      <c r="M747" s="583"/>
      <c r="N747" s="574"/>
      <c r="O747" s="574"/>
      <c r="P747" s="583"/>
      <c r="Q747" s="583"/>
      <c r="R747" s="579"/>
      <c r="S747" s="584"/>
    </row>
    <row r="748" spans="1:19" ht="14.45" customHeight="1" x14ac:dyDescent="0.2">
      <c r="A748" s="573" t="s">
        <v>1331</v>
      </c>
      <c r="B748" s="574" t="s">
        <v>1332</v>
      </c>
      <c r="C748" s="574" t="s">
        <v>486</v>
      </c>
      <c r="D748" s="574" t="s">
        <v>572</v>
      </c>
      <c r="E748" s="574" t="s">
        <v>1474</v>
      </c>
      <c r="F748" s="574" t="s">
        <v>1475</v>
      </c>
      <c r="G748" s="574" t="s">
        <v>1476</v>
      </c>
      <c r="H748" s="583"/>
      <c r="I748" s="583"/>
      <c r="J748" s="574"/>
      <c r="K748" s="574"/>
      <c r="L748" s="583"/>
      <c r="M748" s="583"/>
      <c r="N748" s="574"/>
      <c r="O748" s="574"/>
      <c r="P748" s="583">
        <v>0.4</v>
      </c>
      <c r="Q748" s="583">
        <v>225.2</v>
      </c>
      <c r="R748" s="579"/>
      <c r="S748" s="584">
        <v>562.99999999999989</v>
      </c>
    </row>
    <row r="749" spans="1:19" ht="14.45" customHeight="1" x14ac:dyDescent="0.2">
      <c r="A749" s="573" t="s">
        <v>1331</v>
      </c>
      <c r="B749" s="574" t="s">
        <v>1332</v>
      </c>
      <c r="C749" s="574" t="s">
        <v>486</v>
      </c>
      <c r="D749" s="574" t="s">
        <v>572</v>
      </c>
      <c r="E749" s="574" t="s">
        <v>1474</v>
      </c>
      <c r="F749" s="574" t="s">
        <v>1477</v>
      </c>
      <c r="G749" s="574" t="s">
        <v>1478</v>
      </c>
      <c r="H749" s="583"/>
      <c r="I749" s="583"/>
      <c r="J749" s="574"/>
      <c r="K749" s="574"/>
      <c r="L749" s="583"/>
      <c r="M749" s="583"/>
      <c r="N749" s="574"/>
      <c r="O749" s="574"/>
      <c r="P749" s="583">
        <v>2</v>
      </c>
      <c r="Q749" s="583">
        <v>372.5</v>
      </c>
      <c r="R749" s="579"/>
      <c r="S749" s="584">
        <v>186.25</v>
      </c>
    </row>
    <row r="750" spans="1:19" ht="14.45" customHeight="1" x14ac:dyDescent="0.2">
      <c r="A750" s="573" t="s">
        <v>1331</v>
      </c>
      <c r="B750" s="574" t="s">
        <v>1332</v>
      </c>
      <c r="C750" s="574" t="s">
        <v>486</v>
      </c>
      <c r="D750" s="574" t="s">
        <v>572</v>
      </c>
      <c r="E750" s="574" t="s">
        <v>1347</v>
      </c>
      <c r="F750" s="574" t="s">
        <v>1356</v>
      </c>
      <c r="G750" s="574" t="s">
        <v>1357</v>
      </c>
      <c r="H750" s="583">
        <v>1</v>
      </c>
      <c r="I750" s="583">
        <v>107</v>
      </c>
      <c r="J750" s="574"/>
      <c r="K750" s="574">
        <v>107</v>
      </c>
      <c r="L750" s="583"/>
      <c r="M750" s="583"/>
      <c r="N750" s="574"/>
      <c r="O750" s="574"/>
      <c r="P750" s="583"/>
      <c r="Q750" s="583"/>
      <c r="R750" s="579"/>
      <c r="S750" s="584"/>
    </row>
    <row r="751" spans="1:19" ht="14.45" customHeight="1" x14ac:dyDescent="0.2">
      <c r="A751" s="573" t="s">
        <v>1331</v>
      </c>
      <c r="B751" s="574" t="s">
        <v>1332</v>
      </c>
      <c r="C751" s="574" t="s">
        <v>486</v>
      </c>
      <c r="D751" s="574" t="s">
        <v>572</v>
      </c>
      <c r="E751" s="574" t="s">
        <v>1347</v>
      </c>
      <c r="F751" s="574" t="s">
        <v>1360</v>
      </c>
      <c r="G751" s="574" t="s">
        <v>1361</v>
      </c>
      <c r="H751" s="583">
        <v>94</v>
      </c>
      <c r="I751" s="583">
        <v>3572</v>
      </c>
      <c r="J751" s="574"/>
      <c r="K751" s="574">
        <v>38</v>
      </c>
      <c r="L751" s="583">
        <v>5</v>
      </c>
      <c r="M751" s="583">
        <v>190</v>
      </c>
      <c r="N751" s="574"/>
      <c r="O751" s="574">
        <v>38</v>
      </c>
      <c r="P751" s="583"/>
      <c r="Q751" s="583"/>
      <c r="R751" s="579"/>
      <c r="S751" s="584"/>
    </row>
    <row r="752" spans="1:19" ht="14.45" customHeight="1" x14ac:dyDescent="0.2">
      <c r="A752" s="573" t="s">
        <v>1331</v>
      </c>
      <c r="B752" s="574" t="s">
        <v>1332</v>
      </c>
      <c r="C752" s="574" t="s">
        <v>486</v>
      </c>
      <c r="D752" s="574" t="s">
        <v>572</v>
      </c>
      <c r="E752" s="574" t="s">
        <v>1347</v>
      </c>
      <c r="F752" s="574" t="s">
        <v>1368</v>
      </c>
      <c r="G752" s="574" t="s">
        <v>1369</v>
      </c>
      <c r="H752" s="583">
        <v>2</v>
      </c>
      <c r="I752" s="583">
        <v>508</v>
      </c>
      <c r="J752" s="574"/>
      <c r="K752" s="574">
        <v>254</v>
      </c>
      <c r="L752" s="583">
        <v>2</v>
      </c>
      <c r="M752" s="583">
        <v>510</v>
      </c>
      <c r="N752" s="574"/>
      <c r="O752" s="574">
        <v>255</v>
      </c>
      <c r="P752" s="583">
        <v>4</v>
      </c>
      <c r="Q752" s="583">
        <v>1100</v>
      </c>
      <c r="R752" s="579"/>
      <c r="S752" s="584">
        <v>275</v>
      </c>
    </row>
    <row r="753" spans="1:19" ht="14.45" customHeight="1" x14ac:dyDescent="0.2">
      <c r="A753" s="573" t="s">
        <v>1331</v>
      </c>
      <c r="B753" s="574" t="s">
        <v>1332</v>
      </c>
      <c r="C753" s="574" t="s">
        <v>486</v>
      </c>
      <c r="D753" s="574" t="s">
        <v>572</v>
      </c>
      <c r="E753" s="574" t="s">
        <v>1347</v>
      </c>
      <c r="F753" s="574" t="s">
        <v>1370</v>
      </c>
      <c r="G753" s="574" t="s">
        <v>1371</v>
      </c>
      <c r="H753" s="583">
        <v>103</v>
      </c>
      <c r="I753" s="583">
        <v>12978</v>
      </c>
      <c r="J753" s="574"/>
      <c r="K753" s="574">
        <v>126</v>
      </c>
      <c r="L753" s="583">
        <v>149</v>
      </c>
      <c r="M753" s="583">
        <v>18923</v>
      </c>
      <c r="N753" s="574"/>
      <c r="O753" s="574">
        <v>127</v>
      </c>
      <c r="P753" s="583">
        <v>24</v>
      </c>
      <c r="Q753" s="583">
        <v>3288</v>
      </c>
      <c r="R753" s="579"/>
      <c r="S753" s="584">
        <v>137</v>
      </c>
    </row>
    <row r="754" spans="1:19" ht="14.45" customHeight="1" x14ac:dyDescent="0.2">
      <c r="A754" s="573" t="s">
        <v>1331</v>
      </c>
      <c r="B754" s="574" t="s">
        <v>1332</v>
      </c>
      <c r="C754" s="574" t="s">
        <v>486</v>
      </c>
      <c r="D754" s="574" t="s">
        <v>572</v>
      </c>
      <c r="E754" s="574" t="s">
        <v>1347</v>
      </c>
      <c r="F754" s="574" t="s">
        <v>1372</v>
      </c>
      <c r="G754" s="574" t="s">
        <v>1373</v>
      </c>
      <c r="H754" s="583">
        <v>1</v>
      </c>
      <c r="I754" s="583">
        <v>544</v>
      </c>
      <c r="J754" s="574"/>
      <c r="K754" s="574">
        <v>544</v>
      </c>
      <c r="L754" s="583">
        <v>3</v>
      </c>
      <c r="M754" s="583">
        <v>1641</v>
      </c>
      <c r="N754" s="574"/>
      <c r="O754" s="574">
        <v>547</v>
      </c>
      <c r="P754" s="583"/>
      <c r="Q754" s="583"/>
      <c r="R754" s="579"/>
      <c r="S754" s="584"/>
    </row>
    <row r="755" spans="1:19" ht="14.45" customHeight="1" x14ac:dyDescent="0.2">
      <c r="A755" s="573" t="s">
        <v>1331</v>
      </c>
      <c r="B755" s="574" t="s">
        <v>1332</v>
      </c>
      <c r="C755" s="574" t="s">
        <v>486</v>
      </c>
      <c r="D755" s="574" t="s">
        <v>572</v>
      </c>
      <c r="E755" s="574" t="s">
        <v>1347</v>
      </c>
      <c r="F755" s="574" t="s">
        <v>1376</v>
      </c>
      <c r="G755" s="574" t="s">
        <v>1377</v>
      </c>
      <c r="H755" s="583">
        <v>55</v>
      </c>
      <c r="I755" s="583">
        <v>27720</v>
      </c>
      <c r="J755" s="574"/>
      <c r="K755" s="574">
        <v>504</v>
      </c>
      <c r="L755" s="583">
        <v>44</v>
      </c>
      <c r="M755" s="583">
        <v>22308</v>
      </c>
      <c r="N755" s="574"/>
      <c r="O755" s="574">
        <v>507</v>
      </c>
      <c r="P755" s="583">
        <v>15</v>
      </c>
      <c r="Q755" s="583">
        <v>7875</v>
      </c>
      <c r="R755" s="579"/>
      <c r="S755" s="584">
        <v>525</v>
      </c>
    </row>
    <row r="756" spans="1:19" ht="14.45" customHeight="1" x14ac:dyDescent="0.2">
      <c r="A756" s="573" t="s">
        <v>1331</v>
      </c>
      <c r="B756" s="574" t="s">
        <v>1332</v>
      </c>
      <c r="C756" s="574" t="s">
        <v>486</v>
      </c>
      <c r="D756" s="574" t="s">
        <v>572</v>
      </c>
      <c r="E756" s="574" t="s">
        <v>1347</v>
      </c>
      <c r="F756" s="574" t="s">
        <v>1378</v>
      </c>
      <c r="G756" s="574" t="s">
        <v>1379</v>
      </c>
      <c r="H756" s="583">
        <v>75</v>
      </c>
      <c r="I756" s="583">
        <v>51375</v>
      </c>
      <c r="J756" s="574"/>
      <c r="K756" s="574">
        <v>685</v>
      </c>
      <c r="L756" s="583">
        <v>39</v>
      </c>
      <c r="M756" s="583">
        <v>26832</v>
      </c>
      <c r="N756" s="574"/>
      <c r="O756" s="574">
        <v>688</v>
      </c>
      <c r="P756" s="583">
        <v>5</v>
      </c>
      <c r="Q756" s="583">
        <v>3530</v>
      </c>
      <c r="R756" s="579"/>
      <c r="S756" s="584">
        <v>706</v>
      </c>
    </row>
    <row r="757" spans="1:19" ht="14.45" customHeight="1" x14ac:dyDescent="0.2">
      <c r="A757" s="573" t="s">
        <v>1331</v>
      </c>
      <c r="B757" s="574" t="s">
        <v>1332</v>
      </c>
      <c r="C757" s="574" t="s">
        <v>486</v>
      </c>
      <c r="D757" s="574" t="s">
        <v>572</v>
      </c>
      <c r="E757" s="574" t="s">
        <v>1347</v>
      </c>
      <c r="F757" s="574" t="s">
        <v>1380</v>
      </c>
      <c r="G757" s="574" t="s">
        <v>1381</v>
      </c>
      <c r="H757" s="583">
        <v>23</v>
      </c>
      <c r="I757" s="583">
        <v>23920</v>
      </c>
      <c r="J757" s="574"/>
      <c r="K757" s="574">
        <v>1040</v>
      </c>
      <c r="L757" s="583">
        <v>56</v>
      </c>
      <c r="M757" s="583">
        <v>58520</v>
      </c>
      <c r="N757" s="574"/>
      <c r="O757" s="574">
        <v>1045</v>
      </c>
      <c r="P757" s="583">
        <v>19</v>
      </c>
      <c r="Q757" s="583">
        <v>20387</v>
      </c>
      <c r="R757" s="579"/>
      <c r="S757" s="584">
        <v>1073</v>
      </c>
    </row>
    <row r="758" spans="1:19" ht="14.45" customHeight="1" x14ac:dyDescent="0.2">
      <c r="A758" s="573" t="s">
        <v>1331</v>
      </c>
      <c r="B758" s="574" t="s">
        <v>1332</v>
      </c>
      <c r="C758" s="574" t="s">
        <v>486</v>
      </c>
      <c r="D758" s="574" t="s">
        <v>572</v>
      </c>
      <c r="E758" s="574" t="s">
        <v>1347</v>
      </c>
      <c r="F758" s="574" t="s">
        <v>1485</v>
      </c>
      <c r="G758" s="574" t="s">
        <v>1486</v>
      </c>
      <c r="H758" s="583">
        <v>30</v>
      </c>
      <c r="I758" s="583">
        <v>63360</v>
      </c>
      <c r="J758" s="574"/>
      <c r="K758" s="574">
        <v>2112</v>
      </c>
      <c r="L758" s="583">
        <v>11</v>
      </c>
      <c r="M758" s="583">
        <v>23331</v>
      </c>
      <c r="N758" s="574"/>
      <c r="O758" s="574">
        <v>2121</v>
      </c>
      <c r="P758" s="583"/>
      <c r="Q758" s="583"/>
      <c r="R758" s="579"/>
      <c r="S758" s="584"/>
    </row>
    <row r="759" spans="1:19" ht="14.45" customHeight="1" x14ac:dyDescent="0.2">
      <c r="A759" s="573" t="s">
        <v>1331</v>
      </c>
      <c r="B759" s="574" t="s">
        <v>1332</v>
      </c>
      <c r="C759" s="574" t="s">
        <v>486</v>
      </c>
      <c r="D759" s="574" t="s">
        <v>572</v>
      </c>
      <c r="E759" s="574" t="s">
        <v>1347</v>
      </c>
      <c r="F759" s="574" t="s">
        <v>1495</v>
      </c>
      <c r="G759" s="574" t="s">
        <v>1496</v>
      </c>
      <c r="H759" s="583"/>
      <c r="I759" s="583"/>
      <c r="J759" s="574"/>
      <c r="K759" s="574"/>
      <c r="L759" s="583"/>
      <c r="M759" s="583"/>
      <c r="N759" s="574"/>
      <c r="O759" s="574"/>
      <c r="P759" s="583">
        <v>2</v>
      </c>
      <c r="Q759" s="583">
        <v>3488</v>
      </c>
      <c r="R759" s="579"/>
      <c r="S759" s="584">
        <v>1744</v>
      </c>
    </row>
    <row r="760" spans="1:19" ht="14.45" customHeight="1" x14ac:dyDescent="0.2">
      <c r="A760" s="573" t="s">
        <v>1331</v>
      </c>
      <c r="B760" s="574" t="s">
        <v>1332</v>
      </c>
      <c r="C760" s="574" t="s">
        <v>486</v>
      </c>
      <c r="D760" s="574" t="s">
        <v>572</v>
      </c>
      <c r="E760" s="574" t="s">
        <v>1347</v>
      </c>
      <c r="F760" s="574" t="s">
        <v>1382</v>
      </c>
      <c r="G760" s="574" t="s">
        <v>1383</v>
      </c>
      <c r="H760" s="583">
        <v>3</v>
      </c>
      <c r="I760" s="583">
        <v>4218</v>
      </c>
      <c r="J760" s="574"/>
      <c r="K760" s="574">
        <v>1406</v>
      </c>
      <c r="L760" s="583">
        <v>1</v>
      </c>
      <c r="M760" s="583">
        <v>1415</v>
      </c>
      <c r="N760" s="574"/>
      <c r="O760" s="574">
        <v>1415</v>
      </c>
      <c r="P760" s="583"/>
      <c r="Q760" s="583"/>
      <c r="R760" s="579"/>
      <c r="S760" s="584"/>
    </row>
    <row r="761" spans="1:19" ht="14.45" customHeight="1" x14ac:dyDescent="0.2">
      <c r="A761" s="573" t="s">
        <v>1331</v>
      </c>
      <c r="B761" s="574" t="s">
        <v>1332</v>
      </c>
      <c r="C761" s="574" t="s">
        <v>486</v>
      </c>
      <c r="D761" s="574" t="s">
        <v>572</v>
      </c>
      <c r="E761" s="574" t="s">
        <v>1347</v>
      </c>
      <c r="F761" s="574" t="s">
        <v>1497</v>
      </c>
      <c r="G761" s="574" t="s">
        <v>1498</v>
      </c>
      <c r="H761" s="583">
        <v>20</v>
      </c>
      <c r="I761" s="583">
        <v>31540</v>
      </c>
      <c r="J761" s="574"/>
      <c r="K761" s="574">
        <v>1577</v>
      </c>
      <c r="L761" s="583">
        <v>11</v>
      </c>
      <c r="M761" s="583">
        <v>17413</v>
      </c>
      <c r="N761" s="574"/>
      <c r="O761" s="574">
        <v>1583</v>
      </c>
      <c r="P761" s="583"/>
      <c r="Q761" s="583"/>
      <c r="R761" s="579"/>
      <c r="S761" s="584"/>
    </row>
    <row r="762" spans="1:19" ht="14.45" customHeight="1" x14ac:dyDescent="0.2">
      <c r="A762" s="573" t="s">
        <v>1331</v>
      </c>
      <c r="B762" s="574" t="s">
        <v>1332</v>
      </c>
      <c r="C762" s="574" t="s">
        <v>486</v>
      </c>
      <c r="D762" s="574" t="s">
        <v>572</v>
      </c>
      <c r="E762" s="574" t="s">
        <v>1347</v>
      </c>
      <c r="F762" s="574" t="s">
        <v>1504</v>
      </c>
      <c r="G762" s="574" t="s">
        <v>1505</v>
      </c>
      <c r="H762" s="583">
        <v>1</v>
      </c>
      <c r="I762" s="583">
        <v>1135</v>
      </c>
      <c r="J762" s="574"/>
      <c r="K762" s="574">
        <v>1135</v>
      </c>
      <c r="L762" s="583"/>
      <c r="M762" s="583"/>
      <c r="N762" s="574"/>
      <c r="O762" s="574"/>
      <c r="P762" s="583"/>
      <c r="Q762" s="583"/>
      <c r="R762" s="579"/>
      <c r="S762" s="584"/>
    </row>
    <row r="763" spans="1:19" ht="14.45" customHeight="1" x14ac:dyDescent="0.2">
      <c r="A763" s="573" t="s">
        <v>1331</v>
      </c>
      <c r="B763" s="574" t="s">
        <v>1332</v>
      </c>
      <c r="C763" s="574" t="s">
        <v>486</v>
      </c>
      <c r="D763" s="574" t="s">
        <v>572</v>
      </c>
      <c r="E763" s="574" t="s">
        <v>1347</v>
      </c>
      <c r="F763" s="574" t="s">
        <v>1390</v>
      </c>
      <c r="G763" s="574" t="s">
        <v>1391</v>
      </c>
      <c r="H763" s="583">
        <v>88</v>
      </c>
      <c r="I763" s="583">
        <v>2933.33</v>
      </c>
      <c r="J763" s="574"/>
      <c r="K763" s="574">
        <v>33.333295454545457</v>
      </c>
      <c r="L763" s="583">
        <v>131</v>
      </c>
      <c r="M763" s="583">
        <v>5283.3300000000008</v>
      </c>
      <c r="N763" s="574"/>
      <c r="O763" s="574">
        <v>40.330763358778633</v>
      </c>
      <c r="P763" s="583">
        <v>26</v>
      </c>
      <c r="Q763" s="583">
        <v>1184.44</v>
      </c>
      <c r="R763" s="579"/>
      <c r="S763" s="584">
        <v>45.555384615384618</v>
      </c>
    </row>
    <row r="764" spans="1:19" ht="14.45" customHeight="1" x14ac:dyDescent="0.2">
      <c r="A764" s="573" t="s">
        <v>1331</v>
      </c>
      <c r="B764" s="574" t="s">
        <v>1332</v>
      </c>
      <c r="C764" s="574" t="s">
        <v>486</v>
      </c>
      <c r="D764" s="574" t="s">
        <v>572</v>
      </c>
      <c r="E764" s="574" t="s">
        <v>1347</v>
      </c>
      <c r="F764" s="574" t="s">
        <v>1396</v>
      </c>
      <c r="G764" s="574" t="s">
        <v>1397</v>
      </c>
      <c r="H764" s="583">
        <v>174</v>
      </c>
      <c r="I764" s="583">
        <v>15138</v>
      </c>
      <c r="J764" s="574"/>
      <c r="K764" s="574">
        <v>87</v>
      </c>
      <c r="L764" s="583">
        <v>127</v>
      </c>
      <c r="M764" s="583">
        <v>11176</v>
      </c>
      <c r="N764" s="574"/>
      <c r="O764" s="574">
        <v>88</v>
      </c>
      <c r="P764" s="583">
        <v>29</v>
      </c>
      <c r="Q764" s="583">
        <v>2697</v>
      </c>
      <c r="R764" s="579"/>
      <c r="S764" s="584">
        <v>93</v>
      </c>
    </row>
    <row r="765" spans="1:19" ht="14.45" customHeight="1" x14ac:dyDescent="0.2">
      <c r="A765" s="573" t="s">
        <v>1331</v>
      </c>
      <c r="B765" s="574" t="s">
        <v>1332</v>
      </c>
      <c r="C765" s="574" t="s">
        <v>486</v>
      </c>
      <c r="D765" s="574" t="s">
        <v>572</v>
      </c>
      <c r="E765" s="574" t="s">
        <v>1347</v>
      </c>
      <c r="F765" s="574" t="s">
        <v>1398</v>
      </c>
      <c r="G765" s="574" t="s">
        <v>1399</v>
      </c>
      <c r="H765" s="583">
        <v>1</v>
      </c>
      <c r="I765" s="583">
        <v>33</v>
      </c>
      <c r="J765" s="574"/>
      <c r="K765" s="574">
        <v>33</v>
      </c>
      <c r="L765" s="583"/>
      <c r="M765" s="583"/>
      <c r="N765" s="574"/>
      <c r="O765" s="574"/>
      <c r="P765" s="583"/>
      <c r="Q765" s="583"/>
      <c r="R765" s="579"/>
      <c r="S765" s="584"/>
    </row>
    <row r="766" spans="1:19" ht="14.45" customHeight="1" x14ac:dyDescent="0.2">
      <c r="A766" s="573" t="s">
        <v>1331</v>
      </c>
      <c r="B766" s="574" t="s">
        <v>1332</v>
      </c>
      <c r="C766" s="574" t="s">
        <v>486</v>
      </c>
      <c r="D766" s="574" t="s">
        <v>572</v>
      </c>
      <c r="E766" s="574" t="s">
        <v>1347</v>
      </c>
      <c r="F766" s="574" t="s">
        <v>1413</v>
      </c>
      <c r="G766" s="574" t="s">
        <v>1414</v>
      </c>
      <c r="H766" s="583"/>
      <c r="I766" s="583"/>
      <c r="J766" s="574"/>
      <c r="K766" s="574"/>
      <c r="L766" s="583">
        <v>1</v>
      </c>
      <c r="M766" s="583">
        <v>734</v>
      </c>
      <c r="N766" s="574"/>
      <c r="O766" s="574">
        <v>734</v>
      </c>
      <c r="P766" s="583">
        <v>1</v>
      </c>
      <c r="Q766" s="583">
        <v>758</v>
      </c>
      <c r="R766" s="579"/>
      <c r="S766" s="584">
        <v>758</v>
      </c>
    </row>
    <row r="767" spans="1:19" ht="14.45" customHeight="1" x14ac:dyDescent="0.2">
      <c r="A767" s="573" t="s">
        <v>1331</v>
      </c>
      <c r="B767" s="574" t="s">
        <v>1332</v>
      </c>
      <c r="C767" s="574" t="s">
        <v>486</v>
      </c>
      <c r="D767" s="574" t="s">
        <v>572</v>
      </c>
      <c r="E767" s="574" t="s">
        <v>1347</v>
      </c>
      <c r="F767" s="574" t="s">
        <v>1415</v>
      </c>
      <c r="G767" s="574" t="s">
        <v>1416</v>
      </c>
      <c r="H767" s="583">
        <v>17</v>
      </c>
      <c r="I767" s="583">
        <v>18173</v>
      </c>
      <c r="J767" s="574"/>
      <c r="K767" s="574">
        <v>1069</v>
      </c>
      <c r="L767" s="583">
        <v>5</v>
      </c>
      <c r="M767" s="583">
        <v>5360</v>
      </c>
      <c r="N767" s="574"/>
      <c r="O767" s="574">
        <v>1072</v>
      </c>
      <c r="P767" s="583">
        <v>2</v>
      </c>
      <c r="Q767" s="583">
        <v>2180</v>
      </c>
      <c r="R767" s="579"/>
      <c r="S767" s="584">
        <v>1090</v>
      </c>
    </row>
    <row r="768" spans="1:19" ht="14.45" customHeight="1" x14ac:dyDescent="0.2">
      <c r="A768" s="573" t="s">
        <v>1331</v>
      </c>
      <c r="B768" s="574" t="s">
        <v>1332</v>
      </c>
      <c r="C768" s="574" t="s">
        <v>486</v>
      </c>
      <c r="D768" s="574" t="s">
        <v>572</v>
      </c>
      <c r="E768" s="574" t="s">
        <v>1347</v>
      </c>
      <c r="F768" s="574" t="s">
        <v>1423</v>
      </c>
      <c r="G768" s="574" t="s">
        <v>1424</v>
      </c>
      <c r="H768" s="583">
        <v>53</v>
      </c>
      <c r="I768" s="583">
        <v>38266</v>
      </c>
      <c r="J768" s="574"/>
      <c r="K768" s="574">
        <v>722</v>
      </c>
      <c r="L768" s="583">
        <v>69</v>
      </c>
      <c r="M768" s="583">
        <v>50025</v>
      </c>
      <c r="N768" s="574"/>
      <c r="O768" s="574">
        <v>725</v>
      </c>
      <c r="P768" s="583">
        <v>5</v>
      </c>
      <c r="Q768" s="583">
        <v>3780</v>
      </c>
      <c r="R768" s="579"/>
      <c r="S768" s="584">
        <v>756</v>
      </c>
    </row>
    <row r="769" spans="1:19" ht="14.45" customHeight="1" x14ac:dyDescent="0.2">
      <c r="A769" s="573" t="s">
        <v>1331</v>
      </c>
      <c r="B769" s="574" t="s">
        <v>1332</v>
      </c>
      <c r="C769" s="574" t="s">
        <v>486</v>
      </c>
      <c r="D769" s="574" t="s">
        <v>572</v>
      </c>
      <c r="E769" s="574" t="s">
        <v>1347</v>
      </c>
      <c r="F769" s="574" t="s">
        <v>1425</v>
      </c>
      <c r="G769" s="574" t="s">
        <v>1426</v>
      </c>
      <c r="H769" s="583"/>
      <c r="I769" s="583"/>
      <c r="J769" s="574"/>
      <c r="K769" s="574"/>
      <c r="L769" s="583">
        <v>1</v>
      </c>
      <c r="M769" s="583">
        <v>93</v>
      </c>
      <c r="N769" s="574"/>
      <c r="O769" s="574">
        <v>93</v>
      </c>
      <c r="P769" s="583"/>
      <c r="Q769" s="583"/>
      <c r="R769" s="579"/>
      <c r="S769" s="584"/>
    </row>
    <row r="770" spans="1:19" ht="14.45" customHeight="1" x14ac:dyDescent="0.2">
      <c r="A770" s="573" t="s">
        <v>1331</v>
      </c>
      <c r="B770" s="574" t="s">
        <v>1332</v>
      </c>
      <c r="C770" s="574" t="s">
        <v>486</v>
      </c>
      <c r="D770" s="574" t="s">
        <v>572</v>
      </c>
      <c r="E770" s="574" t="s">
        <v>1347</v>
      </c>
      <c r="F770" s="574" t="s">
        <v>1433</v>
      </c>
      <c r="G770" s="574" t="s">
        <v>1434</v>
      </c>
      <c r="H770" s="583">
        <v>1</v>
      </c>
      <c r="I770" s="583">
        <v>393</v>
      </c>
      <c r="J770" s="574"/>
      <c r="K770" s="574">
        <v>393</v>
      </c>
      <c r="L770" s="583"/>
      <c r="M770" s="583"/>
      <c r="N770" s="574"/>
      <c r="O770" s="574"/>
      <c r="P770" s="583"/>
      <c r="Q770" s="583"/>
      <c r="R770" s="579"/>
      <c r="S770" s="584"/>
    </row>
    <row r="771" spans="1:19" ht="14.45" customHeight="1" x14ac:dyDescent="0.2">
      <c r="A771" s="573" t="s">
        <v>1331</v>
      </c>
      <c r="B771" s="574" t="s">
        <v>1332</v>
      </c>
      <c r="C771" s="574" t="s">
        <v>486</v>
      </c>
      <c r="D771" s="574" t="s">
        <v>572</v>
      </c>
      <c r="E771" s="574" t="s">
        <v>1347</v>
      </c>
      <c r="F771" s="574" t="s">
        <v>1435</v>
      </c>
      <c r="G771" s="574" t="s">
        <v>1436</v>
      </c>
      <c r="H771" s="583">
        <v>16</v>
      </c>
      <c r="I771" s="583">
        <v>8128</v>
      </c>
      <c r="J771" s="574"/>
      <c r="K771" s="574">
        <v>508</v>
      </c>
      <c r="L771" s="583">
        <v>12</v>
      </c>
      <c r="M771" s="583">
        <v>6132</v>
      </c>
      <c r="N771" s="574"/>
      <c r="O771" s="574">
        <v>511</v>
      </c>
      <c r="P771" s="583">
        <v>2</v>
      </c>
      <c r="Q771" s="583">
        <v>1046</v>
      </c>
      <c r="R771" s="579"/>
      <c r="S771" s="584">
        <v>523</v>
      </c>
    </row>
    <row r="772" spans="1:19" ht="14.45" customHeight="1" x14ac:dyDescent="0.2">
      <c r="A772" s="573" t="s">
        <v>1331</v>
      </c>
      <c r="B772" s="574" t="s">
        <v>1332</v>
      </c>
      <c r="C772" s="574" t="s">
        <v>486</v>
      </c>
      <c r="D772" s="574" t="s">
        <v>572</v>
      </c>
      <c r="E772" s="574" t="s">
        <v>1347</v>
      </c>
      <c r="F772" s="574" t="s">
        <v>1506</v>
      </c>
      <c r="G772" s="574" t="s">
        <v>1507</v>
      </c>
      <c r="H772" s="583">
        <v>1</v>
      </c>
      <c r="I772" s="583">
        <v>1686</v>
      </c>
      <c r="J772" s="574"/>
      <c r="K772" s="574">
        <v>1686</v>
      </c>
      <c r="L772" s="583"/>
      <c r="M772" s="583"/>
      <c r="N772" s="574"/>
      <c r="O772" s="574"/>
      <c r="P772" s="583"/>
      <c r="Q772" s="583"/>
      <c r="R772" s="579"/>
      <c r="S772" s="584"/>
    </row>
    <row r="773" spans="1:19" ht="14.45" customHeight="1" x14ac:dyDescent="0.2">
      <c r="A773" s="573" t="s">
        <v>1331</v>
      </c>
      <c r="B773" s="574" t="s">
        <v>1332</v>
      </c>
      <c r="C773" s="574" t="s">
        <v>486</v>
      </c>
      <c r="D773" s="574" t="s">
        <v>572</v>
      </c>
      <c r="E773" s="574" t="s">
        <v>1347</v>
      </c>
      <c r="F773" s="574" t="s">
        <v>1439</v>
      </c>
      <c r="G773" s="574" t="s">
        <v>1440</v>
      </c>
      <c r="H773" s="583">
        <v>4</v>
      </c>
      <c r="I773" s="583">
        <v>728</v>
      </c>
      <c r="J773" s="574"/>
      <c r="K773" s="574">
        <v>182</v>
      </c>
      <c r="L773" s="583"/>
      <c r="M773" s="583"/>
      <c r="N773" s="574"/>
      <c r="O773" s="574"/>
      <c r="P773" s="583"/>
      <c r="Q773" s="583"/>
      <c r="R773" s="579"/>
      <c r="S773" s="584"/>
    </row>
    <row r="774" spans="1:19" ht="14.45" customHeight="1" x14ac:dyDescent="0.2">
      <c r="A774" s="573" t="s">
        <v>1331</v>
      </c>
      <c r="B774" s="574" t="s">
        <v>1332</v>
      </c>
      <c r="C774" s="574" t="s">
        <v>486</v>
      </c>
      <c r="D774" s="574" t="s">
        <v>572</v>
      </c>
      <c r="E774" s="574" t="s">
        <v>1347</v>
      </c>
      <c r="F774" s="574" t="s">
        <v>1443</v>
      </c>
      <c r="G774" s="574" t="s">
        <v>1444</v>
      </c>
      <c r="H774" s="583">
        <v>28</v>
      </c>
      <c r="I774" s="583">
        <v>8736</v>
      </c>
      <c r="J774" s="574"/>
      <c r="K774" s="574">
        <v>312</v>
      </c>
      <c r="L774" s="583">
        <v>45</v>
      </c>
      <c r="M774" s="583">
        <v>14085</v>
      </c>
      <c r="N774" s="574"/>
      <c r="O774" s="574">
        <v>313</v>
      </c>
      <c r="P774" s="583">
        <v>9</v>
      </c>
      <c r="Q774" s="583">
        <v>2871</v>
      </c>
      <c r="R774" s="579"/>
      <c r="S774" s="584">
        <v>319</v>
      </c>
    </row>
    <row r="775" spans="1:19" ht="14.45" customHeight="1" x14ac:dyDescent="0.2">
      <c r="A775" s="573" t="s">
        <v>1331</v>
      </c>
      <c r="B775" s="574" t="s">
        <v>1332</v>
      </c>
      <c r="C775" s="574" t="s">
        <v>486</v>
      </c>
      <c r="D775" s="574" t="s">
        <v>572</v>
      </c>
      <c r="E775" s="574" t="s">
        <v>1347</v>
      </c>
      <c r="F775" s="574" t="s">
        <v>1508</v>
      </c>
      <c r="G775" s="574" t="s">
        <v>1509</v>
      </c>
      <c r="H775" s="583">
        <v>1</v>
      </c>
      <c r="I775" s="583">
        <v>3740</v>
      </c>
      <c r="J775" s="574"/>
      <c r="K775" s="574">
        <v>3740</v>
      </c>
      <c r="L775" s="583"/>
      <c r="M775" s="583"/>
      <c r="N775" s="574"/>
      <c r="O775" s="574"/>
      <c r="P775" s="583"/>
      <c r="Q775" s="583"/>
      <c r="R775" s="579"/>
      <c r="S775" s="584"/>
    </row>
    <row r="776" spans="1:19" ht="14.45" customHeight="1" x14ac:dyDescent="0.2">
      <c r="A776" s="573" t="s">
        <v>1331</v>
      </c>
      <c r="B776" s="574" t="s">
        <v>1332</v>
      </c>
      <c r="C776" s="574" t="s">
        <v>486</v>
      </c>
      <c r="D776" s="574" t="s">
        <v>572</v>
      </c>
      <c r="E776" s="574" t="s">
        <v>1347</v>
      </c>
      <c r="F776" s="574" t="s">
        <v>1510</v>
      </c>
      <c r="G776" s="574" t="s">
        <v>1511</v>
      </c>
      <c r="H776" s="583">
        <v>3</v>
      </c>
      <c r="I776" s="583">
        <v>5238</v>
      </c>
      <c r="J776" s="574"/>
      <c r="K776" s="574">
        <v>1746</v>
      </c>
      <c r="L776" s="583"/>
      <c r="M776" s="583"/>
      <c r="N776" s="574"/>
      <c r="O776" s="574"/>
      <c r="P776" s="583"/>
      <c r="Q776" s="583"/>
      <c r="R776" s="579"/>
      <c r="S776" s="584"/>
    </row>
    <row r="777" spans="1:19" ht="14.45" customHeight="1" x14ac:dyDescent="0.2">
      <c r="A777" s="573" t="s">
        <v>1331</v>
      </c>
      <c r="B777" s="574" t="s">
        <v>1332</v>
      </c>
      <c r="C777" s="574" t="s">
        <v>486</v>
      </c>
      <c r="D777" s="574" t="s">
        <v>572</v>
      </c>
      <c r="E777" s="574" t="s">
        <v>1347</v>
      </c>
      <c r="F777" s="574" t="s">
        <v>1514</v>
      </c>
      <c r="G777" s="574" t="s">
        <v>1515</v>
      </c>
      <c r="H777" s="583">
        <v>2</v>
      </c>
      <c r="I777" s="583">
        <v>2174</v>
      </c>
      <c r="J777" s="574"/>
      <c r="K777" s="574">
        <v>1087</v>
      </c>
      <c r="L777" s="583"/>
      <c r="M777" s="583"/>
      <c r="N777" s="574"/>
      <c r="O777" s="574"/>
      <c r="P777" s="583"/>
      <c r="Q777" s="583"/>
      <c r="R777" s="579"/>
      <c r="S777" s="584"/>
    </row>
    <row r="778" spans="1:19" ht="14.45" customHeight="1" x14ac:dyDescent="0.2">
      <c r="A778" s="573" t="s">
        <v>1331</v>
      </c>
      <c r="B778" s="574" t="s">
        <v>1332</v>
      </c>
      <c r="C778" s="574" t="s">
        <v>486</v>
      </c>
      <c r="D778" s="574" t="s">
        <v>572</v>
      </c>
      <c r="E778" s="574" t="s">
        <v>1347</v>
      </c>
      <c r="F778" s="574" t="s">
        <v>1449</v>
      </c>
      <c r="G778" s="574" t="s">
        <v>1450</v>
      </c>
      <c r="H778" s="583">
        <v>2</v>
      </c>
      <c r="I778" s="583">
        <v>674</v>
      </c>
      <c r="J778" s="574"/>
      <c r="K778" s="574">
        <v>337</v>
      </c>
      <c r="L778" s="583"/>
      <c r="M778" s="583"/>
      <c r="N778" s="574"/>
      <c r="O778" s="574"/>
      <c r="P778" s="583"/>
      <c r="Q778" s="583"/>
      <c r="R778" s="579"/>
      <c r="S778" s="584"/>
    </row>
    <row r="779" spans="1:19" ht="14.45" customHeight="1" x14ac:dyDescent="0.2">
      <c r="A779" s="573" t="s">
        <v>1331</v>
      </c>
      <c r="B779" s="574" t="s">
        <v>1332</v>
      </c>
      <c r="C779" s="574" t="s">
        <v>486</v>
      </c>
      <c r="D779" s="574" t="s">
        <v>572</v>
      </c>
      <c r="E779" s="574" t="s">
        <v>1347</v>
      </c>
      <c r="F779" s="574" t="s">
        <v>1453</v>
      </c>
      <c r="G779" s="574" t="s">
        <v>1454</v>
      </c>
      <c r="H779" s="583">
        <v>4</v>
      </c>
      <c r="I779" s="583">
        <v>3384</v>
      </c>
      <c r="J779" s="574"/>
      <c r="K779" s="574">
        <v>846</v>
      </c>
      <c r="L779" s="583">
        <v>1</v>
      </c>
      <c r="M779" s="583">
        <v>849</v>
      </c>
      <c r="N779" s="574"/>
      <c r="O779" s="574">
        <v>849</v>
      </c>
      <c r="P779" s="583"/>
      <c r="Q779" s="583"/>
      <c r="R779" s="579"/>
      <c r="S779" s="584"/>
    </row>
    <row r="780" spans="1:19" ht="14.45" customHeight="1" x14ac:dyDescent="0.2">
      <c r="A780" s="573" t="s">
        <v>1331</v>
      </c>
      <c r="B780" s="574" t="s">
        <v>1332</v>
      </c>
      <c r="C780" s="574" t="s">
        <v>486</v>
      </c>
      <c r="D780" s="574" t="s">
        <v>572</v>
      </c>
      <c r="E780" s="574" t="s">
        <v>1347</v>
      </c>
      <c r="F780" s="574" t="s">
        <v>1457</v>
      </c>
      <c r="G780" s="574" t="s">
        <v>1458</v>
      </c>
      <c r="H780" s="583">
        <v>2</v>
      </c>
      <c r="I780" s="583">
        <v>2418</v>
      </c>
      <c r="J780" s="574"/>
      <c r="K780" s="574">
        <v>1209</v>
      </c>
      <c r="L780" s="583">
        <v>2</v>
      </c>
      <c r="M780" s="583">
        <v>2428</v>
      </c>
      <c r="N780" s="574"/>
      <c r="O780" s="574">
        <v>1214</v>
      </c>
      <c r="P780" s="583">
        <v>1</v>
      </c>
      <c r="Q780" s="583">
        <v>1259</v>
      </c>
      <c r="R780" s="579"/>
      <c r="S780" s="584">
        <v>1259</v>
      </c>
    </row>
    <row r="781" spans="1:19" ht="14.45" customHeight="1" x14ac:dyDescent="0.2">
      <c r="A781" s="573" t="s">
        <v>1331</v>
      </c>
      <c r="B781" s="574" t="s">
        <v>1332</v>
      </c>
      <c r="C781" s="574" t="s">
        <v>486</v>
      </c>
      <c r="D781" s="574" t="s">
        <v>572</v>
      </c>
      <c r="E781" s="574" t="s">
        <v>1347</v>
      </c>
      <c r="F781" s="574" t="s">
        <v>1459</v>
      </c>
      <c r="G781" s="574" t="s">
        <v>1460</v>
      </c>
      <c r="H781" s="583">
        <v>1</v>
      </c>
      <c r="I781" s="583">
        <v>1584</v>
      </c>
      <c r="J781" s="574"/>
      <c r="K781" s="574">
        <v>1584</v>
      </c>
      <c r="L781" s="583"/>
      <c r="M781" s="583"/>
      <c r="N781" s="574"/>
      <c r="O781" s="574"/>
      <c r="P781" s="583"/>
      <c r="Q781" s="583"/>
      <c r="R781" s="579"/>
      <c r="S781" s="584"/>
    </row>
    <row r="782" spans="1:19" ht="14.45" customHeight="1" x14ac:dyDescent="0.2">
      <c r="A782" s="573" t="s">
        <v>1331</v>
      </c>
      <c r="B782" s="574" t="s">
        <v>1332</v>
      </c>
      <c r="C782" s="574" t="s">
        <v>486</v>
      </c>
      <c r="D782" s="574" t="s">
        <v>572</v>
      </c>
      <c r="E782" s="574" t="s">
        <v>1347</v>
      </c>
      <c r="F782" s="574" t="s">
        <v>1463</v>
      </c>
      <c r="G782" s="574" t="s">
        <v>1446</v>
      </c>
      <c r="H782" s="583">
        <v>13</v>
      </c>
      <c r="I782" s="583">
        <v>10803</v>
      </c>
      <c r="J782" s="574"/>
      <c r="K782" s="574">
        <v>831</v>
      </c>
      <c r="L782" s="583">
        <v>36</v>
      </c>
      <c r="M782" s="583">
        <v>30024</v>
      </c>
      <c r="N782" s="574"/>
      <c r="O782" s="574">
        <v>834</v>
      </c>
      <c r="P782" s="583">
        <v>7</v>
      </c>
      <c r="Q782" s="583">
        <v>6055</v>
      </c>
      <c r="R782" s="579"/>
      <c r="S782" s="584">
        <v>865</v>
      </c>
    </row>
    <row r="783" spans="1:19" ht="14.45" customHeight="1" x14ac:dyDescent="0.2">
      <c r="A783" s="573" t="s">
        <v>1331</v>
      </c>
      <c r="B783" s="574" t="s">
        <v>1332</v>
      </c>
      <c r="C783" s="574" t="s">
        <v>486</v>
      </c>
      <c r="D783" s="574" t="s">
        <v>572</v>
      </c>
      <c r="E783" s="574" t="s">
        <v>1347</v>
      </c>
      <c r="F783" s="574" t="s">
        <v>1522</v>
      </c>
      <c r="G783" s="574" t="s">
        <v>1523</v>
      </c>
      <c r="H783" s="583">
        <v>1</v>
      </c>
      <c r="I783" s="583">
        <v>377</v>
      </c>
      <c r="J783" s="574"/>
      <c r="K783" s="574">
        <v>377</v>
      </c>
      <c r="L783" s="583"/>
      <c r="M783" s="583"/>
      <c r="N783" s="574"/>
      <c r="O783" s="574"/>
      <c r="P783" s="583"/>
      <c r="Q783" s="583"/>
      <c r="R783" s="579"/>
      <c r="S783" s="584"/>
    </row>
    <row r="784" spans="1:19" ht="14.45" customHeight="1" x14ac:dyDescent="0.2">
      <c r="A784" s="573" t="s">
        <v>1331</v>
      </c>
      <c r="B784" s="574" t="s">
        <v>1332</v>
      </c>
      <c r="C784" s="574" t="s">
        <v>486</v>
      </c>
      <c r="D784" s="574" t="s">
        <v>572</v>
      </c>
      <c r="E784" s="574" t="s">
        <v>1347</v>
      </c>
      <c r="F784" s="574" t="s">
        <v>1528</v>
      </c>
      <c r="G784" s="574" t="s">
        <v>1529</v>
      </c>
      <c r="H784" s="583">
        <v>6</v>
      </c>
      <c r="I784" s="583">
        <v>1200</v>
      </c>
      <c r="J784" s="574"/>
      <c r="K784" s="574">
        <v>200</v>
      </c>
      <c r="L784" s="583"/>
      <c r="M784" s="583"/>
      <c r="N784" s="574"/>
      <c r="O784" s="574"/>
      <c r="P784" s="583"/>
      <c r="Q784" s="583"/>
      <c r="R784" s="579"/>
      <c r="S784" s="584"/>
    </row>
    <row r="785" spans="1:19" ht="14.45" customHeight="1" x14ac:dyDescent="0.2">
      <c r="A785" s="573" t="s">
        <v>1331</v>
      </c>
      <c r="B785" s="574" t="s">
        <v>1332</v>
      </c>
      <c r="C785" s="574" t="s">
        <v>489</v>
      </c>
      <c r="D785" s="574" t="s">
        <v>1324</v>
      </c>
      <c r="E785" s="574" t="s">
        <v>1347</v>
      </c>
      <c r="F785" s="574" t="s">
        <v>1392</v>
      </c>
      <c r="G785" s="574" t="s">
        <v>1393</v>
      </c>
      <c r="H785" s="583"/>
      <c r="I785" s="583"/>
      <c r="J785" s="574"/>
      <c r="K785" s="574"/>
      <c r="L785" s="583">
        <v>2</v>
      </c>
      <c r="M785" s="583">
        <v>234</v>
      </c>
      <c r="N785" s="574"/>
      <c r="O785" s="574">
        <v>117</v>
      </c>
      <c r="P785" s="583"/>
      <c r="Q785" s="583"/>
      <c r="R785" s="579"/>
      <c r="S785" s="584"/>
    </row>
    <row r="786" spans="1:19" ht="14.45" customHeight="1" x14ac:dyDescent="0.2">
      <c r="A786" s="573" t="s">
        <v>1331</v>
      </c>
      <c r="B786" s="574" t="s">
        <v>1332</v>
      </c>
      <c r="C786" s="574" t="s">
        <v>489</v>
      </c>
      <c r="D786" s="574" t="s">
        <v>571</v>
      </c>
      <c r="E786" s="574" t="s">
        <v>1333</v>
      </c>
      <c r="F786" s="574" t="s">
        <v>1334</v>
      </c>
      <c r="G786" s="574" t="s">
        <v>1335</v>
      </c>
      <c r="H786" s="583"/>
      <c r="I786" s="583"/>
      <c r="J786" s="574"/>
      <c r="K786" s="574"/>
      <c r="L786" s="583">
        <v>0.2</v>
      </c>
      <c r="M786" s="583">
        <v>14.5</v>
      </c>
      <c r="N786" s="574"/>
      <c r="O786" s="574">
        <v>72.5</v>
      </c>
      <c r="P786" s="583">
        <v>0.2</v>
      </c>
      <c r="Q786" s="583">
        <v>14.55</v>
      </c>
      <c r="R786" s="579"/>
      <c r="S786" s="584">
        <v>72.75</v>
      </c>
    </row>
    <row r="787" spans="1:19" ht="14.45" customHeight="1" x14ac:dyDescent="0.2">
      <c r="A787" s="573" t="s">
        <v>1331</v>
      </c>
      <c r="B787" s="574" t="s">
        <v>1332</v>
      </c>
      <c r="C787" s="574" t="s">
        <v>489</v>
      </c>
      <c r="D787" s="574" t="s">
        <v>571</v>
      </c>
      <c r="E787" s="574" t="s">
        <v>1333</v>
      </c>
      <c r="F787" s="574" t="s">
        <v>1336</v>
      </c>
      <c r="G787" s="574" t="s">
        <v>1337</v>
      </c>
      <c r="H787" s="583"/>
      <c r="I787" s="583"/>
      <c r="J787" s="574"/>
      <c r="K787" s="574"/>
      <c r="L787" s="583">
        <v>0.1</v>
      </c>
      <c r="M787" s="583">
        <v>6.97</v>
      </c>
      <c r="N787" s="574"/>
      <c r="O787" s="574">
        <v>69.699999999999989</v>
      </c>
      <c r="P787" s="583"/>
      <c r="Q787" s="583"/>
      <c r="R787" s="579"/>
      <c r="S787" s="584"/>
    </row>
    <row r="788" spans="1:19" ht="14.45" customHeight="1" x14ac:dyDescent="0.2">
      <c r="A788" s="573" t="s">
        <v>1331</v>
      </c>
      <c r="B788" s="574" t="s">
        <v>1332</v>
      </c>
      <c r="C788" s="574" t="s">
        <v>489</v>
      </c>
      <c r="D788" s="574" t="s">
        <v>571</v>
      </c>
      <c r="E788" s="574" t="s">
        <v>1333</v>
      </c>
      <c r="F788" s="574" t="s">
        <v>1336</v>
      </c>
      <c r="G788" s="574" t="s">
        <v>525</v>
      </c>
      <c r="H788" s="583"/>
      <c r="I788" s="583"/>
      <c r="J788" s="574"/>
      <c r="K788" s="574"/>
      <c r="L788" s="583"/>
      <c r="M788" s="583"/>
      <c r="N788" s="574"/>
      <c r="O788" s="574"/>
      <c r="P788" s="583">
        <v>0.1</v>
      </c>
      <c r="Q788" s="583">
        <v>6.97</v>
      </c>
      <c r="R788" s="579"/>
      <c r="S788" s="584">
        <v>69.699999999999989</v>
      </c>
    </row>
    <row r="789" spans="1:19" ht="14.45" customHeight="1" x14ac:dyDescent="0.2">
      <c r="A789" s="573" t="s">
        <v>1331</v>
      </c>
      <c r="B789" s="574" t="s">
        <v>1332</v>
      </c>
      <c r="C789" s="574" t="s">
        <v>489</v>
      </c>
      <c r="D789" s="574" t="s">
        <v>571</v>
      </c>
      <c r="E789" s="574" t="s">
        <v>1333</v>
      </c>
      <c r="F789" s="574" t="s">
        <v>1338</v>
      </c>
      <c r="G789" s="574" t="s">
        <v>523</v>
      </c>
      <c r="H789" s="583"/>
      <c r="I789" s="583"/>
      <c r="J789" s="574"/>
      <c r="K789" s="574"/>
      <c r="L789" s="583"/>
      <c r="M789" s="583"/>
      <c r="N789" s="574"/>
      <c r="O789" s="574"/>
      <c r="P789" s="583">
        <v>0.2</v>
      </c>
      <c r="Q789" s="583">
        <v>73.540000000000006</v>
      </c>
      <c r="R789" s="579"/>
      <c r="S789" s="584">
        <v>367.7</v>
      </c>
    </row>
    <row r="790" spans="1:19" ht="14.45" customHeight="1" x14ac:dyDescent="0.2">
      <c r="A790" s="573" t="s">
        <v>1331</v>
      </c>
      <c r="B790" s="574" t="s">
        <v>1332</v>
      </c>
      <c r="C790" s="574" t="s">
        <v>489</v>
      </c>
      <c r="D790" s="574" t="s">
        <v>571</v>
      </c>
      <c r="E790" s="574" t="s">
        <v>1474</v>
      </c>
      <c r="F790" s="574" t="s">
        <v>1530</v>
      </c>
      <c r="G790" s="574" t="s">
        <v>1531</v>
      </c>
      <c r="H790" s="583"/>
      <c r="I790" s="583"/>
      <c r="J790" s="574"/>
      <c r="K790" s="574"/>
      <c r="L790" s="583">
        <v>3</v>
      </c>
      <c r="M790" s="583">
        <v>270.48</v>
      </c>
      <c r="N790" s="574"/>
      <c r="O790" s="574">
        <v>90.160000000000011</v>
      </c>
      <c r="P790" s="583"/>
      <c r="Q790" s="583"/>
      <c r="R790" s="579"/>
      <c r="S790" s="584"/>
    </row>
    <row r="791" spans="1:19" ht="14.45" customHeight="1" x14ac:dyDescent="0.2">
      <c r="A791" s="573" t="s">
        <v>1331</v>
      </c>
      <c r="B791" s="574" t="s">
        <v>1332</v>
      </c>
      <c r="C791" s="574" t="s">
        <v>489</v>
      </c>
      <c r="D791" s="574" t="s">
        <v>571</v>
      </c>
      <c r="E791" s="574" t="s">
        <v>1474</v>
      </c>
      <c r="F791" s="574" t="s">
        <v>1475</v>
      </c>
      <c r="G791" s="574" t="s">
        <v>1476</v>
      </c>
      <c r="H791" s="583"/>
      <c r="I791" s="583"/>
      <c r="J791" s="574"/>
      <c r="K791" s="574"/>
      <c r="L791" s="583">
        <v>1</v>
      </c>
      <c r="M791" s="583">
        <v>563</v>
      </c>
      <c r="N791" s="574"/>
      <c r="O791" s="574">
        <v>563</v>
      </c>
      <c r="P791" s="583">
        <v>0.2</v>
      </c>
      <c r="Q791" s="583">
        <v>112.6</v>
      </c>
      <c r="R791" s="579"/>
      <c r="S791" s="584">
        <v>562.99999999999989</v>
      </c>
    </row>
    <row r="792" spans="1:19" ht="14.45" customHeight="1" x14ac:dyDescent="0.2">
      <c r="A792" s="573" t="s">
        <v>1331</v>
      </c>
      <c r="B792" s="574" t="s">
        <v>1332</v>
      </c>
      <c r="C792" s="574" t="s">
        <v>489</v>
      </c>
      <c r="D792" s="574" t="s">
        <v>571</v>
      </c>
      <c r="E792" s="574" t="s">
        <v>1474</v>
      </c>
      <c r="F792" s="574" t="s">
        <v>1477</v>
      </c>
      <c r="G792" s="574" t="s">
        <v>1478</v>
      </c>
      <c r="H792" s="583"/>
      <c r="I792" s="583"/>
      <c r="J792" s="574"/>
      <c r="K792" s="574"/>
      <c r="L792" s="583">
        <v>1</v>
      </c>
      <c r="M792" s="583">
        <v>248.73</v>
      </c>
      <c r="N792" s="574"/>
      <c r="O792" s="574">
        <v>248.73</v>
      </c>
      <c r="P792" s="583">
        <v>1</v>
      </c>
      <c r="Q792" s="583">
        <v>186.25</v>
      </c>
      <c r="R792" s="579"/>
      <c r="S792" s="584">
        <v>186.25</v>
      </c>
    </row>
    <row r="793" spans="1:19" ht="14.45" customHeight="1" x14ac:dyDescent="0.2">
      <c r="A793" s="573" t="s">
        <v>1331</v>
      </c>
      <c r="B793" s="574" t="s">
        <v>1332</v>
      </c>
      <c r="C793" s="574" t="s">
        <v>489</v>
      </c>
      <c r="D793" s="574" t="s">
        <v>571</v>
      </c>
      <c r="E793" s="574" t="s">
        <v>1347</v>
      </c>
      <c r="F793" s="574" t="s">
        <v>1532</v>
      </c>
      <c r="G793" s="574" t="s">
        <v>1533</v>
      </c>
      <c r="H793" s="583"/>
      <c r="I793" s="583"/>
      <c r="J793" s="574"/>
      <c r="K793" s="574"/>
      <c r="L793" s="583">
        <v>2</v>
      </c>
      <c r="M793" s="583">
        <v>486</v>
      </c>
      <c r="N793" s="574"/>
      <c r="O793" s="574">
        <v>243</v>
      </c>
      <c r="P793" s="583">
        <v>1</v>
      </c>
      <c r="Q793" s="583">
        <v>252</v>
      </c>
      <c r="R793" s="579"/>
      <c r="S793" s="584">
        <v>252</v>
      </c>
    </row>
    <row r="794" spans="1:19" ht="14.45" customHeight="1" x14ac:dyDescent="0.2">
      <c r="A794" s="573" t="s">
        <v>1331</v>
      </c>
      <c r="B794" s="574" t="s">
        <v>1332</v>
      </c>
      <c r="C794" s="574" t="s">
        <v>489</v>
      </c>
      <c r="D794" s="574" t="s">
        <v>571</v>
      </c>
      <c r="E794" s="574" t="s">
        <v>1347</v>
      </c>
      <c r="F794" s="574" t="s">
        <v>1370</v>
      </c>
      <c r="G794" s="574" t="s">
        <v>1371</v>
      </c>
      <c r="H794" s="583">
        <v>1</v>
      </c>
      <c r="I794" s="583">
        <v>126</v>
      </c>
      <c r="J794" s="574"/>
      <c r="K794" s="574">
        <v>126</v>
      </c>
      <c r="L794" s="583">
        <v>2</v>
      </c>
      <c r="M794" s="583">
        <v>254</v>
      </c>
      <c r="N794" s="574"/>
      <c r="O794" s="574">
        <v>127</v>
      </c>
      <c r="P794" s="583"/>
      <c r="Q794" s="583"/>
      <c r="R794" s="579"/>
      <c r="S794" s="584"/>
    </row>
    <row r="795" spans="1:19" ht="14.45" customHeight="1" x14ac:dyDescent="0.2">
      <c r="A795" s="573" t="s">
        <v>1331</v>
      </c>
      <c r="B795" s="574" t="s">
        <v>1332</v>
      </c>
      <c r="C795" s="574" t="s">
        <v>489</v>
      </c>
      <c r="D795" s="574" t="s">
        <v>571</v>
      </c>
      <c r="E795" s="574" t="s">
        <v>1347</v>
      </c>
      <c r="F795" s="574" t="s">
        <v>1372</v>
      </c>
      <c r="G795" s="574" t="s">
        <v>1373</v>
      </c>
      <c r="H795" s="583"/>
      <c r="I795" s="583"/>
      <c r="J795" s="574"/>
      <c r="K795" s="574"/>
      <c r="L795" s="583">
        <v>2</v>
      </c>
      <c r="M795" s="583">
        <v>1094</v>
      </c>
      <c r="N795" s="574"/>
      <c r="O795" s="574">
        <v>547</v>
      </c>
      <c r="P795" s="583">
        <v>1</v>
      </c>
      <c r="Q795" s="583">
        <v>559</v>
      </c>
      <c r="R795" s="579"/>
      <c r="S795" s="584">
        <v>559</v>
      </c>
    </row>
    <row r="796" spans="1:19" ht="14.45" customHeight="1" x14ac:dyDescent="0.2">
      <c r="A796" s="573" t="s">
        <v>1331</v>
      </c>
      <c r="B796" s="574" t="s">
        <v>1332</v>
      </c>
      <c r="C796" s="574" t="s">
        <v>489</v>
      </c>
      <c r="D796" s="574" t="s">
        <v>571</v>
      </c>
      <c r="E796" s="574" t="s">
        <v>1347</v>
      </c>
      <c r="F796" s="574" t="s">
        <v>1374</v>
      </c>
      <c r="G796" s="574" t="s">
        <v>1375</v>
      </c>
      <c r="H796" s="583"/>
      <c r="I796" s="583"/>
      <c r="J796" s="574"/>
      <c r="K796" s="574"/>
      <c r="L796" s="583">
        <v>1</v>
      </c>
      <c r="M796" s="583">
        <v>1561</v>
      </c>
      <c r="N796" s="574"/>
      <c r="O796" s="574">
        <v>1561</v>
      </c>
      <c r="P796" s="583"/>
      <c r="Q796" s="583"/>
      <c r="R796" s="579"/>
      <c r="S796" s="584"/>
    </row>
    <row r="797" spans="1:19" ht="14.45" customHeight="1" x14ac:dyDescent="0.2">
      <c r="A797" s="573" t="s">
        <v>1331</v>
      </c>
      <c r="B797" s="574" t="s">
        <v>1332</v>
      </c>
      <c r="C797" s="574" t="s">
        <v>489</v>
      </c>
      <c r="D797" s="574" t="s">
        <v>571</v>
      </c>
      <c r="E797" s="574" t="s">
        <v>1347</v>
      </c>
      <c r="F797" s="574" t="s">
        <v>1376</v>
      </c>
      <c r="G797" s="574" t="s">
        <v>1377</v>
      </c>
      <c r="H797" s="583">
        <v>4</v>
      </c>
      <c r="I797" s="583">
        <v>2016</v>
      </c>
      <c r="J797" s="574"/>
      <c r="K797" s="574">
        <v>504</v>
      </c>
      <c r="L797" s="583">
        <v>11</v>
      </c>
      <c r="M797" s="583">
        <v>5577</v>
      </c>
      <c r="N797" s="574"/>
      <c r="O797" s="574">
        <v>507</v>
      </c>
      <c r="P797" s="583">
        <v>2</v>
      </c>
      <c r="Q797" s="583">
        <v>1050</v>
      </c>
      <c r="R797" s="579"/>
      <c r="S797" s="584">
        <v>525</v>
      </c>
    </row>
    <row r="798" spans="1:19" ht="14.45" customHeight="1" x14ac:dyDescent="0.2">
      <c r="A798" s="573" t="s">
        <v>1331</v>
      </c>
      <c r="B798" s="574" t="s">
        <v>1332</v>
      </c>
      <c r="C798" s="574" t="s">
        <v>489</v>
      </c>
      <c r="D798" s="574" t="s">
        <v>571</v>
      </c>
      <c r="E798" s="574" t="s">
        <v>1347</v>
      </c>
      <c r="F798" s="574" t="s">
        <v>1378</v>
      </c>
      <c r="G798" s="574" t="s">
        <v>1379</v>
      </c>
      <c r="H798" s="583"/>
      <c r="I798" s="583"/>
      <c r="J798" s="574"/>
      <c r="K798" s="574"/>
      <c r="L798" s="583">
        <v>9</v>
      </c>
      <c r="M798" s="583">
        <v>6192</v>
      </c>
      <c r="N798" s="574"/>
      <c r="O798" s="574">
        <v>688</v>
      </c>
      <c r="P798" s="583">
        <v>4</v>
      </c>
      <c r="Q798" s="583">
        <v>2824</v>
      </c>
      <c r="R798" s="579"/>
      <c r="S798" s="584">
        <v>706</v>
      </c>
    </row>
    <row r="799" spans="1:19" ht="14.45" customHeight="1" x14ac:dyDescent="0.2">
      <c r="A799" s="573" t="s">
        <v>1331</v>
      </c>
      <c r="B799" s="574" t="s">
        <v>1332</v>
      </c>
      <c r="C799" s="574" t="s">
        <v>489</v>
      </c>
      <c r="D799" s="574" t="s">
        <v>571</v>
      </c>
      <c r="E799" s="574" t="s">
        <v>1347</v>
      </c>
      <c r="F799" s="574" t="s">
        <v>1380</v>
      </c>
      <c r="G799" s="574" t="s">
        <v>1381</v>
      </c>
      <c r="H799" s="583">
        <v>1</v>
      </c>
      <c r="I799" s="583">
        <v>1040</v>
      </c>
      <c r="J799" s="574"/>
      <c r="K799" s="574">
        <v>1040</v>
      </c>
      <c r="L799" s="583">
        <v>3</v>
      </c>
      <c r="M799" s="583">
        <v>3135</v>
      </c>
      <c r="N799" s="574"/>
      <c r="O799" s="574">
        <v>1045</v>
      </c>
      <c r="P799" s="583"/>
      <c r="Q799" s="583"/>
      <c r="R799" s="579"/>
      <c r="S799" s="584"/>
    </row>
    <row r="800" spans="1:19" ht="14.45" customHeight="1" x14ac:dyDescent="0.2">
      <c r="A800" s="573" t="s">
        <v>1331</v>
      </c>
      <c r="B800" s="574" t="s">
        <v>1332</v>
      </c>
      <c r="C800" s="574" t="s">
        <v>489</v>
      </c>
      <c r="D800" s="574" t="s">
        <v>571</v>
      </c>
      <c r="E800" s="574" t="s">
        <v>1347</v>
      </c>
      <c r="F800" s="574" t="s">
        <v>1485</v>
      </c>
      <c r="G800" s="574" t="s">
        <v>1486</v>
      </c>
      <c r="H800" s="583"/>
      <c r="I800" s="583"/>
      <c r="J800" s="574"/>
      <c r="K800" s="574"/>
      <c r="L800" s="583"/>
      <c r="M800" s="583"/>
      <c r="N800" s="574"/>
      <c r="O800" s="574"/>
      <c r="P800" s="583">
        <v>1</v>
      </c>
      <c r="Q800" s="583">
        <v>2220</v>
      </c>
      <c r="R800" s="579"/>
      <c r="S800" s="584">
        <v>2220</v>
      </c>
    </row>
    <row r="801" spans="1:19" ht="14.45" customHeight="1" x14ac:dyDescent="0.2">
      <c r="A801" s="573" t="s">
        <v>1331</v>
      </c>
      <c r="B801" s="574" t="s">
        <v>1332</v>
      </c>
      <c r="C801" s="574" t="s">
        <v>489</v>
      </c>
      <c r="D801" s="574" t="s">
        <v>571</v>
      </c>
      <c r="E801" s="574" t="s">
        <v>1347</v>
      </c>
      <c r="F801" s="574" t="s">
        <v>1499</v>
      </c>
      <c r="G801" s="574" t="s">
        <v>1500</v>
      </c>
      <c r="H801" s="583"/>
      <c r="I801" s="583"/>
      <c r="J801" s="574"/>
      <c r="K801" s="574"/>
      <c r="L801" s="583">
        <v>1</v>
      </c>
      <c r="M801" s="583">
        <v>455</v>
      </c>
      <c r="N801" s="574"/>
      <c r="O801" s="574">
        <v>455</v>
      </c>
      <c r="P801" s="583"/>
      <c r="Q801" s="583"/>
      <c r="R801" s="579"/>
      <c r="S801" s="584"/>
    </row>
    <row r="802" spans="1:19" ht="14.45" customHeight="1" x14ac:dyDescent="0.2">
      <c r="A802" s="573" t="s">
        <v>1331</v>
      </c>
      <c r="B802" s="574" t="s">
        <v>1332</v>
      </c>
      <c r="C802" s="574" t="s">
        <v>489</v>
      </c>
      <c r="D802" s="574" t="s">
        <v>571</v>
      </c>
      <c r="E802" s="574" t="s">
        <v>1347</v>
      </c>
      <c r="F802" s="574" t="s">
        <v>1390</v>
      </c>
      <c r="G802" s="574" t="s">
        <v>1391</v>
      </c>
      <c r="H802" s="583">
        <v>1</v>
      </c>
      <c r="I802" s="583">
        <v>33.33</v>
      </c>
      <c r="J802" s="574"/>
      <c r="K802" s="574">
        <v>33.33</v>
      </c>
      <c r="L802" s="583">
        <v>2</v>
      </c>
      <c r="M802" s="583">
        <v>66.67</v>
      </c>
      <c r="N802" s="574"/>
      <c r="O802" s="574">
        <v>33.335000000000001</v>
      </c>
      <c r="P802" s="583"/>
      <c r="Q802" s="583"/>
      <c r="R802" s="579"/>
      <c r="S802" s="584"/>
    </row>
    <row r="803" spans="1:19" ht="14.45" customHeight="1" x14ac:dyDescent="0.2">
      <c r="A803" s="573" t="s">
        <v>1331</v>
      </c>
      <c r="B803" s="574" t="s">
        <v>1332</v>
      </c>
      <c r="C803" s="574" t="s">
        <v>489</v>
      </c>
      <c r="D803" s="574" t="s">
        <v>571</v>
      </c>
      <c r="E803" s="574" t="s">
        <v>1347</v>
      </c>
      <c r="F803" s="574" t="s">
        <v>1396</v>
      </c>
      <c r="G803" s="574" t="s">
        <v>1397</v>
      </c>
      <c r="H803" s="583">
        <v>6</v>
      </c>
      <c r="I803" s="583">
        <v>522</v>
      </c>
      <c r="J803" s="574"/>
      <c r="K803" s="574">
        <v>87</v>
      </c>
      <c r="L803" s="583">
        <v>18</v>
      </c>
      <c r="M803" s="583">
        <v>1584</v>
      </c>
      <c r="N803" s="574"/>
      <c r="O803" s="574">
        <v>88</v>
      </c>
      <c r="P803" s="583">
        <v>7</v>
      </c>
      <c r="Q803" s="583">
        <v>651</v>
      </c>
      <c r="R803" s="579"/>
      <c r="S803" s="584">
        <v>93</v>
      </c>
    </row>
    <row r="804" spans="1:19" ht="14.45" customHeight="1" x14ac:dyDescent="0.2">
      <c r="A804" s="573" t="s">
        <v>1331</v>
      </c>
      <c r="B804" s="574" t="s">
        <v>1332</v>
      </c>
      <c r="C804" s="574" t="s">
        <v>489</v>
      </c>
      <c r="D804" s="574" t="s">
        <v>571</v>
      </c>
      <c r="E804" s="574" t="s">
        <v>1347</v>
      </c>
      <c r="F804" s="574" t="s">
        <v>1405</v>
      </c>
      <c r="G804" s="574" t="s">
        <v>1406</v>
      </c>
      <c r="H804" s="583"/>
      <c r="I804" s="583"/>
      <c r="J804" s="574"/>
      <c r="K804" s="574"/>
      <c r="L804" s="583">
        <v>1</v>
      </c>
      <c r="M804" s="583">
        <v>159</v>
      </c>
      <c r="N804" s="574"/>
      <c r="O804" s="574">
        <v>159</v>
      </c>
      <c r="P804" s="583">
        <v>2</v>
      </c>
      <c r="Q804" s="583">
        <v>328</v>
      </c>
      <c r="R804" s="579"/>
      <c r="S804" s="584">
        <v>164</v>
      </c>
    </row>
    <row r="805" spans="1:19" ht="14.45" customHeight="1" x14ac:dyDescent="0.2">
      <c r="A805" s="573" t="s">
        <v>1331</v>
      </c>
      <c r="B805" s="574" t="s">
        <v>1332</v>
      </c>
      <c r="C805" s="574" t="s">
        <v>489</v>
      </c>
      <c r="D805" s="574" t="s">
        <v>571</v>
      </c>
      <c r="E805" s="574" t="s">
        <v>1347</v>
      </c>
      <c r="F805" s="574" t="s">
        <v>1427</v>
      </c>
      <c r="G805" s="574" t="s">
        <v>1428</v>
      </c>
      <c r="H805" s="583"/>
      <c r="I805" s="583"/>
      <c r="J805" s="574"/>
      <c r="K805" s="574"/>
      <c r="L805" s="583">
        <v>2</v>
      </c>
      <c r="M805" s="583">
        <v>754</v>
      </c>
      <c r="N805" s="574"/>
      <c r="O805" s="574">
        <v>377</v>
      </c>
      <c r="P805" s="583"/>
      <c r="Q805" s="583"/>
      <c r="R805" s="579"/>
      <c r="S805" s="584"/>
    </row>
    <row r="806" spans="1:19" ht="14.45" customHeight="1" x14ac:dyDescent="0.2">
      <c r="A806" s="573" t="s">
        <v>1331</v>
      </c>
      <c r="B806" s="574" t="s">
        <v>1332</v>
      </c>
      <c r="C806" s="574" t="s">
        <v>489</v>
      </c>
      <c r="D806" s="574" t="s">
        <v>571</v>
      </c>
      <c r="E806" s="574" t="s">
        <v>1347</v>
      </c>
      <c r="F806" s="574" t="s">
        <v>1433</v>
      </c>
      <c r="G806" s="574" t="s">
        <v>1434</v>
      </c>
      <c r="H806" s="583"/>
      <c r="I806" s="583"/>
      <c r="J806" s="574"/>
      <c r="K806" s="574"/>
      <c r="L806" s="583">
        <v>4</v>
      </c>
      <c r="M806" s="583">
        <v>1584</v>
      </c>
      <c r="N806" s="574"/>
      <c r="O806" s="574">
        <v>396</v>
      </c>
      <c r="P806" s="583"/>
      <c r="Q806" s="583"/>
      <c r="R806" s="579"/>
      <c r="S806" s="584"/>
    </row>
    <row r="807" spans="1:19" ht="14.45" customHeight="1" x14ac:dyDescent="0.2">
      <c r="A807" s="573" t="s">
        <v>1331</v>
      </c>
      <c r="B807" s="574" t="s">
        <v>1332</v>
      </c>
      <c r="C807" s="574" t="s">
        <v>489</v>
      </c>
      <c r="D807" s="574" t="s">
        <v>571</v>
      </c>
      <c r="E807" s="574" t="s">
        <v>1347</v>
      </c>
      <c r="F807" s="574" t="s">
        <v>1443</v>
      </c>
      <c r="G807" s="574" t="s">
        <v>1444</v>
      </c>
      <c r="H807" s="583">
        <v>1</v>
      </c>
      <c r="I807" s="583">
        <v>312</v>
      </c>
      <c r="J807" s="574"/>
      <c r="K807" s="574">
        <v>312</v>
      </c>
      <c r="L807" s="583">
        <v>6</v>
      </c>
      <c r="M807" s="583">
        <v>1878</v>
      </c>
      <c r="N807" s="574"/>
      <c r="O807" s="574">
        <v>313</v>
      </c>
      <c r="P807" s="583">
        <v>3</v>
      </c>
      <c r="Q807" s="583">
        <v>957</v>
      </c>
      <c r="R807" s="579"/>
      <c r="S807" s="584">
        <v>319</v>
      </c>
    </row>
    <row r="808" spans="1:19" ht="14.45" customHeight="1" x14ac:dyDescent="0.2">
      <c r="A808" s="573" t="s">
        <v>1331</v>
      </c>
      <c r="B808" s="574" t="s">
        <v>1332</v>
      </c>
      <c r="C808" s="574" t="s">
        <v>489</v>
      </c>
      <c r="D808" s="574" t="s">
        <v>571</v>
      </c>
      <c r="E808" s="574" t="s">
        <v>1347</v>
      </c>
      <c r="F808" s="574" t="s">
        <v>1445</v>
      </c>
      <c r="G808" s="574" t="s">
        <v>1446</v>
      </c>
      <c r="H808" s="583"/>
      <c r="I808" s="583"/>
      <c r="J808" s="574"/>
      <c r="K808" s="574"/>
      <c r="L808" s="583">
        <v>1</v>
      </c>
      <c r="M808" s="583">
        <v>491</v>
      </c>
      <c r="N808" s="574"/>
      <c r="O808" s="574">
        <v>491</v>
      </c>
      <c r="P808" s="583">
        <v>1</v>
      </c>
      <c r="Q808" s="583">
        <v>507</v>
      </c>
      <c r="R808" s="579"/>
      <c r="S808" s="584">
        <v>507</v>
      </c>
    </row>
    <row r="809" spans="1:19" ht="14.45" customHeight="1" x14ac:dyDescent="0.2">
      <c r="A809" s="573" t="s">
        <v>1331</v>
      </c>
      <c r="B809" s="574" t="s">
        <v>1332</v>
      </c>
      <c r="C809" s="574" t="s">
        <v>489</v>
      </c>
      <c r="D809" s="574" t="s">
        <v>571</v>
      </c>
      <c r="E809" s="574" t="s">
        <v>1347</v>
      </c>
      <c r="F809" s="574" t="s">
        <v>1512</v>
      </c>
      <c r="G809" s="574" t="s">
        <v>1513</v>
      </c>
      <c r="H809" s="583"/>
      <c r="I809" s="583"/>
      <c r="J809" s="574"/>
      <c r="K809" s="574"/>
      <c r="L809" s="583">
        <v>1</v>
      </c>
      <c r="M809" s="583">
        <v>1269</v>
      </c>
      <c r="N809" s="574"/>
      <c r="O809" s="574">
        <v>1269</v>
      </c>
      <c r="P809" s="583"/>
      <c r="Q809" s="583"/>
      <c r="R809" s="579"/>
      <c r="S809" s="584"/>
    </row>
    <row r="810" spans="1:19" ht="14.45" customHeight="1" x14ac:dyDescent="0.2">
      <c r="A810" s="573" t="s">
        <v>1331</v>
      </c>
      <c r="B810" s="574" t="s">
        <v>1332</v>
      </c>
      <c r="C810" s="574" t="s">
        <v>489</v>
      </c>
      <c r="D810" s="574" t="s">
        <v>571</v>
      </c>
      <c r="E810" s="574" t="s">
        <v>1347</v>
      </c>
      <c r="F810" s="574" t="s">
        <v>1514</v>
      </c>
      <c r="G810" s="574" t="s">
        <v>1515</v>
      </c>
      <c r="H810" s="583"/>
      <c r="I810" s="583"/>
      <c r="J810" s="574"/>
      <c r="K810" s="574"/>
      <c r="L810" s="583">
        <v>1</v>
      </c>
      <c r="M810" s="583">
        <v>1092</v>
      </c>
      <c r="N810" s="574"/>
      <c r="O810" s="574">
        <v>1092</v>
      </c>
      <c r="P810" s="583">
        <v>2</v>
      </c>
      <c r="Q810" s="583">
        <v>2276</v>
      </c>
      <c r="R810" s="579"/>
      <c r="S810" s="584">
        <v>1138</v>
      </c>
    </row>
    <row r="811" spans="1:19" ht="14.45" customHeight="1" x14ac:dyDescent="0.2">
      <c r="A811" s="573" t="s">
        <v>1331</v>
      </c>
      <c r="B811" s="574" t="s">
        <v>1332</v>
      </c>
      <c r="C811" s="574" t="s">
        <v>489</v>
      </c>
      <c r="D811" s="574" t="s">
        <v>571</v>
      </c>
      <c r="E811" s="574" t="s">
        <v>1347</v>
      </c>
      <c r="F811" s="574" t="s">
        <v>1457</v>
      </c>
      <c r="G811" s="574" t="s">
        <v>1458</v>
      </c>
      <c r="H811" s="583">
        <v>1</v>
      </c>
      <c r="I811" s="583">
        <v>1209</v>
      </c>
      <c r="J811" s="574"/>
      <c r="K811" s="574">
        <v>1209</v>
      </c>
      <c r="L811" s="583"/>
      <c r="M811" s="583"/>
      <c r="N811" s="574"/>
      <c r="O811" s="574"/>
      <c r="P811" s="583"/>
      <c r="Q811" s="583"/>
      <c r="R811" s="579"/>
      <c r="S811" s="584"/>
    </row>
    <row r="812" spans="1:19" ht="14.45" customHeight="1" x14ac:dyDescent="0.2">
      <c r="A812" s="573" t="s">
        <v>1331</v>
      </c>
      <c r="B812" s="574" t="s">
        <v>1332</v>
      </c>
      <c r="C812" s="574" t="s">
        <v>489</v>
      </c>
      <c r="D812" s="574" t="s">
        <v>571</v>
      </c>
      <c r="E812" s="574" t="s">
        <v>1347</v>
      </c>
      <c r="F812" s="574" t="s">
        <v>1459</v>
      </c>
      <c r="G812" s="574" t="s">
        <v>1460</v>
      </c>
      <c r="H812" s="583"/>
      <c r="I812" s="583"/>
      <c r="J812" s="574"/>
      <c r="K812" s="574"/>
      <c r="L812" s="583">
        <v>1</v>
      </c>
      <c r="M812" s="583">
        <v>1587</v>
      </c>
      <c r="N812" s="574"/>
      <c r="O812" s="574">
        <v>1587</v>
      </c>
      <c r="P812" s="583">
        <v>1</v>
      </c>
      <c r="Q812" s="583">
        <v>1631</v>
      </c>
      <c r="R812" s="579"/>
      <c r="S812" s="584">
        <v>1631</v>
      </c>
    </row>
    <row r="813" spans="1:19" ht="14.45" customHeight="1" x14ac:dyDescent="0.2">
      <c r="A813" s="573" t="s">
        <v>1331</v>
      </c>
      <c r="B813" s="574" t="s">
        <v>1332</v>
      </c>
      <c r="C813" s="574" t="s">
        <v>489</v>
      </c>
      <c r="D813" s="574" t="s">
        <v>571</v>
      </c>
      <c r="E813" s="574" t="s">
        <v>1347</v>
      </c>
      <c r="F813" s="574" t="s">
        <v>1463</v>
      </c>
      <c r="G813" s="574" t="s">
        <v>1446</v>
      </c>
      <c r="H813" s="583">
        <v>1</v>
      </c>
      <c r="I813" s="583">
        <v>831</v>
      </c>
      <c r="J813" s="574"/>
      <c r="K813" s="574">
        <v>831</v>
      </c>
      <c r="L813" s="583">
        <v>4</v>
      </c>
      <c r="M813" s="583">
        <v>3336</v>
      </c>
      <c r="N813" s="574"/>
      <c r="O813" s="574">
        <v>834</v>
      </c>
      <c r="P813" s="583">
        <v>1</v>
      </c>
      <c r="Q813" s="583">
        <v>865</v>
      </c>
      <c r="R813" s="579"/>
      <c r="S813" s="584">
        <v>865</v>
      </c>
    </row>
    <row r="814" spans="1:19" ht="14.45" customHeight="1" x14ac:dyDescent="0.2">
      <c r="A814" s="573" t="s">
        <v>1331</v>
      </c>
      <c r="B814" s="574" t="s">
        <v>1332</v>
      </c>
      <c r="C814" s="574" t="s">
        <v>489</v>
      </c>
      <c r="D814" s="574" t="s">
        <v>574</v>
      </c>
      <c r="E814" s="574" t="s">
        <v>1333</v>
      </c>
      <c r="F814" s="574" t="s">
        <v>1336</v>
      </c>
      <c r="G814" s="574" t="s">
        <v>1337</v>
      </c>
      <c r="H814" s="583"/>
      <c r="I814" s="583"/>
      <c r="J814" s="574"/>
      <c r="K814" s="574"/>
      <c r="L814" s="583">
        <v>0.1</v>
      </c>
      <c r="M814" s="583">
        <v>6.97</v>
      </c>
      <c r="N814" s="574"/>
      <c r="O814" s="574">
        <v>69.699999999999989</v>
      </c>
      <c r="P814" s="583"/>
      <c r="Q814" s="583"/>
      <c r="R814" s="579"/>
      <c r="S814" s="584"/>
    </row>
    <row r="815" spans="1:19" ht="14.45" customHeight="1" x14ac:dyDescent="0.2">
      <c r="A815" s="573" t="s">
        <v>1331</v>
      </c>
      <c r="B815" s="574" t="s">
        <v>1332</v>
      </c>
      <c r="C815" s="574" t="s">
        <v>489</v>
      </c>
      <c r="D815" s="574" t="s">
        <v>574</v>
      </c>
      <c r="E815" s="574" t="s">
        <v>1333</v>
      </c>
      <c r="F815" s="574" t="s">
        <v>1336</v>
      </c>
      <c r="G815" s="574" t="s">
        <v>525</v>
      </c>
      <c r="H815" s="583"/>
      <c r="I815" s="583"/>
      <c r="J815" s="574"/>
      <c r="K815" s="574"/>
      <c r="L815" s="583">
        <v>0.1</v>
      </c>
      <c r="M815" s="583">
        <v>6.97</v>
      </c>
      <c r="N815" s="574"/>
      <c r="O815" s="574">
        <v>69.699999999999989</v>
      </c>
      <c r="P815" s="583"/>
      <c r="Q815" s="583"/>
      <c r="R815" s="579"/>
      <c r="S815" s="584"/>
    </row>
    <row r="816" spans="1:19" ht="14.45" customHeight="1" x14ac:dyDescent="0.2">
      <c r="A816" s="573" t="s">
        <v>1331</v>
      </c>
      <c r="B816" s="574" t="s">
        <v>1332</v>
      </c>
      <c r="C816" s="574" t="s">
        <v>489</v>
      </c>
      <c r="D816" s="574" t="s">
        <v>574</v>
      </c>
      <c r="E816" s="574" t="s">
        <v>1347</v>
      </c>
      <c r="F816" s="574" t="s">
        <v>1378</v>
      </c>
      <c r="G816" s="574" t="s">
        <v>1379</v>
      </c>
      <c r="H816" s="583">
        <v>4</v>
      </c>
      <c r="I816" s="583">
        <v>2740</v>
      </c>
      <c r="J816" s="574"/>
      <c r="K816" s="574">
        <v>685</v>
      </c>
      <c r="L816" s="583">
        <v>3</v>
      </c>
      <c r="M816" s="583">
        <v>2064</v>
      </c>
      <c r="N816" s="574"/>
      <c r="O816" s="574">
        <v>688</v>
      </c>
      <c r="P816" s="583"/>
      <c r="Q816" s="583"/>
      <c r="R816" s="579"/>
      <c r="S816" s="584"/>
    </row>
    <row r="817" spans="1:19" ht="14.45" customHeight="1" x14ac:dyDescent="0.2">
      <c r="A817" s="573" t="s">
        <v>1331</v>
      </c>
      <c r="B817" s="574" t="s">
        <v>1332</v>
      </c>
      <c r="C817" s="574" t="s">
        <v>489</v>
      </c>
      <c r="D817" s="574" t="s">
        <v>574</v>
      </c>
      <c r="E817" s="574" t="s">
        <v>1347</v>
      </c>
      <c r="F817" s="574" t="s">
        <v>1497</v>
      </c>
      <c r="G817" s="574" t="s">
        <v>1498</v>
      </c>
      <c r="H817" s="583"/>
      <c r="I817" s="583"/>
      <c r="J817" s="574"/>
      <c r="K817" s="574"/>
      <c r="L817" s="583">
        <v>2</v>
      </c>
      <c r="M817" s="583">
        <v>3166</v>
      </c>
      <c r="N817" s="574"/>
      <c r="O817" s="574">
        <v>1583</v>
      </c>
      <c r="P817" s="583"/>
      <c r="Q817" s="583"/>
      <c r="R817" s="579"/>
      <c r="S817" s="584"/>
    </row>
    <row r="818" spans="1:19" ht="14.45" customHeight="1" x14ac:dyDescent="0.2">
      <c r="A818" s="573" t="s">
        <v>1331</v>
      </c>
      <c r="B818" s="574" t="s">
        <v>1332</v>
      </c>
      <c r="C818" s="574" t="s">
        <v>489</v>
      </c>
      <c r="D818" s="574" t="s">
        <v>574</v>
      </c>
      <c r="E818" s="574" t="s">
        <v>1347</v>
      </c>
      <c r="F818" s="574" t="s">
        <v>1396</v>
      </c>
      <c r="G818" s="574" t="s">
        <v>1397</v>
      </c>
      <c r="H818" s="583">
        <v>9</v>
      </c>
      <c r="I818" s="583">
        <v>783</v>
      </c>
      <c r="J818" s="574"/>
      <c r="K818" s="574">
        <v>87</v>
      </c>
      <c r="L818" s="583">
        <v>8</v>
      </c>
      <c r="M818" s="583">
        <v>704</v>
      </c>
      <c r="N818" s="574"/>
      <c r="O818" s="574">
        <v>88</v>
      </c>
      <c r="P818" s="583"/>
      <c r="Q818" s="583"/>
      <c r="R818" s="579"/>
      <c r="S818" s="584"/>
    </row>
    <row r="819" spans="1:19" ht="14.45" customHeight="1" x14ac:dyDescent="0.2">
      <c r="A819" s="573" t="s">
        <v>1331</v>
      </c>
      <c r="B819" s="574" t="s">
        <v>1332</v>
      </c>
      <c r="C819" s="574" t="s">
        <v>489</v>
      </c>
      <c r="D819" s="574" t="s">
        <v>574</v>
      </c>
      <c r="E819" s="574" t="s">
        <v>1347</v>
      </c>
      <c r="F819" s="574" t="s">
        <v>1398</v>
      </c>
      <c r="G819" s="574" t="s">
        <v>1399</v>
      </c>
      <c r="H819" s="583"/>
      <c r="I819" s="583"/>
      <c r="J819" s="574"/>
      <c r="K819" s="574"/>
      <c r="L819" s="583">
        <v>3</v>
      </c>
      <c r="M819" s="583">
        <v>99</v>
      </c>
      <c r="N819" s="574"/>
      <c r="O819" s="574">
        <v>33</v>
      </c>
      <c r="P819" s="583"/>
      <c r="Q819" s="583"/>
      <c r="R819" s="579"/>
      <c r="S819" s="584"/>
    </row>
    <row r="820" spans="1:19" ht="14.45" customHeight="1" x14ac:dyDescent="0.2">
      <c r="A820" s="573" t="s">
        <v>1331</v>
      </c>
      <c r="B820" s="574" t="s">
        <v>1332</v>
      </c>
      <c r="C820" s="574" t="s">
        <v>489</v>
      </c>
      <c r="D820" s="574" t="s">
        <v>574</v>
      </c>
      <c r="E820" s="574" t="s">
        <v>1347</v>
      </c>
      <c r="F820" s="574" t="s">
        <v>1405</v>
      </c>
      <c r="G820" s="574" t="s">
        <v>1406</v>
      </c>
      <c r="H820" s="583"/>
      <c r="I820" s="583"/>
      <c r="J820" s="574"/>
      <c r="K820" s="574"/>
      <c r="L820" s="583">
        <v>2</v>
      </c>
      <c r="M820" s="583">
        <v>318</v>
      </c>
      <c r="N820" s="574"/>
      <c r="O820" s="574">
        <v>159</v>
      </c>
      <c r="P820" s="583"/>
      <c r="Q820" s="583"/>
      <c r="R820" s="579"/>
      <c r="S820" s="584"/>
    </row>
    <row r="821" spans="1:19" ht="14.45" customHeight="1" x14ac:dyDescent="0.2">
      <c r="A821" s="573" t="s">
        <v>1331</v>
      </c>
      <c r="B821" s="574" t="s">
        <v>1332</v>
      </c>
      <c r="C821" s="574" t="s">
        <v>489</v>
      </c>
      <c r="D821" s="574" t="s">
        <v>574</v>
      </c>
      <c r="E821" s="574" t="s">
        <v>1347</v>
      </c>
      <c r="F821" s="574" t="s">
        <v>1415</v>
      </c>
      <c r="G821" s="574" t="s">
        <v>1416</v>
      </c>
      <c r="H821" s="583"/>
      <c r="I821" s="583"/>
      <c r="J821" s="574"/>
      <c r="K821" s="574"/>
      <c r="L821" s="583">
        <v>1</v>
      </c>
      <c r="M821" s="583">
        <v>1072</v>
      </c>
      <c r="N821" s="574"/>
      <c r="O821" s="574">
        <v>1072</v>
      </c>
      <c r="P821" s="583"/>
      <c r="Q821" s="583"/>
      <c r="R821" s="579"/>
      <c r="S821" s="584"/>
    </row>
    <row r="822" spans="1:19" ht="14.45" customHeight="1" x14ac:dyDescent="0.2">
      <c r="A822" s="573" t="s">
        <v>1331</v>
      </c>
      <c r="B822" s="574" t="s">
        <v>1332</v>
      </c>
      <c r="C822" s="574" t="s">
        <v>489</v>
      </c>
      <c r="D822" s="574" t="s">
        <v>574</v>
      </c>
      <c r="E822" s="574" t="s">
        <v>1347</v>
      </c>
      <c r="F822" s="574" t="s">
        <v>1435</v>
      </c>
      <c r="G822" s="574" t="s">
        <v>1436</v>
      </c>
      <c r="H822" s="583">
        <v>4</v>
      </c>
      <c r="I822" s="583">
        <v>2032</v>
      </c>
      <c r="J822" s="574"/>
      <c r="K822" s="574">
        <v>508</v>
      </c>
      <c r="L822" s="583"/>
      <c r="M822" s="583"/>
      <c r="N822" s="574"/>
      <c r="O822" s="574"/>
      <c r="P822" s="583"/>
      <c r="Q822" s="583"/>
      <c r="R822" s="579"/>
      <c r="S822" s="584"/>
    </row>
    <row r="823" spans="1:19" ht="14.45" customHeight="1" x14ac:dyDescent="0.2">
      <c r="A823" s="573" t="s">
        <v>1331</v>
      </c>
      <c r="B823" s="574" t="s">
        <v>1332</v>
      </c>
      <c r="C823" s="574" t="s">
        <v>489</v>
      </c>
      <c r="D823" s="574" t="s">
        <v>574</v>
      </c>
      <c r="E823" s="574" t="s">
        <v>1347</v>
      </c>
      <c r="F823" s="574" t="s">
        <v>1506</v>
      </c>
      <c r="G823" s="574" t="s">
        <v>1507</v>
      </c>
      <c r="H823" s="583"/>
      <c r="I823" s="583"/>
      <c r="J823" s="574"/>
      <c r="K823" s="574"/>
      <c r="L823" s="583">
        <v>2</v>
      </c>
      <c r="M823" s="583">
        <v>3394</v>
      </c>
      <c r="N823" s="574"/>
      <c r="O823" s="574">
        <v>1697</v>
      </c>
      <c r="P823" s="583"/>
      <c r="Q823" s="583"/>
      <c r="R823" s="579"/>
      <c r="S823" s="584"/>
    </row>
    <row r="824" spans="1:19" ht="14.45" customHeight="1" x14ac:dyDescent="0.2">
      <c r="A824" s="573" t="s">
        <v>1331</v>
      </c>
      <c r="B824" s="574" t="s">
        <v>1332</v>
      </c>
      <c r="C824" s="574" t="s">
        <v>489</v>
      </c>
      <c r="D824" s="574" t="s">
        <v>574</v>
      </c>
      <c r="E824" s="574" t="s">
        <v>1347</v>
      </c>
      <c r="F824" s="574" t="s">
        <v>1443</v>
      </c>
      <c r="G824" s="574" t="s">
        <v>1444</v>
      </c>
      <c r="H824" s="583">
        <v>2</v>
      </c>
      <c r="I824" s="583">
        <v>624</v>
      </c>
      <c r="J824" s="574"/>
      <c r="K824" s="574">
        <v>312</v>
      </c>
      <c r="L824" s="583"/>
      <c r="M824" s="583"/>
      <c r="N824" s="574"/>
      <c r="O824" s="574"/>
      <c r="P824" s="583"/>
      <c r="Q824" s="583"/>
      <c r="R824" s="579"/>
      <c r="S824" s="584"/>
    </row>
    <row r="825" spans="1:19" ht="14.45" customHeight="1" x14ac:dyDescent="0.2">
      <c r="A825" s="573" t="s">
        <v>1331</v>
      </c>
      <c r="B825" s="574" t="s">
        <v>1332</v>
      </c>
      <c r="C825" s="574" t="s">
        <v>489</v>
      </c>
      <c r="D825" s="574" t="s">
        <v>574</v>
      </c>
      <c r="E825" s="574" t="s">
        <v>1347</v>
      </c>
      <c r="F825" s="574" t="s">
        <v>1508</v>
      </c>
      <c r="G825" s="574" t="s">
        <v>1509</v>
      </c>
      <c r="H825" s="583"/>
      <c r="I825" s="583"/>
      <c r="J825" s="574"/>
      <c r="K825" s="574"/>
      <c r="L825" s="583">
        <v>2</v>
      </c>
      <c r="M825" s="583">
        <v>7516</v>
      </c>
      <c r="N825" s="574"/>
      <c r="O825" s="574">
        <v>3758</v>
      </c>
      <c r="P825" s="583"/>
      <c r="Q825" s="583"/>
      <c r="R825" s="579"/>
      <c r="S825" s="584"/>
    </row>
    <row r="826" spans="1:19" ht="14.45" customHeight="1" x14ac:dyDescent="0.2">
      <c r="A826" s="573" t="s">
        <v>1331</v>
      </c>
      <c r="B826" s="574" t="s">
        <v>1332</v>
      </c>
      <c r="C826" s="574" t="s">
        <v>489</v>
      </c>
      <c r="D826" s="574" t="s">
        <v>574</v>
      </c>
      <c r="E826" s="574" t="s">
        <v>1347</v>
      </c>
      <c r="F826" s="574" t="s">
        <v>1534</v>
      </c>
      <c r="G826" s="574" t="s">
        <v>1535</v>
      </c>
      <c r="H826" s="583">
        <v>1</v>
      </c>
      <c r="I826" s="583">
        <v>595</v>
      </c>
      <c r="J826" s="574"/>
      <c r="K826" s="574">
        <v>595</v>
      </c>
      <c r="L826" s="583"/>
      <c r="M826" s="583"/>
      <c r="N826" s="574"/>
      <c r="O826" s="574"/>
      <c r="P826" s="583"/>
      <c r="Q826" s="583"/>
      <c r="R826" s="579"/>
      <c r="S826" s="584"/>
    </row>
    <row r="827" spans="1:19" ht="14.45" customHeight="1" x14ac:dyDescent="0.2">
      <c r="A827" s="573" t="s">
        <v>1331</v>
      </c>
      <c r="B827" s="574" t="s">
        <v>1332</v>
      </c>
      <c r="C827" s="574" t="s">
        <v>489</v>
      </c>
      <c r="D827" s="574" t="s">
        <v>1328</v>
      </c>
      <c r="E827" s="574" t="s">
        <v>1333</v>
      </c>
      <c r="F827" s="574" t="s">
        <v>1336</v>
      </c>
      <c r="G827" s="574" t="s">
        <v>525</v>
      </c>
      <c r="H827" s="583"/>
      <c r="I827" s="583"/>
      <c r="J827" s="574"/>
      <c r="K827" s="574"/>
      <c r="L827" s="583"/>
      <c r="M827" s="583"/>
      <c r="N827" s="574"/>
      <c r="O827" s="574"/>
      <c r="P827" s="583">
        <v>0.4</v>
      </c>
      <c r="Q827" s="583">
        <v>27.89</v>
      </c>
      <c r="R827" s="579"/>
      <c r="S827" s="584">
        <v>69.724999999999994</v>
      </c>
    </row>
    <row r="828" spans="1:19" ht="14.45" customHeight="1" x14ac:dyDescent="0.2">
      <c r="A828" s="573" t="s">
        <v>1331</v>
      </c>
      <c r="B828" s="574" t="s">
        <v>1332</v>
      </c>
      <c r="C828" s="574" t="s">
        <v>489</v>
      </c>
      <c r="D828" s="574" t="s">
        <v>1328</v>
      </c>
      <c r="E828" s="574" t="s">
        <v>1333</v>
      </c>
      <c r="F828" s="574" t="s">
        <v>1338</v>
      </c>
      <c r="G828" s="574" t="s">
        <v>523</v>
      </c>
      <c r="H828" s="583"/>
      <c r="I828" s="583"/>
      <c r="J828" s="574"/>
      <c r="K828" s="574"/>
      <c r="L828" s="583"/>
      <c r="M828" s="583"/>
      <c r="N828" s="574"/>
      <c r="O828" s="574"/>
      <c r="P828" s="583">
        <v>0.2</v>
      </c>
      <c r="Q828" s="583">
        <v>73.540000000000006</v>
      </c>
      <c r="R828" s="579"/>
      <c r="S828" s="584">
        <v>367.7</v>
      </c>
    </row>
    <row r="829" spans="1:19" ht="14.45" customHeight="1" x14ac:dyDescent="0.2">
      <c r="A829" s="573" t="s">
        <v>1331</v>
      </c>
      <c r="B829" s="574" t="s">
        <v>1332</v>
      </c>
      <c r="C829" s="574" t="s">
        <v>489</v>
      </c>
      <c r="D829" s="574" t="s">
        <v>1328</v>
      </c>
      <c r="E829" s="574" t="s">
        <v>1474</v>
      </c>
      <c r="F829" s="574" t="s">
        <v>1530</v>
      </c>
      <c r="G829" s="574" t="s">
        <v>1531</v>
      </c>
      <c r="H829" s="583"/>
      <c r="I829" s="583"/>
      <c r="J829" s="574"/>
      <c r="K829" s="574"/>
      <c r="L829" s="583"/>
      <c r="M829" s="583"/>
      <c r="N829" s="574"/>
      <c r="O829" s="574"/>
      <c r="P829" s="583">
        <v>1</v>
      </c>
      <c r="Q829" s="583">
        <v>90.16</v>
      </c>
      <c r="R829" s="579"/>
      <c r="S829" s="584">
        <v>90.16</v>
      </c>
    </row>
    <row r="830" spans="1:19" ht="14.45" customHeight="1" x14ac:dyDescent="0.2">
      <c r="A830" s="573" t="s">
        <v>1331</v>
      </c>
      <c r="B830" s="574" t="s">
        <v>1332</v>
      </c>
      <c r="C830" s="574" t="s">
        <v>489</v>
      </c>
      <c r="D830" s="574" t="s">
        <v>1328</v>
      </c>
      <c r="E830" s="574" t="s">
        <v>1347</v>
      </c>
      <c r="F830" s="574" t="s">
        <v>1396</v>
      </c>
      <c r="G830" s="574" t="s">
        <v>1397</v>
      </c>
      <c r="H830" s="583"/>
      <c r="I830" s="583"/>
      <c r="J830" s="574"/>
      <c r="K830" s="574"/>
      <c r="L830" s="583"/>
      <c r="M830" s="583"/>
      <c r="N830" s="574"/>
      <c r="O830" s="574"/>
      <c r="P830" s="583">
        <v>1</v>
      </c>
      <c r="Q830" s="583">
        <v>93</v>
      </c>
      <c r="R830" s="579"/>
      <c r="S830" s="584">
        <v>93</v>
      </c>
    </row>
    <row r="831" spans="1:19" ht="14.45" customHeight="1" x14ac:dyDescent="0.2">
      <c r="A831" s="573" t="s">
        <v>1331</v>
      </c>
      <c r="B831" s="574" t="s">
        <v>1332</v>
      </c>
      <c r="C831" s="574" t="s">
        <v>489</v>
      </c>
      <c r="D831" s="574" t="s">
        <v>1328</v>
      </c>
      <c r="E831" s="574" t="s">
        <v>1347</v>
      </c>
      <c r="F831" s="574" t="s">
        <v>1405</v>
      </c>
      <c r="G831" s="574" t="s">
        <v>1406</v>
      </c>
      <c r="H831" s="583"/>
      <c r="I831" s="583"/>
      <c r="J831" s="574"/>
      <c r="K831" s="574"/>
      <c r="L831" s="583"/>
      <c r="M831" s="583"/>
      <c r="N831" s="574"/>
      <c r="O831" s="574"/>
      <c r="P831" s="583">
        <v>1</v>
      </c>
      <c r="Q831" s="583">
        <v>164</v>
      </c>
      <c r="R831" s="579"/>
      <c r="S831" s="584">
        <v>164</v>
      </c>
    </row>
    <row r="832" spans="1:19" ht="14.45" customHeight="1" x14ac:dyDescent="0.2">
      <c r="A832" s="573" t="s">
        <v>1331</v>
      </c>
      <c r="B832" s="574" t="s">
        <v>1332</v>
      </c>
      <c r="C832" s="574" t="s">
        <v>489</v>
      </c>
      <c r="D832" s="574" t="s">
        <v>1328</v>
      </c>
      <c r="E832" s="574" t="s">
        <v>1347</v>
      </c>
      <c r="F832" s="574" t="s">
        <v>1435</v>
      </c>
      <c r="G832" s="574" t="s">
        <v>1436</v>
      </c>
      <c r="H832" s="583"/>
      <c r="I832" s="583"/>
      <c r="J832" s="574"/>
      <c r="K832" s="574"/>
      <c r="L832" s="583"/>
      <c r="M832" s="583"/>
      <c r="N832" s="574"/>
      <c r="O832" s="574"/>
      <c r="P832" s="583">
        <v>1</v>
      </c>
      <c r="Q832" s="583">
        <v>523</v>
      </c>
      <c r="R832" s="579"/>
      <c r="S832" s="584">
        <v>523</v>
      </c>
    </row>
    <row r="833" spans="1:19" ht="14.45" customHeight="1" x14ac:dyDescent="0.2">
      <c r="A833" s="573" t="s">
        <v>1331</v>
      </c>
      <c r="B833" s="574" t="s">
        <v>1332</v>
      </c>
      <c r="C833" s="574" t="s">
        <v>489</v>
      </c>
      <c r="D833" s="574" t="s">
        <v>1328</v>
      </c>
      <c r="E833" s="574" t="s">
        <v>1347</v>
      </c>
      <c r="F833" s="574" t="s">
        <v>1443</v>
      </c>
      <c r="G833" s="574" t="s">
        <v>1444</v>
      </c>
      <c r="H833" s="583"/>
      <c r="I833" s="583"/>
      <c r="J833" s="574"/>
      <c r="K833" s="574"/>
      <c r="L833" s="583"/>
      <c r="M833" s="583"/>
      <c r="N833" s="574"/>
      <c r="O833" s="574"/>
      <c r="P833" s="583">
        <v>1</v>
      </c>
      <c r="Q833" s="583">
        <v>319</v>
      </c>
      <c r="R833" s="579"/>
      <c r="S833" s="584">
        <v>319</v>
      </c>
    </row>
    <row r="834" spans="1:19" ht="14.45" customHeight="1" x14ac:dyDescent="0.2">
      <c r="A834" s="573" t="s">
        <v>1331</v>
      </c>
      <c r="B834" s="574" t="s">
        <v>1332</v>
      </c>
      <c r="C834" s="574" t="s">
        <v>489</v>
      </c>
      <c r="D834" s="574" t="s">
        <v>1328</v>
      </c>
      <c r="E834" s="574" t="s">
        <v>1347</v>
      </c>
      <c r="F834" s="574" t="s">
        <v>1514</v>
      </c>
      <c r="G834" s="574" t="s">
        <v>1515</v>
      </c>
      <c r="H834" s="583"/>
      <c r="I834" s="583"/>
      <c r="J834" s="574"/>
      <c r="K834" s="574"/>
      <c r="L834" s="583"/>
      <c r="M834" s="583"/>
      <c r="N834" s="574"/>
      <c r="O834" s="574"/>
      <c r="P834" s="583">
        <v>1</v>
      </c>
      <c r="Q834" s="583">
        <v>1138</v>
      </c>
      <c r="R834" s="579"/>
      <c r="S834" s="584">
        <v>1138</v>
      </c>
    </row>
    <row r="835" spans="1:19" ht="14.45" customHeight="1" x14ac:dyDescent="0.2">
      <c r="A835" s="573" t="s">
        <v>1331</v>
      </c>
      <c r="B835" s="574" t="s">
        <v>1332</v>
      </c>
      <c r="C835" s="574" t="s">
        <v>489</v>
      </c>
      <c r="D835" s="574" t="s">
        <v>1328</v>
      </c>
      <c r="E835" s="574" t="s">
        <v>1347</v>
      </c>
      <c r="F835" s="574" t="s">
        <v>1449</v>
      </c>
      <c r="G835" s="574" t="s">
        <v>1450</v>
      </c>
      <c r="H835" s="583"/>
      <c r="I835" s="583"/>
      <c r="J835" s="574"/>
      <c r="K835" s="574"/>
      <c r="L835" s="583"/>
      <c r="M835" s="583"/>
      <c r="N835" s="574"/>
      <c r="O835" s="574"/>
      <c r="P835" s="583">
        <v>1</v>
      </c>
      <c r="Q835" s="583">
        <v>358</v>
      </c>
      <c r="R835" s="579"/>
      <c r="S835" s="584">
        <v>358</v>
      </c>
    </row>
    <row r="836" spans="1:19" ht="14.45" customHeight="1" x14ac:dyDescent="0.2">
      <c r="A836" s="573" t="s">
        <v>1331</v>
      </c>
      <c r="B836" s="574" t="s">
        <v>1332</v>
      </c>
      <c r="C836" s="574" t="s">
        <v>489</v>
      </c>
      <c r="D836" s="574" t="s">
        <v>575</v>
      </c>
      <c r="E836" s="574" t="s">
        <v>1333</v>
      </c>
      <c r="F836" s="574" t="s">
        <v>1334</v>
      </c>
      <c r="G836" s="574" t="s">
        <v>1335</v>
      </c>
      <c r="H836" s="583"/>
      <c r="I836" s="583"/>
      <c r="J836" s="574"/>
      <c r="K836" s="574"/>
      <c r="L836" s="583"/>
      <c r="M836" s="583"/>
      <c r="N836" s="574"/>
      <c r="O836" s="574"/>
      <c r="P836" s="583">
        <v>0.2</v>
      </c>
      <c r="Q836" s="583">
        <v>14.54</v>
      </c>
      <c r="R836" s="579"/>
      <c r="S836" s="584">
        <v>72.699999999999989</v>
      </c>
    </row>
    <row r="837" spans="1:19" ht="14.45" customHeight="1" x14ac:dyDescent="0.2">
      <c r="A837" s="573" t="s">
        <v>1331</v>
      </c>
      <c r="B837" s="574" t="s">
        <v>1332</v>
      </c>
      <c r="C837" s="574" t="s">
        <v>489</v>
      </c>
      <c r="D837" s="574" t="s">
        <v>575</v>
      </c>
      <c r="E837" s="574" t="s">
        <v>1333</v>
      </c>
      <c r="F837" s="574" t="s">
        <v>1336</v>
      </c>
      <c r="G837" s="574" t="s">
        <v>1337</v>
      </c>
      <c r="H837" s="583"/>
      <c r="I837" s="583"/>
      <c r="J837" s="574"/>
      <c r="K837" s="574"/>
      <c r="L837" s="583">
        <v>0.1</v>
      </c>
      <c r="M837" s="583">
        <v>6.97</v>
      </c>
      <c r="N837" s="574"/>
      <c r="O837" s="574">
        <v>69.699999999999989</v>
      </c>
      <c r="P837" s="583"/>
      <c r="Q837" s="583"/>
      <c r="R837" s="579"/>
      <c r="S837" s="584"/>
    </row>
    <row r="838" spans="1:19" ht="14.45" customHeight="1" x14ac:dyDescent="0.2">
      <c r="A838" s="573" t="s">
        <v>1331</v>
      </c>
      <c r="B838" s="574" t="s">
        <v>1332</v>
      </c>
      <c r="C838" s="574" t="s">
        <v>489</v>
      </c>
      <c r="D838" s="574" t="s">
        <v>575</v>
      </c>
      <c r="E838" s="574" t="s">
        <v>1333</v>
      </c>
      <c r="F838" s="574" t="s">
        <v>1336</v>
      </c>
      <c r="G838" s="574" t="s">
        <v>525</v>
      </c>
      <c r="H838" s="583"/>
      <c r="I838" s="583"/>
      <c r="J838" s="574"/>
      <c r="K838" s="574"/>
      <c r="L838" s="583">
        <v>0.1</v>
      </c>
      <c r="M838" s="583">
        <v>6.97</v>
      </c>
      <c r="N838" s="574"/>
      <c r="O838" s="574">
        <v>69.699999999999989</v>
      </c>
      <c r="P838" s="583">
        <v>0.1</v>
      </c>
      <c r="Q838" s="583">
        <v>6.97</v>
      </c>
      <c r="R838" s="579"/>
      <c r="S838" s="584">
        <v>69.699999999999989</v>
      </c>
    </row>
    <row r="839" spans="1:19" ht="14.45" customHeight="1" x14ac:dyDescent="0.2">
      <c r="A839" s="573" t="s">
        <v>1331</v>
      </c>
      <c r="B839" s="574" t="s">
        <v>1332</v>
      </c>
      <c r="C839" s="574" t="s">
        <v>489</v>
      </c>
      <c r="D839" s="574" t="s">
        <v>575</v>
      </c>
      <c r="E839" s="574" t="s">
        <v>1333</v>
      </c>
      <c r="F839" s="574" t="s">
        <v>1338</v>
      </c>
      <c r="G839" s="574" t="s">
        <v>523</v>
      </c>
      <c r="H839" s="583"/>
      <c r="I839" s="583"/>
      <c r="J839" s="574"/>
      <c r="K839" s="574"/>
      <c r="L839" s="583">
        <v>0.4</v>
      </c>
      <c r="M839" s="583">
        <v>147.08000000000001</v>
      </c>
      <c r="N839" s="574"/>
      <c r="O839" s="574">
        <v>367.7</v>
      </c>
      <c r="P839" s="583">
        <v>0.2</v>
      </c>
      <c r="Q839" s="583">
        <v>73.540000000000006</v>
      </c>
      <c r="R839" s="579"/>
      <c r="S839" s="584">
        <v>367.7</v>
      </c>
    </row>
    <row r="840" spans="1:19" ht="14.45" customHeight="1" x14ac:dyDescent="0.2">
      <c r="A840" s="573" t="s">
        <v>1331</v>
      </c>
      <c r="B840" s="574" t="s">
        <v>1332</v>
      </c>
      <c r="C840" s="574" t="s">
        <v>489</v>
      </c>
      <c r="D840" s="574" t="s">
        <v>575</v>
      </c>
      <c r="E840" s="574" t="s">
        <v>1347</v>
      </c>
      <c r="F840" s="574" t="s">
        <v>1378</v>
      </c>
      <c r="G840" s="574" t="s">
        <v>1379</v>
      </c>
      <c r="H840" s="583"/>
      <c r="I840" s="583"/>
      <c r="J840" s="574"/>
      <c r="K840" s="574"/>
      <c r="L840" s="583">
        <v>3</v>
      </c>
      <c r="M840" s="583">
        <v>2064</v>
      </c>
      <c r="N840" s="574"/>
      <c r="O840" s="574">
        <v>688</v>
      </c>
      <c r="P840" s="583"/>
      <c r="Q840" s="583"/>
      <c r="R840" s="579"/>
      <c r="S840" s="584"/>
    </row>
    <row r="841" spans="1:19" ht="14.45" customHeight="1" x14ac:dyDescent="0.2">
      <c r="A841" s="573" t="s">
        <v>1331</v>
      </c>
      <c r="B841" s="574" t="s">
        <v>1332</v>
      </c>
      <c r="C841" s="574" t="s">
        <v>489</v>
      </c>
      <c r="D841" s="574" t="s">
        <v>575</v>
      </c>
      <c r="E841" s="574" t="s">
        <v>1347</v>
      </c>
      <c r="F841" s="574" t="s">
        <v>1380</v>
      </c>
      <c r="G841" s="574" t="s">
        <v>1381</v>
      </c>
      <c r="H841" s="583"/>
      <c r="I841" s="583"/>
      <c r="J841" s="574"/>
      <c r="K841" s="574"/>
      <c r="L841" s="583">
        <v>5</v>
      </c>
      <c r="M841" s="583">
        <v>5225</v>
      </c>
      <c r="N841" s="574"/>
      <c r="O841" s="574">
        <v>1045</v>
      </c>
      <c r="P841" s="583"/>
      <c r="Q841" s="583"/>
      <c r="R841" s="579"/>
      <c r="S841" s="584"/>
    </row>
    <row r="842" spans="1:19" ht="14.45" customHeight="1" x14ac:dyDescent="0.2">
      <c r="A842" s="573" t="s">
        <v>1331</v>
      </c>
      <c r="B842" s="574" t="s">
        <v>1332</v>
      </c>
      <c r="C842" s="574" t="s">
        <v>489</v>
      </c>
      <c r="D842" s="574" t="s">
        <v>575</v>
      </c>
      <c r="E842" s="574" t="s">
        <v>1347</v>
      </c>
      <c r="F842" s="574" t="s">
        <v>1485</v>
      </c>
      <c r="G842" s="574" t="s">
        <v>1486</v>
      </c>
      <c r="H842" s="583">
        <v>1</v>
      </c>
      <c r="I842" s="583">
        <v>2112</v>
      </c>
      <c r="J842" s="574"/>
      <c r="K842" s="574">
        <v>2112</v>
      </c>
      <c r="L842" s="583"/>
      <c r="M842" s="583"/>
      <c r="N842" s="574"/>
      <c r="O842" s="574"/>
      <c r="P842" s="583"/>
      <c r="Q842" s="583"/>
      <c r="R842" s="579"/>
      <c r="S842" s="584"/>
    </row>
    <row r="843" spans="1:19" ht="14.45" customHeight="1" x14ac:dyDescent="0.2">
      <c r="A843" s="573" t="s">
        <v>1331</v>
      </c>
      <c r="B843" s="574" t="s">
        <v>1332</v>
      </c>
      <c r="C843" s="574" t="s">
        <v>489</v>
      </c>
      <c r="D843" s="574" t="s">
        <v>575</v>
      </c>
      <c r="E843" s="574" t="s">
        <v>1347</v>
      </c>
      <c r="F843" s="574" t="s">
        <v>1396</v>
      </c>
      <c r="G843" s="574" t="s">
        <v>1397</v>
      </c>
      <c r="H843" s="583"/>
      <c r="I843" s="583"/>
      <c r="J843" s="574"/>
      <c r="K843" s="574"/>
      <c r="L843" s="583">
        <v>13</v>
      </c>
      <c r="M843" s="583">
        <v>1144</v>
      </c>
      <c r="N843" s="574"/>
      <c r="O843" s="574">
        <v>88</v>
      </c>
      <c r="P843" s="583">
        <v>1</v>
      </c>
      <c r="Q843" s="583">
        <v>93</v>
      </c>
      <c r="R843" s="579"/>
      <c r="S843" s="584">
        <v>93</v>
      </c>
    </row>
    <row r="844" spans="1:19" ht="14.45" customHeight="1" x14ac:dyDescent="0.2">
      <c r="A844" s="573" t="s">
        <v>1331</v>
      </c>
      <c r="B844" s="574" t="s">
        <v>1332</v>
      </c>
      <c r="C844" s="574" t="s">
        <v>489</v>
      </c>
      <c r="D844" s="574" t="s">
        <v>575</v>
      </c>
      <c r="E844" s="574" t="s">
        <v>1347</v>
      </c>
      <c r="F844" s="574" t="s">
        <v>1423</v>
      </c>
      <c r="G844" s="574" t="s">
        <v>1424</v>
      </c>
      <c r="H844" s="583">
        <v>1</v>
      </c>
      <c r="I844" s="583">
        <v>722</v>
      </c>
      <c r="J844" s="574"/>
      <c r="K844" s="574">
        <v>722</v>
      </c>
      <c r="L844" s="583">
        <v>11</v>
      </c>
      <c r="M844" s="583">
        <v>7975</v>
      </c>
      <c r="N844" s="574"/>
      <c r="O844" s="574">
        <v>725</v>
      </c>
      <c r="P844" s="583"/>
      <c r="Q844" s="583"/>
      <c r="R844" s="579"/>
      <c r="S844" s="584"/>
    </row>
    <row r="845" spans="1:19" ht="14.45" customHeight="1" x14ac:dyDescent="0.2">
      <c r="A845" s="573" t="s">
        <v>1331</v>
      </c>
      <c r="B845" s="574" t="s">
        <v>1332</v>
      </c>
      <c r="C845" s="574" t="s">
        <v>489</v>
      </c>
      <c r="D845" s="574" t="s">
        <v>575</v>
      </c>
      <c r="E845" s="574" t="s">
        <v>1347</v>
      </c>
      <c r="F845" s="574" t="s">
        <v>1433</v>
      </c>
      <c r="G845" s="574" t="s">
        <v>1434</v>
      </c>
      <c r="H845" s="583">
        <v>1</v>
      </c>
      <c r="I845" s="583">
        <v>393</v>
      </c>
      <c r="J845" s="574"/>
      <c r="K845" s="574">
        <v>393</v>
      </c>
      <c r="L845" s="583"/>
      <c r="M845" s="583"/>
      <c r="N845" s="574"/>
      <c r="O845" s="574"/>
      <c r="P845" s="583">
        <v>1</v>
      </c>
      <c r="Q845" s="583">
        <v>408</v>
      </c>
      <c r="R845" s="579"/>
      <c r="S845" s="584">
        <v>408</v>
      </c>
    </row>
    <row r="846" spans="1:19" ht="14.45" customHeight="1" x14ac:dyDescent="0.2">
      <c r="A846" s="573" t="s">
        <v>1331</v>
      </c>
      <c r="B846" s="574" t="s">
        <v>1332</v>
      </c>
      <c r="C846" s="574" t="s">
        <v>489</v>
      </c>
      <c r="D846" s="574" t="s">
        <v>575</v>
      </c>
      <c r="E846" s="574" t="s">
        <v>1347</v>
      </c>
      <c r="F846" s="574" t="s">
        <v>1439</v>
      </c>
      <c r="G846" s="574" t="s">
        <v>1440</v>
      </c>
      <c r="H846" s="583"/>
      <c r="I846" s="583"/>
      <c r="J846" s="574"/>
      <c r="K846" s="574"/>
      <c r="L846" s="583">
        <v>4</v>
      </c>
      <c r="M846" s="583">
        <v>732</v>
      </c>
      <c r="N846" s="574"/>
      <c r="O846" s="574">
        <v>183</v>
      </c>
      <c r="P846" s="583"/>
      <c r="Q846" s="583"/>
      <c r="R846" s="579"/>
      <c r="S846" s="584"/>
    </row>
    <row r="847" spans="1:19" ht="14.45" customHeight="1" x14ac:dyDescent="0.2">
      <c r="A847" s="573" t="s">
        <v>1331</v>
      </c>
      <c r="B847" s="574" t="s">
        <v>1332</v>
      </c>
      <c r="C847" s="574" t="s">
        <v>489</v>
      </c>
      <c r="D847" s="574" t="s">
        <v>575</v>
      </c>
      <c r="E847" s="574" t="s">
        <v>1347</v>
      </c>
      <c r="F847" s="574" t="s">
        <v>1443</v>
      </c>
      <c r="G847" s="574" t="s">
        <v>1444</v>
      </c>
      <c r="H847" s="583"/>
      <c r="I847" s="583"/>
      <c r="J847" s="574"/>
      <c r="K847" s="574"/>
      <c r="L847" s="583">
        <v>2</v>
      </c>
      <c r="M847" s="583">
        <v>626</v>
      </c>
      <c r="N847" s="574"/>
      <c r="O847" s="574">
        <v>313</v>
      </c>
      <c r="P847" s="583">
        <v>1</v>
      </c>
      <c r="Q847" s="583">
        <v>319</v>
      </c>
      <c r="R847" s="579"/>
      <c r="S847" s="584">
        <v>319</v>
      </c>
    </row>
    <row r="848" spans="1:19" ht="14.45" customHeight="1" x14ac:dyDescent="0.2">
      <c r="A848" s="573" t="s">
        <v>1331</v>
      </c>
      <c r="B848" s="574" t="s">
        <v>1332</v>
      </c>
      <c r="C848" s="574" t="s">
        <v>489</v>
      </c>
      <c r="D848" s="574" t="s">
        <v>575</v>
      </c>
      <c r="E848" s="574" t="s">
        <v>1347</v>
      </c>
      <c r="F848" s="574" t="s">
        <v>1453</v>
      </c>
      <c r="G848" s="574" t="s">
        <v>1454</v>
      </c>
      <c r="H848" s="583"/>
      <c r="I848" s="583"/>
      <c r="J848" s="574"/>
      <c r="K848" s="574"/>
      <c r="L848" s="583">
        <v>6</v>
      </c>
      <c r="M848" s="583">
        <v>5094</v>
      </c>
      <c r="N848" s="574"/>
      <c r="O848" s="574">
        <v>849</v>
      </c>
      <c r="P848" s="583"/>
      <c r="Q848" s="583"/>
      <c r="R848" s="579"/>
      <c r="S848" s="584"/>
    </row>
    <row r="849" spans="1:19" ht="14.45" customHeight="1" x14ac:dyDescent="0.2">
      <c r="A849" s="573" t="s">
        <v>1331</v>
      </c>
      <c r="B849" s="574" t="s">
        <v>1332</v>
      </c>
      <c r="C849" s="574" t="s">
        <v>489</v>
      </c>
      <c r="D849" s="574" t="s">
        <v>575</v>
      </c>
      <c r="E849" s="574" t="s">
        <v>1347</v>
      </c>
      <c r="F849" s="574" t="s">
        <v>1463</v>
      </c>
      <c r="G849" s="574" t="s">
        <v>1446</v>
      </c>
      <c r="H849" s="583"/>
      <c r="I849" s="583"/>
      <c r="J849" s="574"/>
      <c r="K849" s="574"/>
      <c r="L849" s="583">
        <v>2</v>
      </c>
      <c r="M849" s="583">
        <v>1668</v>
      </c>
      <c r="N849" s="574"/>
      <c r="O849" s="574">
        <v>834</v>
      </c>
      <c r="P849" s="583">
        <v>1</v>
      </c>
      <c r="Q849" s="583">
        <v>865</v>
      </c>
      <c r="R849" s="579"/>
      <c r="S849" s="584">
        <v>865</v>
      </c>
    </row>
    <row r="850" spans="1:19" ht="14.45" customHeight="1" x14ac:dyDescent="0.2">
      <c r="A850" s="573" t="s">
        <v>1331</v>
      </c>
      <c r="B850" s="574" t="s">
        <v>1332</v>
      </c>
      <c r="C850" s="574" t="s">
        <v>489</v>
      </c>
      <c r="D850" s="574" t="s">
        <v>577</v>
      </c>
      <c r="E850" s="574" t="s">
        <v>1333</v>
      </c>
      <c r="F850" s="574" t="s">
        <v>1334</v>
      </c>
      <c r="G850" s="574" t="s">
        <v>1335</v>
      </c>
      <c r="H850" s="583"/>
      <c r="I850" s="583"/>
      <c r="J850" s="574"/>
      <c r="K850" s="574"/>
      <c r="L850" s="583"/>
      <c r="M850" s="583"/>
      <c r="N850" s="574"/>
      <c r="O850" s="574"/>
      <c r="P850" s="583">
        <v>0.2</v>
      </c>
      <c r="Q850" s="583">
        <v>14.54</v>
      </c>
      <c r="R850" s="579"/>
      <c r="S850" s="584">
        <v>72.699999999999989</v>
      </c>
    </row>
    <row r="851" spans="1:19" ht="14.45" customHeight="1" x14ac:dyDescent="0.2">
      <c r="A851" s="573" t="s">
        <v>1331</v>
      </c>
      <c r="B851" s="574" t="s">
        <v>1332</v>
      </c>
      <c r="C851" s="574" t="s">
        <v>489</v>
      </c>
      <c r="D851" s="574" t="s">
        <v>577</v>
      </c>
      <c r="E851" s="574" t="s">
        <v>1333</v>
      </c>
      <c r="F851" s="574" t="s">
        <v>1336</v>
      </c>
      <c r="G851" s="574" t="s">
        <v>1337</v>
      </c>
      <c r="H851" s="583"/>
      <c r="I851" s="583"/>
      <c r="J851" s="574"/>
      <c r="K851" s="574"/>
      <c r="L851" s="583">
        <v>0.2</v>
      </c>
      <c r="M851" s="583">
        <v>13.94</v>
      </c>
      <c r="N851" s="574"/>
      <c r="O851" s="574">
        <v>69.699999999999989</v>
      </c>
      <c r="P851" s="583"/>
      <c r="Q851" s="583"/>
      <c r="R851" s="579"/>
      <c r="S851" s="584"/>
    </row>
    <row r="852" spans="1:19" ht="14.45" customHeight="1" x14ac:dyDescent="0.2">
      <c r="A852" s="573" t="s">
        <v>1331</v>
      </c>
      <c r="B852" s="574" t="s">
        <v>1332</v>
      </c>
      <c r="C852" s="574" t="s">
        <v>489</v>
      </c>
      <c r="D852" s="574" t="s">
        <v>577</v>
      </c>
      <c r="E852" s="574" t="s">
        <v>1333</v>
      </c>
      <c r="F852" s="574" t="s">
        <v>1336</v>
      </c>
      <c r="G852" s="574" t="s">
        <v>525</v>
      </c>
      <c r="H852" s="583"/>
      <c r="I852" s="583"/>
      <c r="J852" s="574"/>
      <c r="K852" s="574"/>
      <c r="L852" s="583">
        <v>0.2</v>
      </c>
      <c r="M852" s="583">
        <v>13.94</v>
      </c>
      <c r="N852" s="574"/>
      <c r="O852" s="574">
        <v>69.699999999999989</v>
      </c>
      <c r="P852" s="583">
        <v>0.1</v>
      </c>
      <c r="Q852" s="583">
        <v>6.97</v>
      </c>
      <c r="R852" s="579"/>
      <c r="S852" s="584">
        <v>69.699999999999989</v>
      </c>
    </row>
    <row r="853" spans="1:19" ht="14.45" customHeight="1" x14ac:dyDescent="0.2">
      <c r="A853" s="573" t="s">
        <v>1331</v>
      </c>
      <c r="B853" s="574" t="s">
        <v>1332</v>
      </c>
      <c r="C853" s="574" t="s">
        <v>489</v>
      </c>
      <c r="D853" s="574" t="s">
        <v>577</v>
      </c>
      <c r="E853" s="574" t="s">
        <v>1333</v>
      </c>
      <c r="F853" s="574" t="s">
        <v>1338</v>
      </c>
      <c r="G853" s="574" t="s">
        <v>523</v>
      </c>
      <c r="H853" s="583"/>
      <c r="I853" s="583"/>
      <c r="J853" s="574"/>
      <c r="K853" s="574"/>
      <c r="L853" s="583">
        <v>0.4</v>
      </c>
      <c r="M853" s="583">
        <v>147.08000000000001</v>
      </c>
      <c r="N853" s="574"/>
      <c r="O853" s="574">
        <v>367.7</v>
      </c>
      <c r="P853" s="583">
        <v>0.2</v>
      </c>
      <c r="Q853" s="583">
        <v>73.540000000000006</v>
      </c>
      <c r="R853" s="579"/>
      <c r="S853" s="584">
        <v>367.7</v>
      </c>
    </row>
    <row r="854" spans="1:19" ht="14.45" customHeight="1" x14ac:dyDescent="0.2">
      <c r="A854" s="573" t="s">
        <v>1331</v>
      </c>
      <c r="B854" s="574" t="s">
        <v>1332</v>
      </c>
      <c r="C854" s="574" t="s">
        <v>489</v>
      </c>
      <c r="D854" s="574" t="s">
        <v>577</v>
      </c>
      <c r="E854" s="574" t="s">
        <v>1347</v>
      </c>
      <c r="F854" s="574" t="s">
        <v>1360</v>
      </c>
      <c r="G854" s="574" t="s">
        <v>1361</v>
      </c>
      <c r="H854" s="583"/>
      <c r="I854" s="583"/>
      <c r="J854" s="574"/>
      <c r="K854" s="574"/>
      <c r="L854" s="583"/>
      <c r="M854" s="583"/>
      <c r="N854" s="574"/>
      <c r="O854" s="574"/>
      <c r="P854" s="583">
        <v>1</v>
      </c>
      <c r="Q854" s="583">
        <v>40</v>
      </c>
      <c r="R854" s="579"/>
      <c r="S854" s="584">
        <v>40</v>
      </c>
    </row>
    <row r="855" spans="1:19" ht="14.45" customHeight="1" x14ac:dyDescent="0.2">
      <c r="A855" s="573" t="s">
        <v>1331</v>
      </c>
      <c r="B855" s="574" t="s">
        <v>1332</v>
      </c>
      <c r="C855" s="574" t="s">
        <v>489</v>
      </c>
      <c r="D855" s="574" t="s">
        <v>577</v>
      </c>
      <c r="E855" s="574" t="s">
        <v>1347</v>
      </c>
      <c r="F855" s="574" t="s">
        <v>1370</v>
      </c>
      <c r="G855" s="574" t="s">
        <v>1371</v>
      </c>
      <c r="H855" s="583"/>
      <c r="I855" s="583"/>
      <c r="J855" s="574"/>
      <c r="K855" s="574"/>
      <c r="L855" s="583">
        <v>1</v>
      </c>
      <c r="M855" s="583">
        <v>127</v>
      </c>
      <c r="N855" s="574"/>
      <c r="O855" s="574">
        <v>127</v>
      </c>
      <c r="P855" s="583"/>
      <c r="Q855" s="583"/>
      <c r="R855" s="579"/>
      <c r="S855" s="584"/>
    </row>
    <row r="856" spans="1:19" ht="14.45" customHeight="1" x14ac:dyDescent="0.2">
      <c r="A856" s="573" t="s">
        <v>1331</v>
      </c>
      <c r="B856" s="574" t="s">
        <v>1332</v>
      </c>
      <c r="C856" s="574" t="s">
        <v>489</v>
      </c>
      <c r="D856" s="574" t="s">
        <v>577</v>
      </c>
      <c r="E856" s="574" t="s">
        <v>1347</v>
      </c>
      <c r="F856" s="574" t="s">
        <v>1372</v>
      </c>
      <c r="G856" s="574" t="s">
        <v>1373</v>
      </c>
      <c r="H856" s="583"/>
      <c r="I856" s="583"/>
      <c r="J856" s="574"/>
      <c r="K856" s="574"/>
      <c r="L856" s="583">
        <v>1</v>
      </c>
      <c r="M856" s="583">
        <v>547</v>
      </c>
      <c r="N856" s="574"/>
      <c r="O856" s="574">
        <v>547</v>
      </c>
      <c r="P856" s="583"/>
      <c r="Q856" s="583"/>
      <c r="R856" s="579"/>
      <c r="S856" s="584"/>
    </row>
    <row r="857" spans="1:19" ht="14.45" customHeight="1" x14ac:dyDescent="0.2">
      <c r="A857" s="573" t="s">
        <v>1331</v>
      </c>
      <c r="B857" s="574" t="s">
        <v>1332</v>
      </c>
      <c r="C857" s="574" t="s">
        <v>489</v>
      </c>
      <c r="D857" s="574" t="s">
        <v>577</v>
      </c>
      <c r="E857" s="574" t="s">
        <v>1347</v>
      </c>
      <c r="F857" s="574" t="s">
        <v>1374</v>
      </c>
      <c r="G857" s="574" t="s">
        <v>1375</v>
      </c>
      <c r="H857" s="583">
        <v>1</v>
      </c>
      <c r="I857" s="583">
        <v>1554</v>
      </c>
      <c r="J857" s="574"/>
      <c r="K857" s="574">
        <v>1554</v>
      </c>
      <c r="L857" s="583"/>
      <c r="M857" s="583"/>
      <c r="N857" s="574"/>
      <c r="O857" s="574"/>
      <c r="P857" s="583"/>
      <c r="Q857" s="583"/>
      <c r="R857" s="579"/>
      <c r="S857" s="584"/>
    </row>
    <row r="858" spans="1:19" ht="14.45" customHeight="1" x14ac:dyDescent="0.2">
      <c r="A858" s="573" t="s">
        <v>1331</v>
      </c>
      <c r="B858" s="574" t="s">
        <v>1332</v>
      </c>
      <c r="C858" s="574" t="s">
        <v>489</v>
      </c>
      <c r="D858" s="574" t="s">
        <v>577</v>
      </c>
      <c r="E858" s="574" t="s">
        <v>1347</v>
      </c>
      <c r="F858" s="574" t="s">
        <v>1376</v>
      </c>
      <c r="G858" s="574" t="s">
        <v>1377</v>
      </c>
      <c r="H858" s="583">
        <v>12</v>
      </c>
      <c r="I858" s="583">
        <v>6048</v>
      </c>
      <c r="J858" s="574"/>
      <c r="K858" s="574">
        <v>504</v>
      </c>
      <c r="L858" s="583">
        <v>29</v>
      </c>
      <c r="M858" s="583">
        <v>14703</v>
      </c>
      <c r="N858" s="574"/>
      <c r="O858" s="574">
        <v>507</v>
      </c>
      <c r="P858" s="583">
        <v>1</v>
      </c>
      <c r="Q858" s="583">
        <v>525</v>
      </c>
      <c r="R858" s="579"/>
      <c r="S858" s="584">
        <v>525</v>
      </c>
    </row>
    <row r="859" spans="1:19" ht="14.45" customHeight="1" x14ac:dyDescent="0.2">
      <c r="A859" s="573" t="s">
        <v>1331</v>
      </c>
      <c r="B859" s="574" t="s">
        <v>1332</v>
      </c>
      <c r="C859" s="574" t="s">
        <v>489</v>
      </c>
      <c r="D859" s="574" t="s">
        <v>577</v>
      </c>
      <c r="E859" s="574" t="s">
        <v>1347</v>
      </c>
      <c r="F859" s="574" t="s">
        <v>1378</v>
      </c>
      <c r="G859" s="574" t="s">
        <v>1379</v>
      </c>
      <c r="H859" s="583">
        <v>4</v>
      </c>
      <c r="I859" s="583">
        <v>2740</v>
      </c>
      <c r="J859" s="574"/>
      <c r="K859" s="574">
        <v>685</v>
      </c>
      <c r="L859" s="583">
        <v>2</v>
      </c>
      <c r="M859" s="583">
        <v>1376</v>
      </c>
      <c r="N859" s="574"/>
      <c r="O859" s="574">
        <v>688</v>
      </c>
      <c r="P859" s="583"/>
      <c r="Q859" s="583"/>
      <c r="R859" s="579"/>
      <c r="S859" s="584"/>
    </row>
    <row r="860" spans="1:19" ht="14.45" customHeight="1" x14ac:dyDescent="0.2">
      <c r="A860" s="573" t="s">
        <v>1331</v>
      </c>
      <c r="B860" s="574" t="s">
        <v>1332</v>
      </c>
      <c r="C860" s="574" t="s">
        <v>489</v>
      </c>
      <c r="D860" s="574" t="s">
        <v>577</v>
      </c>
      <c r="E860" s="574" t="s">
        <v>1347</v>
      </c>
      <c r="F860" s="574" t="s">
        <v>1380</v>
      </c>
      <c r="G860" s="574" t="s">
        <v>1381</v>
      </c>
      <c r="H860" s="583">
        <v>26</v>
      </c>
      <c r="I860" s="583">
        <v>27040</v>
      </c>
      <c r="J860" s="574"/>
      <c r="K860" s="574">
        <v>1040</v>
      </c>
      <c r="L860" s="583">
        <v>56</v>
      </c>
      <c r="M860" s="583">
        <v>58520</v>
      </c>
      <c r="N860" s="574"/>
      <c r="O860" s="574">
        <v>1045</v>
      </c>
      <c r="P860" s="583">
        <v>2</v>
      </c>
      <c r="Q860" s="583">
        <v>2146</v>
      </c>
      <c r="R860" s="579"/>
      <c r="S860" s="584">
        <v>1073</v>
      </c>
    </row>
    <row r="861" spans="1:19" ht="14.45" customHeight="1" x14ac:dyDescent="0.2">
      <c r="A861" s="573" t="s">
        <v>1331</v>
      </c>
      <c r="B861" s="574" t="s">
        <v>1332</v>
      </c>
      <c r="C861" s="574" t="s">
        <v>489</v>
      </c>
      <c r="D861" s="574" t="s">
        <v>577</v>
      </c>
      <c r="E861" s="574" t="s">
        <v>1347</v>
      </c>
      <c r="F861" s="574" t="s">
        <v>1485</v>
      </c>
      <c r="G861" s="574" t="s">
        <v>1486</v>
      </c>
      <c r="H861" s="583">
        <v>1</v>
      </c>
      <c r="I861" s="583">
        <v>2112</v>
      </c>
      <c r="J861" s="574"/>
      <c r="K861" s="574">
        <v>2112</v>
      </c>
      <c r="L861" s="583">
        <v>2</v>
      </c>
      <c r="M861" s="583">
        <v>4242</v>
      </c>
      <c r="N861" s="574"/>
      <c r="O861" s="574">
        <v>2121</v>
      </c>
      <c r="P861" s="583">
        <v>1</v>
      </c>
      <c r="Q861" s="583">
        <v>2220</v>
      </c>
      <c r="R861" s="579"/>
      <c r="S861" s="584">
        <v>2220</v>
      </c>
    </row>
    <row r="862" spans="1:19" ht="14.45" customHeight="1" x14ac:dyDescent="0.2">
      <c r="A862" s="573" t="s">
        <v>1331</v>
      </c>
      <c r="B862" s="574" t="s">
        <v>1332</v>
      </c>
      <c r="C862" s="574" t="s">
        <v>489</v>
      </c>
      <c r="D862" s="574" t="s">
        <v>577</v>
      </c>
      <c r="E862" s="574" t="s">
        <v>1347</v>
      </c>
      <c r="F862" s="574" t="s">
        <v>1487</v>
      </c>
      <c r="G862" s="574" t="s">
        <v>1488</v>
      </c>
      <c r="H862" s="583">
        <v>2</v>
      </c>
      <c r="I862" s="583">
        <v>2582</v>
      </c>
      <c r="J862" s="574"/>
      <c r="K862" s="574">
        <v>1291</v>
      </c>
      <c r="L862" s="583">
        <v>3</v>
      </c>
      <c r="M862" s="583">
        <v>3906</v>
      </c>
      <c r="N862" s="574"/>
      <c r="O862" s="574">
        <v>1302</v>
      </c>
      <c r="P862" s="583"/>
      <c r="Q862" s="583"/>
      <c r="R862" s="579"/>
      <c r="S862" s="584"/>
    </row>
    <row r="863" spans="1:19" ht="14.45" customHeight="1" x14ac:dyDescent="0.2">
      <c r="A863" s="573" t="s">
        <v>1331</v>
      </c>
      <c r="B863" s="574" t="s">
        <v>1332</v>
      </c>
      <c r="C863" s="574" t="s">
        <v>489</v>
      </c>
      <c r="D863" s="574" t="s">
        <v>577</v>
      </c>
      <c r="E863" s="574" t="s">
        <v>1347</v>
      </c>
      <c r="F863" s="574" t="s">
        <v>1495</v>
      </c>
      <c r="G863" s="574" t="s">
        <v>1496</v>
      </c>
      <c r="H863" s="583">
        <v>1</v>
      </c>
      <c r="I863" s="583">
        <v>1687</v>
      </c>
      <c r="J863" s="574"/>
      <c r="K863" s="574">
        <v>1687</v>
      </c>
      <c r="L863" s="583">
        <v>1</v>
      </c>
      <c r="M863" s="583">
        <v>1693</v>
      </c>
      <c r="N863" s="574"/>
      <c r="O863" s="574">
        <v>1693</v>
      </c>
      <c r="P863" s="583"/>
      <c r="Q863" s="583"/>
      <c r="R863" s="579"/>
      <c r="S863" s="584"/>
    </row>
    <row r="864" spans="1:19" ht="14.45" customHeight="1" x14ac:dyDescent="0.2">
      <c r="A864" s="573" t="s">
        <v>1331</v>
      </c>
      <c r="B864" s="574" t="s">
        <v>1332</v>
      </c>
      <c r="C864" s="574" t="s">
        <v>489</v>
      </c>
      <c r="D864" s="574" t="s">
        <v>577</v>
      </c>
      <c r="E864" s="574" t="s">
        <v>1347</v>
      </c>
      <c r="F864" s="574" t="s">
        <v>1497</v>
      </c>
      <c r="G864" s="574" t="s">
        <v>1498</v>
      </c>
      <c r="H864" s="583">
        <v>4</v>
      </c>
      <c r="I864" s="583">
        <v>6308</v>
      </c>
      <c r="J864" s="574"/>
      <c r="K864" s="574">
        <v>1577</v>
      </c>
      <c r="L864" s="583">
        <v>2</v>
      </c>
      <c r="M864" s="583">
        <v>3166</v>
      </c>
      <c r="N864" s="574"/>
      <c r="O864" s="574">
        <v>1583</v>
      </c>
      <c r="P864" s="583"/>
      <c r="Q864" s="583"/>
      <c r="R864" s="579"/>
      <c r="S864" s="584"/>
    </row>
    <row r="865" spans="1:19" ht="14.45" customHeight="1" x14ac:dyDescent="0.2">
      <c r="A865" s="573" t="s">
        <v>1331</v>
      </c>
      <c r="B865" s="574" t="s">
        <v>1332</v>
      </c>
      <c r="C865" s="574" t="s">
        <v>489</v>
      </c>
      <c r="D865" s="574" t="s">
        <v>577</v>
      </c>
      <c r="E865" s="574" t="s">
        <v>1347</v>
      </c>
      <c r="F865" s="574" t="s">
        <v>1396</v>
      </c>
      <c r="G865" s="574" t="s">
        <v>1397</v>
      </c>
      <c r="H865" s="583">
        <v>28</v>
      </c>
      <c r="I865" s="583">
        <v>2436</v>
      </c>
      <c r="J865" s="574"/>
      <c r="K865" s="574">
        <v>87</v>
      </c>
      <c r="L865" s="583">
        <v>54</v>
      </c>
      <c r="M865" s="583">
        <v>4752</v>
      </c>
      <c r="N865" s="574"/>
      <c r="O865" s="574">
        <v>88</v>
      </c>
      <c r="P865" s="583">
        <v>4</v>
      </c>
      <c r="Q865" s="583">
        <v>372</v>
      </c>
      <c r="R865" s="579"/>
      <c r="S865" s="584">
        <v>93</v>
      </c>
    </row>
    <row r="866" spans="1:19" ht="14.45" customHeight="1" x14ac:dyDescent="0.2">
      <c r="A866" s="573" t="s">
        <v>1331</v>
      </c>
      <c r="B866" s="574" t="s">
        <v>1332</v>
      </c>
      <c r="C866" s="574" t="s">
        <v>489</v>
      </c>
      <c r="D866" s="574" t="s">
        <v>577</v>
      </c>
      <c r="E866" s="574" t="s">
        <v>1347</v>
      </c>
      <c r="F866" s="574" t="s">
        <v>1398</v>
      </c>
      <c r="G866" s="574" t="s">
        <v>1399</v>
      </c>
      <c r="H866" s="583">
        <v>2</v>
      </c>
      <c r="I866" s="583">
        <v>66</v>
      </c>
      <c r="J866" s="574"/>
      <c r="K866" s="574">
        <v>33</v>
      </c>
      <c r="L866" s="583"/>
      <c r="M866" s="583"/>
      <c r="N866" s="574"/>
      <c r="O866" s="574"/>
      <c r="P866" s="583"/>
      <c r="Q866" s="583"/>
      <c r="R866" s="579"/>
      <c r="S866" s="584"/>
    </row>
    <row r="867" spans="1:19" ht="14.45" customHeight="1" x14ac:dyDescent="0.2">
      <c r="A867" s="573" t="s">
        <v>1331</v>
      </c>
      <c r="B867" s="574" t="s">
        <v>1332</v>
      </c>
      <c r="C867" s="574" t="s">
        <v>489</v>
      </c>
      <c r="D867" s="574" t="s">
        <v>577</v>
      </c>
      <c r="E867" s="574" t="s">
        <v>1347</v>
      </c>
      <c r="F867" s="574" t="s">
        <v>1405</v>
      </c>
      <c r="G867" s="574" t="s">
        <v>1406</v>
      </c>
      <c r="H867" s="583">
        <v>1</v>
      </c>
      <c r="I867" s="583">
        <v>158</v>
      </c>
      <c r="J867" s="574"/>
      <c r="K867" s="574">
        <v>158</v>
      </c>
      <c r="L867" s="583">
        <v>4</v>
      </c>
      <c r="M867" s="583">
        <v>636</v>
      </c>
      <c r="N867" s="574"/>
      <c r="O867" s="574">
        <v>159</v>
      </c>
      <c r="P867" s="583"/>
      <c r="Q867" s="583"/>
      <c r="R867" s="579"/>
      <c r="S867" s="584"/>
    </row>
    <row r="868" spans="1:19" ht="14.45" customHeight="1" x14ac:dyDescent="0.2">
      <c r="A868" s="573" t="s">
        <v>1331</v>
      </c>
      <c r="B868" s="574" t="s">
        <v>1332</v>
      </c>
      <c r="C868" s="574" t="s">
        <v>489</v>
      </c>
      <c r="D868" s="574" t="s">
        <v>577</v>
      </c>
      <c r="E868" s="574" t="s">
        <v>1347</v>
      </c>
      <c r="F868" s="574" t="s">
        <v>1413</v>
      </c>
      <c r="G868" s="574" t="s">
        <v>1414</v>
      </c>
      <c r="H868" s="583"/>
      <c r="I868" s="583"/>
      <c r="J868" s="574"/>
      <c r="K868" s="574"/>
      <c r="L868" s="583"/>
      <c r="M868" s="583"/>
      <c r="N868" s="574"/>
      <c r="O868" s="574"/>
      <c r="P868" s="583">
        <v>1</v>
      </c>
      <c r="Q868" s="583">
        <v>758</v>
      </c>
      <c r="R868" s="579"/>
      <c r="S868" s="584">
        <v>758</v>
      </c>
    </row>
    <row r="869" spans="1:19" ht="14.45" customHeight="1" x14ac:dyDescent="0.2">
      <c r="A869" s="573" t="s">
        <v>1331</v>
      </c>
      <c r="B869" s="574" t="s">
        <v>1332</v>
      </c>
      <c r="C869" s="574" t="s">
        <v>489</v>
      </c>
      <c r="D869" s="574" t="s">
        <v>577</v>
      </c>
      <c r="E869" s="574" t="s">
        <v>1347</v>
      </c>
      <c r="F869" s="574" t="s">
        <v>1423</v>
      </c>
      <c r="G869" s="574" t="s">
        <v>1424</v>
      </c>
      <c r="H869" s="583">
        <v>1</v>
      </c>
      <c r="I869" s="583">
        <v>722</v>
      </c>
      <c r="J869" s="574"/>
      <c r="K869" s="574">
        <v>722</v>
      </c>
      <c r="L869" s="583">
        <v>4</v>
      </c>
      <c r="M869" s="583">
        <v>2900</v>
      </c>
      <c r="N869" s="574"/>
      <c r="O869" s="574">
        <v>725</v>
      </c>
      <c r="P869" s="583"/>
      <c r="Q869" s="583"/>
      <c r="R869" s="579"/>
      <c r="S869" s="584"/>
    </row>
    <row r="870" spans="1:19" ht="14.45" customHeight="1" x14ac:dyDescent="0.2">
      <c r="A870" s="573" t="s">
        <v>1331</v>
      </c>
      <c r="B870" s="574" t="s">
        <v>1332</v>
      </c>
      <c r="C870" s="574" t="s">
        <v>489</v>
      </c>
      <c r="D870" s="574" t="s">
        <v>577</v>
      </c>
      <c r="E870" s="574" t="s">
        <v>1347</v>
      </c>
      <c r="F870" s="574" t="s">
        <v>1435</v>
      </c>
      <c r="G870" s="574" t="s">
        <v>1436</v>
      </c>
      <c r="H870" s="583">
        <v>1</v>
      </c>
      <c r="I870" s="583">
        <v>508</v>
      </c>
      <c r="J870" s="574"/>
      <c r="K870" s="574">
        <v>508</v>
      </c>
      <c r="L870" s="583"/>
      <c r="M870" s="583"/>
      <c r="N870" s="574"/>
      <c r="O870" s="574"/>
      <c r="P870" s="583"/>
      <c r="Q870" s="583"/>
      <c r="R870" s="579"/>
      <c r="S870" s="584"/>
    </row>
    <row r="871" spans="1:19" ht="14.45" customHeight="1" x14ac:dyDescent="0.2">
      <c r="A871" s="573" t="s">
        <v>1331</v>
      </c>
      <c r="B871" s="574" t="s">
        <v>1332</v>
      </c>
      <c r="C871" s="574" t="s">
        <v>489</v>
      </c>
      <c r="D871" s="574" t="s">
        <v>577</v>
      </c>
      <c r="E871" s="574" t="s">
        <v>1347</v>
      </c>
      <c r="F871" s="574" t="s">
        <v>1506</v>
      </c>
      <c r="G871" s="574" t="s">
        <v>1507</v>
      </c>
      <c r="H871" s="583">
        <v>2</v>
      </c>
      <c r="I871" s="583">
        <v>3372</v>
      </c>
      <c r="J871" s="574"/>
      <c r="K871" s="574">
        <v>1686</v>
      </c>
      <c r="L871" s="583">
        <v>2</v>
      </c>
      <c r="M871" s="583">
        <v>3394</v>
      </c>
      <c r="N871" s="574"/>
      <c r="O871" s="574">
        <v>1697</v>
      </c>
      <c r="P871" s="583">
        <v>1</v>
      </c>
      <c r="Q871" s="583">
        <v>1786</v>
      </c>
      <c r="R871" s="579"/>
      <c r="S871" s="584">
        <v>1786</v>
      </c>
    </row>
    <row r="872" spans="1:19" ht="14.45" customHeight="1" x14ac:dyDescent="0.2">
      <c r="A872" s="573" t="s">
        <v>1331</v>
      </c>
      <c r="B872" s="574" t="s">
        <v>1332</v>
      </c>
      <c r="C872" s="574" t="s">
        <v>489</v>
      </c>
      <c r="D872" s="574" t="s">
        <v>577</v>
      </c>
      <c r="E872" s="574" t="s">
        <v>1347</v>
      </c>
      <c r="F872" s="574" t="s">
        <v>1508</v>
      </c>
      <c r="G872" s="574" t="s">
        <v>1509</v>
      </c>
      <c r="H872" s="583">
        <v>2</v>
      </c>
      <c r="I872" s="583">
        <v>7480</v>
      </c>
      <c r="J872" s="574"/>
      <c r="K872" s="574">
        <v>3740</v>
      </c>
      <c r="L872" s="583">
        <v>3</v>
      </c>
      <c r="M872" s="583">
        <v>11274</v>
      </c>
      <c r="N872" s="574"/>
      <c r="O872" s="574">
        <v>3758</v>
      </c>
      <c r="P872" s="583">
        <v>2</v>
      </c>
      <c r="Q872" s="583">
        <v>7942</v>
      </c>
      <c r="R872" s="579"/>
      <c r="S872" s="584">
        <v>3971</v>
      </c>
    </row>
    <row r="873" spans="1:19" ht="14.45" customHeight="1" x14ac:dyDescent="0.2">
      <c r="A873" s="573" t="s">
        <v>1331</v>
      </c>
      <c r="B873" s="574" t="s">
        <v>1332</v>
      </c>
      <c r="C873" s="574" t="s">
        <v>489</v>
      </c>
      <c r="D873" s="574" t="s">
        <v>577</v>
      </c>
      <c r="E873" s="574" t="s">
        <v>1347</v>
      </c>
      <c r="F873" s="574" t="s">
        <v>1510</v>
      </c>
      <c r="G873" s="574" t="s">
        <v>1511</v>
      </c>
      <c r="H873" s="583">
        <v>3</v>
      </c>
      <c r="I873" s="583">
        <v>5238</v>
      </c>
      <c r="J873" s="574"/>
      <c r="K873" s="574">
        <v>1746</v>
      </c>
      <c r="L873" s="583">
        <v>9</v>
      </c>
      <c r="M873" s="583">
        <v>15777</v>
      </c>
      <c r="N873" s="574"/>
      <c r="O873" s="574">
        <v>1753</v>
      </c>
      <c r="P873" s="583">
        <v>2</v>
      </c>
      <c r="Q873" s="583">
        <v>3672</v>
      </c>
      <c r="R873" s="579"/>
      <c r="S873" s="584">
        <v>1836</v>
      </c>
    </row>
    <row r="874" spans="1:19" ht="14.45" customHeight="1" x14ac:dyDescent="0.2">
      <c r="A874" s="573" t="s">
        <v>1331</v>
      </c>
      <c r="B874" s="574" t="s">
        <v>1332</v>
      </c>
      <c r="C874" s="574" t="s">
        <v>489</v>
      </c>
      <c r="D874" s="574" t="s">
        <v>577</v>
      </c>
      <c r="E874" s="574" t="s">
        <v>1347</v>
      </c>
      <c r="F874" s="574" t="s">
        <v>1449</v>
      </c>
      <c r="G874" s="574" t="s">
        <v>1450</v>
      </c>
      <c r="H874" s="583">
        <v>1</v>
      </c>
      <c r="I874" s="583">
        <v>337</v>
      </c>
      <c r="J874" s="574"/>
      <c r="K874" s="574">
        <v>337</v>
      </c>
      <c r="L874" s="583">
        <v>1</v>
      </c>
      <c r="M874" s="583">
        <v>340</v>
      </c>
      <c r="N874" s="574"/>
      <c r="O874" s="574">
        <v>340</v>
      </c>
      <c r="P874" s="583"/>
      <c r="Q874" s="583"/>
      <c r="R874" s="579"/>
      <c r="S874" s="584"/>
    </row>
    <row r="875" spans="1:19" ht="14.45" customHeight="1" x14ac:dyDescent="0.2">
      <c r="A875" s="573" t="s">
        <v>1331</v>
      </c>
      <c r="B875" s="574" t="s">
        <v>1332</v>
      </c>
      <c r="C875" s="574" t="s">
        <v>489</v>
      </c>
      <c r="D875" s="574" t="s">
        <v>577</v>
      </c>
      <c r="E875" s="574" t="s">
        <v>1347</v>
      </c>
      <c r="F875" s="574" t="s">
        <v>1453</v>
      </c>
      <c r="G875" s="574" t="s">
        <v>1454</v>
      </c>
      <c r="H875" s="583">
        <v>5</v>
      </c>
      <c r="I875" s="583">
        <v>4230</v>
      </c>
      <c r="J875" s="574"/>
      <c r="K875" s="574">
        <v>846</v>
      </c>
      <c r="L875" s="583">
        <v>8</v>
      </c>
      <c r="M875" s="583">
        <v>6792</v>
      </c>
      <c r="N875" s="574"/>
      <c r="O875" s="574">
        <v>849</v>
      </c>
      <c r="P875" s="583">
        <v>1</v>
      </c>
      <c r="Q875" s="583">
        <v>880</v>
      </c>
      <c r="R875" s="579"/>
      <c r="S875" s="584">
        <v>880</v>
      </c>
    </row>
    <row r="876" spans="1:19" ht="14.45" customHeight="1" x14ac:dyDescent="0.2">
      <c r="A876" s="573" t="s">
        <v>1331</v>
      </c>
      <c r="B876" s="574" t="s">
        <v>1332</v>
      </c>
      <c r="C876" s="574" t="s">
        <v>489</v>
      </c>
      <c r="D876" s="574" t="s">
        <v>577</v>
      </c>
      <c r="E876" s="574" t="s">
        <v>1347</v>
      </c>
      <c r="F876" s="574" t="s">
        <v>1516</v>
      </c>
      <c r="G876" s="574" t="s">
        <v>1517</v>
      </c>
      <c r="H876" s="583"/>
      <c r="I876" s="583"/>
      <c r="J876" s="574"/>
      <c r="K876" s="574"/>
      <c r="L876" s="583">
        <v>2</v>
      </c>
      <c r="M876" s="583">
        <v>2776</v>
      </c>
      <c r="N876" s="574"/>
      <c r="O876" s="574">
        <v>1388</v>
      </c>
      <c r="P876" s="583"/>
      <c r="Q876" s="583"/>
      <c r="R876" s="579"/>
      <c r="S876" s="584"/>
    </row>
    <row r="877" spans="1:19" ht="14.45" customHeight="1" x14ac:dyDescent="0.2">
      <c r="A877" s="573" t="s">
        <v>1331</v>
      </c>
      <c r="B877" s="574" t="s">
        <v>1332</v>
      </c>
      <c r="C877" s="574" t="s">
        <v>489</v>
      </c>
      <c r="D877" s="574" t="s">
        <v>578</v>
      </c>
      <c r="E877" s="574" t="s">
        <v>1347</v>
      </c>
      <c r="F877" s="574" t="s">
        <v>1376</v>
      </c>
      <c r="G877" s="574" t="s">
        <v>1377</v>
      </c>
      <c r="H877" s="583">
        <v>3</v>
      </c>
      <c r="I877" s="583">
        <v>1512</v>
      </c>
      <c r="J877" s="574"/>
      <c r="K877" s="574">
        <v>504</v>
      </c>
      <c r="L877" s="583">
        <v>3</v>
      </c>
      <c r="M877" s="583">
        <v>1521</v>
      </c>
      <c r="N877" s="574"/>
      <c r="O877" s="574">
        <v>507</v>
      </c>
      <c r="P877" s="583"/>
      <c r="Q877" s="583"/>
      <c r="R877" s="579"/>
      <c r="S877" s="584"/>
    </row>
    <row r="878" spans="1:19" ht="14.45" customHeight="1" x14ac:dyDescent="0.2">
      <c r="A878" s="573" t="s">
        <v>1331</v>
      </c>
      <c r="B878" s="574" t="s">
        <v>1332</v>
      </c>
      <c r="C878" s="574" t="s">
        <v>489</v>
      </c>
      <c r="D878" s="574" t="s">
        <v>578</v>
      </c>
      <c r="E878" s="574" t="s">
        <v>1347</v>
      </c>
      <c r="F878" s="574" t="s">
        <v>1378</v>
      </c>
      <c r="G878" s="574" t="s">
        <v>1379</v>
      </c>
      <c r="H878" s="583"/>
      <c r="I878" s="583"/>
      <c r="J878" s="574"/>
      <c r="K878" s="574"/>
      <c r="L878" s="583">
        <v>3</v>
      </c>
      <c r="M878" s="583">
        <v>2064</v>
      </c>
      <c r="N878" s="574"/>
      <c r="O878" s="574">
        <v>688</v>
      </c>
      <c r="P878" s="583"/>
      <c r="Q878" s="583"/>
      <c r="R878" s="579"/>
      <c r="S878" s="584"/>
    </row>
    <row r="879" spans="1:19" ht="14.45" customHeight="1" x14ac:dyDescent="0.2">
      <c r="A879" s="573" t="s">
        <v>1331</v>
      </c>
      <c r="B879" s="574" t="s">
        <v>1332</v>
      </c>
      <c r="C879" s="574" t="s">
        <v>489</v>
      </c>
      <c r="D879" s="574" t="s">
        <v>578</v>
      </c>
      <c r="E879" s="574" t="s">
        <v>1347</v>
      </c>
      <c r="F879" s="574" t="s">
        <v>1380</v>
      </c>
      <c r="G879" s="574" t="s">
        <v>1381</v>
      </c>
      <c r="H879" s="583"/>
      <c r="I879" s="583"/>
      <c r="J879" s="574"/>
      <c r="K879" s="574"/>
      <c r="L879" s="583">
        <v>1</v>
      </c>
      <c r="M879" s="583">
        <v>1045</v>
      </c>
      <c r="N879" s="574"/>
      <c r="O879" s="574">
        <v>1045</v>
      </c>
      <c r="P879" s="583"/>
      <c r="Q879" s="583"/>
      <c r="R879" s="579"/>
      <c r="S879" s="584"/>
    </row>
    <row r="880" spans="1:19" ht="14.45" customHeight="1" x14ac:dyDescent="0.2">
      <c r="A880" s="573" t="s">
        <v>1331</v>
      </c>
      <c r="B880" s="574" t="s">
        <v>1332</v>
      </c>
      <c r="C880" s="574" t="s">
        <v>489</v>
      </c>
      <c r="D880" s="574" t="s">
        <v>578</v>
      </c>
      <c r="E880" s="574" t="s">
        <v>1347</v>
      </c>
      <c r="F880" s="574" t="s">
        <v>1396</v>
      </c>
      <c r="G880" s="574" t="s">
        <v>1397</v>
      </c>
      <c r="H880" s="583">
        <v>2</v>
      </c>
      <c r="I880" s="583">
        <v>174</v>
      </c>
      <c r="J880" s="574"/>
      <c r="K880" s="574">
        <v>87</v>
      </c>
      <c r="L880" s="583">
        <v>5</v>
      </c>
      <c r="M880" s="583">
        <v>440</v>
      </c>
      <c r="N880" s="574"/>
      <c r="O880" s="574">
        <v>88</v>
      </c>
      <c r="P880" s="583"/>
      <c r="Q880" s="583"/>
      <c r="R880" s="579"/>
      <c r="S880" s="584"/>
    </row>
    <row r="881" spans="1:19" ht="14.45" customHeight="1" x14ac:dyDescent="0.2">
      <c r="A881" s="573" t="s">
        <v>1331</v>
      </c>
      <c r="B881" s="574" t="s">
        <v>1332</v>
      </c>
      <c r="C881" s="574" t="s">
        <v>489</v>
      </c>
      <c r="D881" s="574" t="s">
        <v>578</v>
      </c>
      <c r="E881" s="574" t="s">
        <v>1347</v>
      </c>
      <c r="F881" s="574" t="s">
        <v>1404</v>
      </c>
      <c r="G881" s="574" t="s">
        <v>1373</v>
      </c>
      <c r="H881" s="583">
        <v>1</v>
      </c>
      <c r="I881" s="583">
        <v>694</v>
      </c>
      <c r="J881" s="574"/>
      <c r="K881" s="574">
        <v>694</v>
      </c>
      <c r="L881" s="583"/>
      <c r="M881" s="583"/>
      <c r="N881" s="574"/>
      <c r="O881" s="574"/>
      <c r="P881" s="583"/>
      <c r="Q881" s="583"/>
      <c r="R881" s="579"/>
      <c r="S881" s="584"/>
    </row>
    <row r="882" spans="1:19" ht="14.45" customHeight="1" x14ac:dyDescent="0.2">
      <c r="A882" s="573" t="s">
        <v>1331</v>
      </c>
      <c r="B882" s="574" t="s">
        <v>1332</v>
      </c>
      <c r="C882" s="574" t="s">
        <v>489</v>
      </c>
      <c r="D882" s="574" t="s">
        <v>578</v>
      </c>
      <c r="E882" s="574" t="s">
        <v>1347</v>
      </c>
      <c r="F882" s="574" t="s">
        <v>1405</v>
      </c>
      <c r="G882" s="574" t="s">
        <v>1406</v>
      </c>
      <c r="H882" s="583">
        <v>1</v>
      </c>
      <c r="I882" s="583">
        <v>158</v>
      </c>
      <c r="J882" s="574"/>
      <c r="K882" s="574">
        <v>158</v>
      </c>
      <c r="L882" s="583"/>
      <c r="M882" s="583"/>
      <c r="N882" s="574"/>
      <c r="O882" s="574"/>
      <c r="P882" s="583"/>
      <c r="Q882" s="583"/>
      <c r="R882" s="579"/>
      <c r="S882" s="584"/>
    </row>
    <row r="883" spans="1:19" ht="14.45" customHeight="1" x14ac:dyDescent="0.2">
      <c r="A883" s="573" t="s">
        <v>1331</v>
      </c>
      <c r="B883" s="574" t="s">
        <v>1332</v>
      </c>
      <c r="C883" s="574" t="s">
        <v>489</v>
      </c>
      <c r="D883" s="574" t="s">
        <v>578</v>
      </c>
      <c r="E883" s="574" t="s">
        <v>1347</v>
      </c>
      <c r="F883" s="574" t="s">
        <v>1443</v>
      </c>
      <c r="G883" s="574" t="s">
        <v>1444</v>
      </c>
      <c r="H883" s="583">
        <v>1</v>
      </c>
      <c r="I883" s="583">
        <v>312</v>
      </c>
      <c r="J883" s="574"/>
      <c r="K883" s="574">
        <v>312</v>
      </c>
      <c r="L883" s="583"/>
      <c r="M883" s="583"/>
      <c r="N883" s="574"/>
      <c r="O883" s="574"/>
      <c r="P883" s="583"/>
      <c r="Q883" s="583"/>
      <c r="R883" s="579"/>
      <c r="S883" s="584"/>
    </row>
    <row r="884" spans="1:19" ht="14.45" customHeight="1" x14ac:dyDescent="0.2">
      <c r="A884" s="573" t="s">
        <v>1331</v>
      </c>
      <c r="B884" s="574" t="s">
        <v>1332</v>
      </c>
      <c r="C884" s="574" t="s">
        <v>489</v>
      </c>
      <c r="D884" s="574" t="s">
        <v>578</v>
      </c>
      <c r="E884" s="574" t="s">
        <v>1347</v>
      </c>
      <c r="F884" s="574" t="s">
        <v>1447</v>
      </c>
      <c r="G884" s="574" t="s">
        <v>1448</v>
      </c>
      <c r="H884" s="583">
        <v>1</v>
      </c>
      <c r="I884" s="583">
        <v>310</v>
      </c>
      <c r="J884" s="574"/>
      <c r="K884" s="574">
        <v>310</v>
      </c>
      <c r="L884" s="583"/>
      <c r="M884" s="583"/>
      <c r="N884" s="574"/>
      <c r="O884" s="574"/>
      <c r="P884" s="583"/>
      <c r="Q884" s="583"/>
      <c r="R884" s="579"/>
      <c r="S884" s="584"/>
    </row>
    <row r="885" spans="1:19" ht="14.45" customHeight="1" x14ac:dyDescent="0.2">
      <c r="A885" s="573" t="s">
        <v>1331</v>
      </c>
      <c r="B885" s="574" t="s">
        <v>1332</v>
      </c>
      <c r="C885" s="574" t="s">
        <v>489</v>
      </c>
      <c r="D885" s="574" t="s">
        <v>578</v>
      </c>
      <c r="E885" s="574" t="s">
        <v>1347</v>
      </c>
      <c r="F885" s="574" t="s">
        <v>1449</v>
      </c>
      <c r="G885" s="574" t="s">
        <v>1450</v>
      </c>
      <c r="H885" s="583">
        <v>2</v>
      </c>
      <c r="I885" s="583">
        <v>674</v>
      </c>
      <c r="J885" s="574"/>
      <c r="K885" s="574">
        <v>337</v>
      </c>
      <c r="L885" s="583"/>
      <c r="M885" s="583"/>
      <c r="N885" s="574"/>
      <c r="O885" s="574"/>
      <c r="P885" s="583"/>
      <c r="Q885" s="583"/>
      <c r="R885" s="579"/>
      <c r="S885" s="584"/>
    </row>
    <row r="886" spans="1:19" ht="14.45" customHeight="1" x14ac:dyDescent="0.2">
      <c r="A886" s="573" t="s">
        <v>1331</v>
      </c>
      <c r="B886" s="574" t="s">
        <v>1332</v>
      </c>
      <c r="C886" s="574" t="s">
        <v>489</v>
      </c>
      <c r="D886" s="574" t="s">
        <v>578</v>
      </c>
      <c r="E886" s="574" t="s">
        <v>1347</v>
      </c>
      <c r="F886" s="574" t="s">
        <v>1453</v>
      </c>
      <c r="G886" s="574" t="s">
        <v>1454</v>
      </c>
      <c r="H886" s="583"/>
      <c r="I886" s="583"/>
      <c r="J886" s="574"/>
      <c r="K886" s="574"/>
      <c r="L886" s="583">
        <v>2</v>
      </c>
      <c r="M886" s="583">
        <v>1698</v>
      </c>
      <c r="N886" s="574"/>
      <c r="O886" s="574">
        <v>849</v>
      </c>
      <c r="P886" s="583"/>
      <c r="Q886" s="583"/>
      <c r="R886" s="579"/>
      <c r="S886" s="584"/>
    </row>
    <row r="887" spans="1:19" ht="14.45" customHeight="1" x14ac:dyDescent="0.2">
      <c r="A887" s="573" t="s">
        <v>1331</v>
      </c>
      <c r="B887" s="574" t="s">
        <v>1332</v>
      </c>
      <c r="C887" s="574" t="s">
        <v>489</v>
      </c>
      <c r="D887" s="574" t="s">
        <v>578</v>
      </c>
      <c r="E887" s="574" t="s">
        <v>1347</v>
      </c>
      <c r="F887" s="574" t="s">
        <v>1518</v>
      </c>
      <c r="G887" s="574" t="s">
        <v>1519</v>
      </c>
      <c r="H887" s="583"/>
      <c r="I887" s="583"/>
      <c r="J887" s="574"/>
      <c r="K887" s="574"/>
      <c r="L887" s="583">
        <v>0</v>
      </c>
      <c r="M887" s="583">
        <v>0</v>
      </c>
      <c r="N887" s="574"/>
      <c r="O887" s="574"/>
      <c r="P887" s="583"/>
      <c r="Q887" s="583"/>
      <c r="R887" s="579"/>
      <c r="S887" s="584"/>
    </row>
    <row r="888" spans="1:19" ht="14.45" customHeight="1" x14ac:dyDescent="0.2">
      <c r="A888" s="573" t="s">
        <v>1331</v>
      </c>
      <c r="B888" s="574" t="s">
        <v>1332</v>
      </c>
      <c r="C888" s="574" t="s">
        <v>489</v>
      </c>
      <c r="D888" s="574" t="s">
        <v>579</v>
      </c>
      <c r="E888" s="574" t="s">
        <v>1333</v>
      </c>
      <c r="F888" s="574" t="s">
        <v>1334</v>
      </c>
      <c r="G888" s="574" t="s">
        <v>1335</v>
      </c>
      <c r="H888" s="583"/>
      <c r="I888" s="583"/>
      <c r="J888" s="574"/>
      <c r="K888" s="574"/>
      <c r="L888" s="583">
        <v>0.2</v>
      </c>
      <c r="M888" s="583">
        <v>14.5</v>
      </c>
      <c r="N888" s="574"/>
      <c r="O888" s="574">
        <v>72.5</v>
      </c>
      <c r="P888" s="583"/>
      <c r="Q888" s="583"/>
      <c r="R888" s="579"/>
      <c r="S888" s="584"/>
    </row>
    <row r="889" spans="1:19" ht="14.45" customHeight="1" x14ac:dyDescent="0.2">
      <c r="A889" s="573" t="s">
        <v>1331</v>
      </c>
      <c r="B889" s="574" t="s">
        <v>1332</v>
      </c>
      <c r="C889" s="574" t="s">
        <v>489</v>
      </c>
      <c r="D889" s="574" t="s">
        <v>579</v>
      </c>
      <c r="E889" s="574" t="s">
        <v>1333</v>
      </c>
      <c r="F889" s="574" t="s">
        <v>1336</v>
      </c>
      <c r="G889" s="574" t="s">
        <v>1337</v>
      </c>
      <c r="H889" s="583"/>
      <c r="I889" s="583"/>
      <c r="J889" s="574"/>
      <c r="K889" s="574"/>
      <c r="L889" s="583">
        <v>0.2</v>
      </c>
      <c r="M889" s="583">
        <v>13.94</v>
      </c>
      <c r="N889" s="574"/>
      <c r="O889" s="574">
        <v>69.699999999999989</v>
      </c>
      <c r="P889" s="583"/>
      <c r="Q889" s="583"/>
      <c r="R889" s="579"/>
      <c r="S889" s="584"/>
    </row>
    <row r="890" spans="1:19" ht="14.45" customHeight="1" x14ac:dyDescent="0.2">
      <c r="A890" s="573" t="s">
        <v>1331</v>
      </c>
      <c r="B890" s="574" t="s">
        <v>1332</v>
      </c>
      <c r="C890" s="574" t="s">
        <v>489</v>
      </c>
      <c r="D890" s="574" t="s">
        <v>579</v>
      </c>
      <c r="E890" s="574" t="s">
        <v>1333</v>
      </c>
      <c r="F890" s="574" t="s">
        <v>1338</v>
      </c>
      <c r="G890" s="574" t="s">
        <v>523</v>
      </c>
      <c r="H890" s="583"/>
      <c r="I890" s="583"/>
      <c r="J890" s="574"/>
      <c r="K890" s="574"/>
      <c r="L890" s="583">
        <v>0.4</v>
      </c>
      <c r="M890" s="583">
        <v>147.08000000000001</v>
      </c>
      <c r="N890" s="574"/>
      <c r="O890" s="574">
        <v>367.7</v>
      </c>
      <c r="P890" s="583"/>
      <c r="Q890" s="583"/>
      <c r="R890" s="579"/>
      <c r="S890" s="584"/>
    </row>
    <row r="891" spans="1:19" ht="14.45" customHeight="1" x14ac:dyDescent="0.2">
      <c r="A891" s="573" t="s">
        <v>1331</v>
      </c>
      <c r="B891" s="574" t="s">
        <v>1332</v>
      </c>
      <c r="C891" s="574" t="s">
        <v>489</v>
      </c>
      <c r="D891" s="574" t="s">
        <v>579</v>
      </c>
      <c r="E891" s="574" t="s">
        <v>1347</v>
      </c>
      <c r="F891" s="574" t="s">
        <v>1374</v>
      </c>
      <c r="G891" s="574" t="s">
        <v>1375</v>
      </c>
      <c r="H891" s="583"/>
      <c r="I891" s="583"/>
      <c r="J891" s="574"/>
      <c r="K891" s="574"/>
      <c r="L891" s="583">
        <v>3</v>
      </c>
      <c r="M891" s="583">
        <v>4683</v>
      </c>
      <c r="N891" s="574"/>
      <c r="O891" s="574">
        <v>1561</v>
      </c>
      <c r="P891" s="583"/>
      <c r="Q891" s="583"/>
      <c r="R891" s="579"/>
      <c r="S891" s="584"/>
    </row>
    <row r="892" spans="1:19" ht="14.45" customHeight="1" x14ac:dyDescent="0.2">
      <c r="A892" s="573" t="s">
        <v>1331</v>
      </c>
      <c r="B892" s="574" t="s">
        <v>1332</v>
      </c>
      <c r="C892" s="574" t="s">
        <v>489</v>
      </c>
      <c r="D892" s="574" t="s">
        <v>579</v>
      </c>
      <c r="E892" s="574" t="s">
        <v>1347</v>
      </c>
      <c r="F892" s="574" t="s">
        <v>1376</v>
      </c>
      <c r="G892" s="574" t="s">
        <v>1377</v>
      </c>
      <c r="H892" s="583"/>
      <c r="I892" s="583"/>
      <c r="J892" s="574"/>
      <c r="K892" s="574"/>
      <c r="L892" s="583">
        <v>0</v>
      </c>
      <c r="M892" s="583">
        <v>0</v>
      </c>
      <c r="N892" s="574"/>
      <c r="O892" s="574"/>
      <c r="P892" s="583"/>
      <c r="Q892" s="583"/>
      <c r="R892" s="579"/>
      <c r="S892" s="584"/>
    </row>
    <row r="893" spans="1:19" ht="14.45" customHeight="1" x14ac:dyDescent="0.2">
      <c r="A893" s="573" t="s">
        <v>1331</v>
      </c>
      <c r="B893" s="574" t="s">
        <v>1332</v>
      </c>
      <c r="C893" s="574" t="s">
        <v>489</v>
      </c>
      <c r="D893" s="574" t="s">
        <v>579</v>
      </c>
      <c r="E893" s="574" t="s">
        <v>1347</v>
      </c>
      <c r="F893" s="574" t="s">
        <v>1396</v>
      </c>
      <c r="G893" s="574" t="s">
        <v>1397</v>
      </c>
      <c r="H893" s="583">
        <v>2</v>
      </c>
      <c r="I893" s="583">
        <v>174</v>
      </c>
      <c r="J893" s="574"/>
      <c r="K893" s="574">
        <v>87</v>
      </c>
      <c r="L893" s="583">
        <v>3</v>
      </c>
      <c r="M893" s="583">
        <v>264</v>
      </c>
      <c r="N893" s="574"/>
      <c r="O893" s="574">
        <v>88</v>
      </c>
      <c r="P893" s="583"/>
      <c r="Q893" s="583"/>
      <c r="R893" s="579"/>
      <c r="S893" s="584"/>
    </row>
    <row r="894" spans="1:19" ht="14.45" customHeight="1" x14ac:dyDescent="0.2">
      <c r="A894" s="573" t="s">
        <v>1331</v>
      </c>
      <c r="B894" s="574" t="s">
        <v>1332</v>
      </c>
      <c r="C894" s="574" t="s">
        <v>489</v>
      </c>
      <c r="D894" s="574" t="s">
        <v>579</v>
      </c>
      <c r="E894" s="574" t="s">
        <v>1347</v>
      </c>
      <c r="F894" s="574" t="s">
        <v>1405</v>
      </c>
      <c r="G894" s="574" t="s">
        <v>1406</v>
      </c>
      <c r="H894" s="583"/>
      <c r="I894" s="583"/>
      <c r="J894" s="574"/>
      <c r="K894" s="574"/>
      <c r="L894" s="583">
        <v>1</v>
      </c>
      <c r="M894" s="583">
        <v>159</v>
      </c>
      <c r="N894" s="574"/>
      <c r="O894" s="574">
        <v>159</v>
      </c>
      <c r="P894" s="583"/>
      <c r="Q894" s="583"/>
      <c r="R894" s="579"/>
      <c r="S894" s="584"/>
    </row>
    <row r="895" spans="1:19" ht="14.45" customHeight="1" x14ac:dyDescent="0.2">
      <c r="A895" s="573" t="s">
        <v>1331</v>
      </c>
      <c r="B895" s="574" t="s">
        <v>1332</v>
      </c>
      <c r="C895" s="574" t="s">
        <v>489</v>
      </c>
      <c r="D895" s="574" t="s">
        <v>579</v>
      </c>
      <c r="E895" s="574" t="s">
        <v>1347</v>
      </c>
      <c r="F895" s="574" t="s">
        <v>1413</v>
      </c>
      <c r="G895" s="574" t="s">
        <v>1414</v>
      </c>
      <c r="H895" s="583">
        <v>1</v>
      </c>
      <c r="I895" s="583">
        <v>729</v>
      </c>
      <c r="J895" s="574"/>
      <c r="K895" s="574">
        <v>729</v>
      </c>
      <c r="L895" s="583"/>
      <c r="M895" s="583"/>
      <c r="N895" s="574"/>
      <c r="O895" s="574"/>
      <c r="P895" s="583"/>
      <c r="Q895" s="583"/>
      <c r="R895" s="579"/>
      <c r="S895" s="584"/>
    </row>
    <row r="896" spans="1:19" ht="14.45" customHeight="1" x14ac:dyDescent="0.2">
      <c r="A896" s="573" t="s">
        <v>1331</v>
      </c>
      <c r="B896" s="574" t="s">
        <v>1332</v>
      </c>
      <c r="C896" s="574" t="s">
        <v>489</v>
      </c>
      <c r="D896" s="574" t="s">
        <v>579</v>
      </c>
      <c r="E896" s="574" t="s">
        <v>1347</v>
      </c>
      <c r="F896" s="574" t="s">
        <v>1415</v>
      </c>
      <c r="G896" s="574" t="s">
        <v>1416</v>
      </c>
      <c r="H896" s="583"/>
      <c r="I896" s="583"/>
      <c r="J896" s="574"/>
      <c r="K896" s="574"/>
      <c r="L896" s="583">
        <v>2</v>
      </c>
      <c r="M896" s="583">
        <v>2144</v>
      </c>
      <c r="N896" s="574"/>
      <c r="O896" s="574">
        <v>1072</v>
      </c>
      <c r="P896" s="583"/>
      <c r="Q896" s="583"/>
      <c r="R896" s="579"/>
      <c r="S896" s="584"/>
    </row>
    <row r="897" spans="1:19" ht="14.45" customHeight="1" x14ac:dyDescent="0.2">
      <c r="A897" s="573" t="s">
        <v>1331</v>
      </c>
      <c r="B897" s="574" t="s">
        <v>1332</v>
      </c>
      <c r="C897" s="574" t="s">
        <v>489</v>
      </c>
      <c r="D897" s="574" t="s">
        <v>579</v>
      </c>
      <c r="E897" s="574" t="s">
        <v>1347</v>
      </c>
      <c r="F897" s="574" t="s">
        <v>1433</v>
      </c>
      <c r="G897" s="574" t="s">
        <v>1434</v>
      </c>
      <c r="H897" s="583">
        <v>1</v>
      </c>
      <c r="I897" s="583">
        <v>393</v>
      </c>
      <c r="J897" s="574"/>
      <c r="K897" s="574">
        <v>393</v>
      </c>
      <c r="L897" s="583"/>
      <c r="M897" s="583"/>
      <c r="N897" s="574"/>
      <c r="O897" s="574"/>
      <c r="P897" s="583"/>
      <c r="Q897" s="583"/>
      <c r="R897" s="579"/>
      <c r="S897" s="584"/>
    </row>
    <row r="898" spans="1:19" ht="14.45" customHeight="1" x14ac:dyDescent="0.2">
      <c r="A898" s="573" t="s">
        <v>1331</v>
      </c>
      <c r="B898" s="574" t="s">
        <v>1332</v>
      </c>
      <c r="C898" s="574" t="s">
        <v>489</v>
      </c>
      <c r="D898" s="574" t="s">
        <v>579</v>
      </c>
      <c r="E898" s="574" t="s">
        <v>1347</v>
      </c>
      <c r="F898" s="574" t="s">
        <v>1435</v>
      </c>
      <c r="G898" s="574" t="s">
        <v>1436</v>
      </c>
      <c r="H898" s="583">
        <v>1</v>
      </c>
      <c r="I898" s="583">
        <v>508</v>
      </c>
      <c r="J898" s="574"/>
      <c r="K898" s="574">
        <v>508</v>
      </c>
      <c r="L898" s="583"/>
      <c r="M898" s="583"/>
      <c r="N898" s="574"/>
      <c r="O898" s="574"/>
      <c r="P898" s="583"/>
      <c r="Q898" s="583"/>
      <c r="R898" s="579"/>
      <c r="S898" s="584"/>
    </row>
    <row r="899" spans="1:19" ht="14.45" customHeight="1" x14ac:dyDescent="0.2">
      <c r="A899" s="573" t="s">
        <v>1331</v>
      </c>
      <c r="B899" s="574" t="s">
        <v>1332</v>
      </c>
      <c r="C899" s="574" t="s">
        <v>489</v>
      </c>
      <c r="D899" s="574" t="s">
        <v>579</v>
      </c>
      <c r="E899" s="574" t="s">
        <v>1347</v>
      </c>
      <c r="F899" s="574" t="s">
        <v>1449</v>
      </c>
      <c r="G899" s="574" t="s">
        <v>1450</v>
      </c>
      <c r="H899" s="583">
        <v>2</v>
      </c>
      <c r="I899" s="583">
        <v>674</v>
      </c>
      <c r="J899" s="574"/>
      <c r="K899" s="574">
        <v>337</v>
      </c>
      <c r="L899" s="583">
        <v>1</v>
      </c>
      <c r="M899" s="583">
        <v>340</v>
      </c>
      <c r="N899" s="574"/>
      <c r="O899" s="574">
        <v>340</v>
      </c>
      <c r="P899" s="583"/>
      <c r="Q899" s="583"/>
      <c r="R899" s="579"/>
      <c r="S899" s="584"/>
    </row>
    <row r="900" spans="1:19" ht="14.45" customHeight="1" x14ac:dyDescent="0.2">
      <c r="A900" s="573" t="s">
        <v>1331</v>
      </c>
      <c r="B900" s="574" t="s">
        <v>1332</v>
      </c>
      <c r="C900" s="574" t="s">
        <v>489</v>
      </c>
      <c r="D900" s="574" t="s">
        <v>579</v>
      </c>
      <c r="E900" s="574" t="s">
        <v>1347</v>
      </c>
      <c r="F900" s="574" t="s">
        <v>1459</v>
      </c>
      <c r="G900" s="574" t="s">
        <v>1460</v>
      </c>
      <c r="H900" s="583"/>
      <c r="I900" s="583"/>
      <c r="J900" s="574"/>
      <c r="K900" s="574"/>
      <c r="L900" s="583">
        <v>1</v>
      </c>
      <c r="M900" s="583">
        <v>1587</v>
      </c>
      <c r="N900" s="574"/>
      <c r="O900" s="574">
        <v>1587</v>
      </c>
      <c r="P900" s="583"/>
      <c r="Q900" s="583"/>
      <c r="R900" s="579"/>
      <c r="S900" s="584"/>
    </row>
    <row r="901" spans="1:19" ht="14.45" customHeight="1" x14ac:dyDescent="0.2">
      <c r="A901" s="573" t="s">
        <v>1331</v>
      </c>
      <c r="B901" s="574" t="s">
        <v>1332</v>
      </c>
      <c r="C901" s="574" t="s">
        <v>489</v>
      </c>
      <c r="D901" s="574" t="s">
        <v>570</v>
      </c>
      <c r="E901" s="574" t="s">
        <v>1333</v>
      </c>
      <c r="F901" s="574" t="s">
        <v>1336</v>
      </c>
      <c r="G901" s="574" t="s">
        <v>1337</v>
      </c>
      <c r="H901" s="583"/>
      <c r="I901" s="583"/>
      <c r="J901" s="574"/>
      <c r="K901" s="574"/>
      <c r="L901" s="583">
        <v>0.2</v>
      </c>
      <c r="M901" s="583">
        <v>13.94</v>
      </c>
      <c r="N901" s="574"/>
      <c r="O901" s="574">
        <v>69.699999999999989</v>
      </c>
      <c r="P901" s="583"/>
      <c r="Q901" s="583"/>
      <c r="R901" s="579"/>
      <c r="S901" s="584"/>
    </row>
    <row r="902" spans="1:19" ht="14.45" customHeight="1" x14ac:dyDescent="0.2">
      <c r="A902" s="573" t="s">
        <v>1331</v>
      </c>
      <c r="B902" s="574" t="s">
        <v>1332</v>
      </c>
      <c r="C902" s="574" t="s">
        <v>489</v>
      </c>
      <c r="D902" s="574" t="s">
        <v>570</v>
      </c>
      <c r="E902" s="574" t="s">
        <v>1333</v>
      </c>
      <c r="F902" s="574" t="s">
        <v>1338</v>
      </c>
      <c r="G902" s="574" t="s">
        <v>523</v>
      </c>
      <c r="H902" s="583"/>
      <c r="I902" s="583"/>
      <c r="J902" s="574"/>
      <c r="K902" s="574"/>
      <c r="L902" s="583"/>
      <c r="M902" s="583"/>
      <c r="N902" s="574"/>
      <c r="O902" s="574"/>
      <c r="P902" s="583">
        <v>0.4</v>
      </c>
      <c r="Q902" s="583">
        <v>147.08000000000001</v>
      </c>
      <c r="R902" s="579"/>
      <c r="S902" s="584">
        <v>367.7</v>
      </c>
    </row>
    <row r="903" spans="1:19" ht="14.45" customHeight="1" x14ac:dyDescent="0.2">
      <c r="A903" s="573" t="s">
        <v>1331</v>
      </c>
      <c r="B903" s="574" t="s">
        <v>1332</v>
      </c>
      <c r="C903" s="574" t="s">
        <v>489</v>
      </c>
      <c r="D903" s="574" t="s">
        <v>570</v>
      </c>
      <c r="E903" s="574" t="s">
        <v>1474</v>
      </c>
      <c r="F903" s="574" t="s">
        <v>1530</v>
      </c>
      <c r="G903" s="574" t="s">
        <v>1531</v>
      </c>
      <c r="H903" s="583"/>
      <c r="I903" s="583"/>
      <c r="J903" s="574"/>
      <c r="K903" s="574"/>
      <c r="L903" s="583"/>
      <c r="M903" s="583"/>
      <c r="N903" s="574"/>
      <c r="O903" s="574"/>
      <c r="P903" s="583">
        <v>1</v>
      </c>
      <c r="Q903" s="583">
        <v>77</v>
      </c>
      <c r="R903" s="579"/>
      <c r="S903" s="584">
        <v>77</v>
      </c>
    </row>
    <row r="904" spans="1:19" ht="14.45" customHeight="1" x14ac:dyDescent="0.2">
      <c r="A904" s="573" t="s">
        <v>1331</v>
      </c>
      <c r="B904" s="574" t="s">
        <v>1332</v>
      </c>
      <c r="C904" s="574" t="s">
        <v>489</v>
      </c>
      <c r="D904" s="574" t="s">
        <v>570</v>
      </c>
      <c r="E904" s="574" t="s">
        <v>1474</v>
      </c>
      <c r="F904" s="574" t="s">
        <v>1475</v>
      </c>
      <c r="G904" s="574" t="s">
        <v>1476</v>
      </c>
      <c r="H904" s="583"/>
      <c r="I904" s="583"/>
      <c r="J904" s="574"/>
      <c r="K904" s="574"/>
      <c r="L904" s="583">
        <v>0.2</v>
      </c>
      <c r="M904" s="583">
        <v>112.6</v>
      </c>
      <c r="N904" s="574"/>
      <c r="O904" s="574">
        <v>562.99999999999989</v>
      </c>
      <c r="P904" s="583"/>
      <c r="Q904" s="583"/>
      <c r="R904" s="579"/>
      <c r="S904" s="584"/>
    </row>
    <row r="905" spans="1:19" ht="14.45" customHeight="1" x14ac:dyDescent="0.2">
      <c r="A905" s="573" t="s">
        <v>1331</v>
      </c>
      <c r="B905" s="574" t="s">
        <v>1332</v>
      </c>
      <c r="C905" s="574" t="s">
        <v>489</v>
      </c>
      <c r="D905" s="574" t="s">
        <v>570</v>
      </c>
      <c r="E905" s="574" t="s">
        <v>1474</v>
      </c>
      <c r="F905" s="574" t="s">
        <v>1477</v>
      </c>
      <c r="G905" s="574" t="s">
        <v>1478</v>
      </c>
      <c r="H905" s="583"/>
      <c r="I905" s="583"/>
      <c r="J905" s="574"/>
      <c r="K905" s="574"/>
      <c r="L905" s="583">
        <v>1</v>
      </c>
      <c r="M905" s="583">
        <v>248.73</v>
      </c>
      <c r="N905" s="574"/>
      <c r="O905" s="574">
        <v>248.73</v>
      </c>
      <c r="P905" s="583"/>
      <c r="Q905" s="583"/>
      <c r="R905" s="579"/>
      <c r="S905" s="584"/>
    </row>
    <row r="906" spans="1:19" ht="14.45" customHeight="1" x14ac:dyDescent="0.2">
      <c r="A906" s="573" t="s">
        <v>1331</v>
      </c>
      <c r="B906" s="574" t="s">
        <v>1332</v>
      </c>
      <c r="C906" s="574" t="s">
        <v>489</v>
      </c>
      <c r="D906" s="574" t="s">
        <v>570</v>
      </c>
      <c r="E906" s="574" t="s">
        <v>1347</v>
      </c>
      <c r="F906" s="574" t="s">
        <v>1532</v>
      </c>
      <c r="G906" s="574" t="s">
        <v>1533</v>
      </c>
      <c r="H906" s="583">
        <v>1</v>
      </c>
      <c r="I906" s="583">
        <v>242</v>
      </c>
      <c r="J906" s="574"/>
      <c r="K906" s="574">
        <v>242</v>
      </c>
      <c r="L906" s="583"/>
      <c r="M906" s="583"/>
      <c r="N906" s="574"/>
      <c r="O906" s="574"/>
      <c r="P906" s="583"/>
      <c r="Q906" s="583"/>
      <c r="R906" s="579"/>
      <c r="S906" s="584"/>
    </row>
    <row r="907" spans="1:19" ht="14.45" customHeight="1" x14ac:dyDescent="0.2">
      <c r="A907" s="573" t="s">
        <v>1331</v>
      </c>
      <c r="B907" s="574" t="s">
        <v>1332</v>
      </c>
      <c r="C907" s="574" t="s">
        <v>489</v>
      </c>
      <c r="D907" s="574" t="s">
        <v>570</v>
      </c>
      <c r="E907" s="574" t="s">
        <v>1347</v>
      </c>
      <c r="F907" s="574" t="s">
        <v>1370</v>
      </c>
      <c r="G907" s="574" t="s">
        <v>1371</v>
      </c>
      <c r="H907" s="583"/>
      <c r="I907" s="583"/>
      <c r="J907" s="574"/>
      <c r="K907" s="574"/>
      <c r="L907" s="583">
        <v>4</v>
      </c>
      <c r="M907" s="583">
        <v>508</v>
      </c>
      <c r="N907" s="574"/>
      <c r="O907" s="574">
        <v>127</v>
      </c>
      <c r="P907" s="583"/>
      <c r="Q907" s="583"/>
      <c r="R907" s="579"/>
      <c r="S907" s="584"/>
    </row>
    <row r="908" spans="1:19" ht="14.45" customHeight="1" x14ac:dyDescent="0.2">
      <c r="A908" s="573" t="s">
        <v>1331</v>
      </c>
      <c r="B908" s="574" t="s">
        <v>1332</v>
      </c>
      <c r="C908" s="574" t="s">
        <v>489</v>
      </c>
      <c r="D908" s="574" t="s">
        <v>570</v>
      </c>
      <c r="E908" s="574" t="s">
        <v>1347</v>
      </c>
      <c r="F908" s="574" t="s">
        <v>1372</v>
      </c>
      <c r="G908" s="574" t="s">
        <v>1373</v>
      </c>
      <c r="H908" s="583">
        <v>12</v>
      </c>
      <c r="I908" s="583">
        <v>6528</v>
      </c>
      <c r="J908" s="574"/>
      <c r="K908" s="574">
        <v>544</v>
      </c>
      <c r="L908" s="583">
        <v>3</v>
      </c>
      <c r="M908" s="583">
        <v>1641</v>
      </c>
      <c r="N908" s="574"/>
      <c r="O908" s="574">
        <v>547</v>
      </c>
      <c r="P908" s="583">
        <v>1</v>
      </c>
      <c r="Q908" s="583">
        <v>559</v>
      </c>
      <c r="R908" s="579"/>
      <c r="S908" s="584">
        <v>559</v>
      </c>
    </row>
    <row r="909" spans="1:19" ht="14.45" customHeight="1" x14ac:dyDescent="0.2">
      <c r="A909" s="573" t="s">
        <v>1331</v>
      </c>
      <c r="B909" s="574" t="s">
        <v>1332</v>
      </c>
      <c r="C909" s="574" t="s">
        <v>489</v>
      </c>
      <c r="D909" s="574" t="s">
        <v>570</v>
      </c>
      <c r="E909" s="574" t="s">
        <v>1347</v>
      </c>
      <c r="F909" s="574" t="s">
        <v>1374</v>
      </c>
      <c r="G909" s="574" t="s">
        <v>1375</v>
      </c>
      <c r="H909" s="583">
        <v>2</v>
      </c>
      <c r="I909" s="583">
        <v>3108</v>
      </c>
      <c r="J909" s="574"/>
      <c r="K909" s="574">
        <v>1554</v>
      </c>
      <c r="L909" s="583"/>
      <c r="M909" s="583"/>
      <c r="N909" s="574"/>
      <c r="O909" s="574"/>
      <c r="P909" s="583"/>
      <c r="Q909" s="583"/>
      <c r="R909" s="579"/>
      <c r="S909" s="584"/>
    </row>
    <row r="910" spans="1:19" ht="14.45" customHeight="1" x14ac:dyDescent="0.2">
      <c r="A910" s="573" t="s">
        <v>1331</v>
      </c>
      <c r="B910" s="574" t="s">
        <v>1332</v>
      </c>
      <c r="C910" s="574" t="s">
        <v>489</v>
      </c>
      <c r="D910" s="574" t="s">
        <v>570</v>
      </c>
      <c r="E910" s="574" t="s">
        <v>1347</v>
      </c>
      <c r="F910" s="574" t="s">
        <v>1376</v>
      </c>
      <c r="G910" s="574" t="s">
        <v>1377</v>
      </c>
      <c r="H910" s="583">
        <v>7</v>
      </c>
      <c r="I910" s="583">
        <v>3528</v>
      </c>
      <c r="J910" s="574"/>
      <c r="K910" s="574">
        <v>504</v>
      </c>
      <c r="L910" s="583">
        <v>37</v>
      </c>
      <c r="M910" s="583">
        <v>18759</v>
      </c>
      <c r="N910" s="574"/>
      <c r="O910" s="574">
        <v>507</v>
      </c>
      <c r="P910" s="583">
        <v>1</v>
      </c>
      <c r="Q910" s="583">
        <v>525</v>
      </c>
      <c r="R910" s="579"/>
      <c r="S910" s="584">
        <v>525</v>
      </c>
    </row>
    <row r="911" spans="1:19" ht="14.45" customHeight="1" x14ac:dyDescent="0.2">
      <c r="A911" s="573" t="s">
        <v>1331</v>
      </c>
      <c r="B911" s="574" t="s">
        <v>1332</v>
      </c>
      <c r="C911" s="574" t="s">
        <v>489</v>
      </c>
      <c r="D911" s="574" t="s">
        <v>570</v>
      </c>
      <c r="E911" s="574" t="s">
        <v>1347</v>
      </c>
      <c r="F911" s="574" t="s">
        <v>1378</v>
      </c>
      <c r="G911" s="574" t="s">
        <v>1379</v>
      </c>
      <c r="H911" s="583">
        <v>1</v>
      </c>
      <c r="I911" s="583">
        <v>685</v>
      </c>
      <c r="J911" s="574"/>
      <c r="K911" s="574">
        <v>685</v>
      </c>
      <c r="L911" s="583">
        <v>10</v>
      </c>
      <c r="M911" s="583">
        <v>6880</v>
      </c>
      <c r="N911" s="574"/>
      <c r="O911" s="574">
        <v>688</v>
      </c>
      <c r="P911" s="583"/>
      <c r="Q911" s="583"/>
      <c r="R911" s="579"/>
      <c r="S911" s="584"/>
    </row>
    <row r="912" spans="1:19" ht="14.45" customHeight="1" x14ac:dyDescent="0.2">
      <c r="A912" s="573" t="s">
        <v>1331</v>
      </c>
      <c r="B912" s="574" t="s">
        <v>1332</v>
      </c>
      <c r="C912" s="574" t="s">
        <v>489</v>
      </c>
      <c r="D912" s="574" t="s">
        <v>570</v>
      </c>
      <c r="E912" s="574" t="s">
        <v>1347</v>
      </c>
      <c r="F912" s="574" t="s">
        <v>1380</v>
      </c>
      <c r="G912" s="574" t="s">
        <v>1381</v>
      </c>
      <c r="H912" s="583">
        <v>13</v>
      </c>
      <c r="I912" s="583">
        <v>13520</v>
      </c>
      <c r="J912" s="574"/>
      <c r="K912" s="574">
        <v>1040</v>
      </c>
      <c r="L912" s="583">
        <v>28</v>
      </c>
      <c r="M912" s="583">
        <v>29260</v>
      </c>
      <c r="N912" s="574"/>
      <c r="O912" s="574">
        <v>1045</v>
      </c>
      <c r="P912" s="583">
        <v>1</v>
      </c>
      <c r="Q912" s="583">
        <v>1073</v>
      </c>
      <c r="R912" s="579"/>
      <c r="S912" s="584">
        <v>1073</v>
      </c>
    </row>
    <row r="913" spans="1:19" ht="14.45" customHeight="1" x14ac:dyDescent="0.2">
      <c r="A913" s="573" t="s">
        <v>1331</v>
      </c>
      <c r="B913" s="574" t="s">
        <v>1332</v>
      </c>
      <c r="C913" s="574" t="s">
        <v>489</v>
      </c>
      <c r="D913" s="574" t="s">
        <v>570</v>
      </c>
      <c r="E913" s="574" t="s">
        <v>1347</v>
      </c>
      <c r="F913" s="574" t="s">
        <v>1485</v>
      </c>
      <c r="G913" s="574" t="s">
        <v>1486</v>
      </c>
      <c r="H913" s="583">
        <v>2</v>
      </c>
      <c r="I913" s="583">
        <v>4224</v>
      </c>
      <c r="J913" s="574"/>
      <c r="K913" s="574">
        <v>2112</v>
      </c>
      <c r="L913" s="583">
        <v>3</v>
      </c>
      <c r="M913" s="583">
        <v>6363</v>
      </c>
      <c r="N913" s="574"/>
      <c r="O913" s="574">
        <v>2121</v>
      </c>
      <c r="P913" s="583"/>
      <c r="Q913" s="583"/>
      <c r="R913" s="579"/>
      <c r="S913" s="584"/>
    </row>
    <row r="914" spans="1:19" ht="14.45" customHeight="1" x14ac:dyDescent="0.2">
      <c r="A914" s="573" t="s">
        <v>1331</v>
      </c>
      <c r="B914" s="574" t="s">
        <v>1332</v>
      </c>
      <c r="C914" s="574" t="s">
        <v>489</v>
      </c>
      <c r="D914" s="574" t="s">
        <v>570</v>
      </c>
      <c r="E914" s="574" t="s">
        <v>1347</v>
      </c>
      <c r="F914" s="574" t="s">
        <v>1487</v>
      </c>
      <c r="G914" s="574" t="s">
        <v>1488</v>
      </c>
      <c r="H914" s="583">
        <v>3</v>
      </c>
      <c r="I914" s="583">
        <v>3873</v>
      </c>
      <c r="J914" s="574"/>
      <c r="K914" s="574">
        <v>1291</v>
      </c>
      <c r="L914" s="583">
        <v>3</v>
      </c>
      <c r="M914" s="583">
        <v>3906</v>
      </c>
      <c r="N914" s="574"/>
      <c r="O914" s="574">
        <v>1302</v>
      </c>
      <c r="P914" s="583"/>
      <c r="Q914" s="583"/>
      <c r="R914" s="579"/>
      <c r="S914" s="584"/>
    </row>
    <row r="915" spans="1:19" ht="14.45" customHeight="1" x14ac:dyDescent="0.2">
      <c r="A915" s="573" t="s">
        <v>1331</v>
      </c>
      <c r="B915" s="574" t="s">
        <v>1332</v>
      </c>
      <c r="C915" s="574" t="s">
        <v>489</v>
      </c>
      <c r="D915" s="574" t="s">
        <v>570</v>
      </c>
      <c r="E915" s="574" t="s">
        <v>1347</v>
      </c>
      <c r="F915" s="574" t="s">
        <v>1493</v>
      </c>
      <c r="G915" s="574" t="s">
        <v>1494</v>
      </c>
      <c r="H915" s="583">
        <v>1</v>
      </c>
      <c r="I915" s="583">
        <v>853</v>
      </c>
      <c r="J915" s="574"/>
      <c r="K915" s="574">
        <v>853</v>
      </c>
      <c r="L915" s="583"/>
      <c r="M915" s="583"/>
      <c r="N915" s="574"/>
      <c r="O915" s="574"/>
      <c r="P915" s="583"/>
      <c r="Q915" s="583"/>
      <c r="R915" s="579"/>
      <c r="S915" s="584"/>
    </row>
    <row r="916" spans="1:19" ht="14.45" customHeight="1" x14ac:dyDescent="0.2">
      <c r="A916" s="573" t="s">
        <v>1331</v>
      </c>
      <c r="B916" s="574" t="s">
        <v>1332</v>
      </c>
      <c r="C916" s="574" t="s">
        <v>489</v>
      </c>
      <c r="D916" s="574" t="s">
        <v>570</v>
      </c>
      <c r="E916" s="574" t="s">
        <v>1347</v>
      </c>
      <c r="F916" s="574" t="s">
        <v>1495</v>
      </c>
      <c r="G916" s="574" t="s">
        <v>1496</v>
      </c>
      <c r="H916" s="583"/>
      <c r="I916" s="583"/>
      <c r="J916" s="574"/>
      <c r="K916" s="574"/>
      <c r="L916" s="583">
        <v>1</v>
      </c>
      <c r="M916" s="583">
        <v>1693</v>
      </c>
      <c r="N916" s="574"/>
      <c r="O916" s="574">
        <v>1693</v>
      </c>
      <c r="P916" s="583"/>
      <c r="Q916" s="583"/>
      <c r="R916" s="579"/>
      <c r="S916" s="584"/>
    </row>
    <row r="917" spans="1:19" ht="14.45" customHeight="1" x14ac:dyDescent="0.2">
      <c r="A917" s="573" t="s">
        <v>1331</v>
      </c>
      <c r="B917" s="574" t="s">
        <v>1332</v>
      </c>
      <c r="C917" s="574" t="s">
        <v>489</v>
      </c>
      <c r="D917" s="574" t="s">
        <v>570</v>
      </c>
      <c r="E917" s="574" t="s">
        <v>1347</v>
      </c>
      <c r="F917" s="574" t="s">
        <v>1382</v>
      </c>
      <c r="G917" s="574" t="s">
        <v>1383</v>
      </c>
      <c r="H917" s="583">
        <v>2</v>
      </c>
      <c r="I917" s="583">
        <v>2812</v>
      </c>
      <c r="J917" s="574"/>
      <c r="K917" s="574">
        <v>1406</v>
      </c>
      <c r="L917" s="583">
        <v>1</v>
      </c>
      <c r="M917" s="583">
        <v>1415</v>
      </c>
      <c r="N917" s="574"/>
      <c r="O917" s="574">
        <v>1415</v>
      </c>
      <c r="P917" s="583"/>
      <c r="Q917" s="583"/>
      <c r="R917" s="579"/>
      <c r="S917" s="584"/>
    </row>
    <row r="918" spans="1:19" ht="14.45" customHeight="1" x14ac:dyDescent="0.2">
      <c r="A918" s="573" t="s">
        <v>1331</v>
      </c>
      <c r="B918" s="574" t="s">
        <v>1332</v>
      </c>
      <c r="C918" s="574" t="s">
        <v>489</v>
      </c>
      <c r="D918" s="574" t="s">
        <v>570</v>
      </c>
      <c r="E918" s="574" t="s">
        <v>1347</v>
      </c>
      <c r="F918" s="574" t="s">
        <v>1497</v>
      </c>
      <c r="G918" s="574" t="s">
        <v>1498</v>
      </c>
      <c r="H918" s="583"/>
      <c r="I918" s="583"/>
      <c r="J918" s="574"/>
      <c r="K918" s="574"/>
      <c r="L918" s="583">
        <v>3</v>
      </c>
      <c r="M918" s="583">
        <v>4749</v>
      </c>
      <c r="N918" s="574"/>
      <c r="O918" s="574">
        <v>1583</v>
      </c>
      <c r="P918" s="583"/>
      <c r="Q918" s="583"/>
      <c r="R918" s="579"/>
      <c r="S918" s="584"/>
    </row>
    <row r="919" spans="1:19" ht="14.45" customHeight="1" x14ac:dyDescent="0.2">
      <c r="A919" s="573" t="s">
        <v>1331</v>
      </c>
      <c r="B919" s="574" t="s">
        <v>1332</v>
      </c>
      <c r="C919" s="574" t="s">
        <v>489</v>
      </c>
      <c r="D919" s="574" t="s">
        <v>570</v>
      </c>
      <c r="E919" s="574" t="s">
        <v>1347</v>
      </c>
      <c r="F919" s="574" t="s">
        <v>1390</v>
      </c>
      <c r="G919" s="574" t="s">
        <v>1391</v>
      </c>
      <c r="H919" s="583"/>
      <c r="I919" s="583"/>
      <c r="J919" s="574"/>
      <c r="K919" s="574"/>
      <c r="L919" s="583">
        <v>2</v>
      </c>
      <c r="M919" s="583">
        <v>66.67</v>
      </c>
      <c r="N919" s="574"/>
      <c r="O919" s="574">
        <v>33.335000000000001</v>
      </c>
      <c r="P919" s="583"/>
      <c r="Q919" s="583"/>
      <c r="R919" s="579"/>
      <c r="S919" s="584"/>
    </row>
    <row r="920" spans="1:19" ht="14.45" customHeight="1" x14ac:dyDescent="0.2">
      <c r="A920" s="573" t="s">
        <v>1331</v>
      </c>
      <c r="B920" s="574" t="s">
        <v>1332</v>
      </c>
      <c r="C920" s="574" t="s">
        <v>489</v>
      </c>
      <c r="D920" s="574" t="s">
        <v>570</v>
      </c>
      <c r="E920" s="574" t="s">
        <v>1347</v>
      </c>
      <c r="F920" s="574" t="s">
        <v>1396</v>
      </c>
      <c r="G920" s="574" t="s">
        <v>1397</v>
      </c>
      <c r="H920" s="583">
        <v>36</v>
      </c>
      <c r="I920" s="583">
        <v>3132</v>
      </c>
      <c r="J920" s="574"/>
      <c r="K920" s="574">
        <v>87</v>
      </c>
      <c r="L920" s="583">
        <v>31</v>
      </c>
      <c r="M920" s="583">
        <v>2728</v>
      </c>
      <c r="N920" s="574"/>
      <c r="O920" s="574">
        <v>88</v>
      </c>
      <c r="P920" s="583">
        <v>2</v>
      </c>
      <c r="Q920" s="583">
        <v>186</v>
      </c>
      <c r="R920" s="579"/>
      <c r="S920" s="584">
        <v>93</v>
      </c>
    </row>
    <row r="921" spans="1:19" ht="14.45" customHeight="1" x14ac:dyDescent="0.2">
      <c r="A921" s="573" t="s">
        <v>1331</v>
      </c>
      <c r="B921" s="574" t="s">
        <v>1332</v>
      </c>
      <c r="C921" s="574" t="s">
        <v>489</v>
      </c>
      <c r="D921" s="574" t="s">
        <v>570</v>
      </c>
      <c r="E921" s="574" t="s">
        <v>1347</v>
      </c>
      <c r="F921" s="574" t="s">
        <v>1405</v>
      </c>
      <c r="G921" s="574" t="s">
        <v>1406</v>
      </c>
      <c r="H921" s="583">
        <v>5</v>
      </c>
      <c r="I921" s="583">
        <v>790</v>
      </c>
      <c r="J921" s="574"/>
      <c r="K921" s="574">
        <v>158</v>
      </c>
      <c r="L921" s="583">
        <v>2</v>
      </c>
      <c r="M921" s="583">
        <v>318</v>
      </c>
      <c r="N921" s="574"/>
      <c r="O921" s="574">
        <v>159</v>
      </c>
      <c r="P921" s="583">
        <v>1</v>
      </c>
      <c r="Q921" s="583">
        <v>164</v>
      </c>
      <c r="R921" s="579"/>
      <c r="S921" s="584">
        <v>164</v>
      </c>
    </row>
    <row r="922" spans="1:19" ht="14.45" customHeight="1" x14ac:dyDescent="0.2">
      <c r="A922" s="573" t="s">
        <v>1331</v>
      </c>
      <c r="B922" s="574" t="s">
        <v>1332</v>
      </c>
      <c r="C922" s="574" t="s">
        <v>489</v>
      </c>
      <c r="D922" s="574" t="s">
        <v>570</v>
      </c>
      <c r="E922" s="574" t="s">
        <v>1347</v>
      </c>
      <c r="F922" s="574" t="s">
        <v>1413</v>
      </c>
      <c r="G922" s="574" t="s">
        <v>1414</v>
      </c>
      <c r="H922" s="583"/>
      <c r="I922" s="583"/>
      <c r="J922" s="574"/>
      <c r="K922" s="574"/>
      <c r="L922" s="583">
        <v>2</v>
      </c>
      <c r="M922" s="583">
        <v>1468</v>
      </c>
      <c r="N922" s="574"/>
      <c r="O922" s="574">
        <v>734</v>
      </c>
      <c r="P922" s="583"/>
      <c r="Q922" s="583"/>
      <c r="R922" s="579"/>
      <c r="S922" s="584"/>
    </row>
    <row r="923" spans="1:19" ht="14.45" customHeight="1" x14ac:dyDescent="0.2">
      <c r="A923" s="573" t="s">
        <v>1331</v>
      </c>
      <c r="B923" s="574" t="s">
        <v>1332</v>
      </c>
      <c r="C923" s="574" t="s">
        <v>489</v>
      </c>
      <c r="D923" s="574" t="s">
        <v>570</v>
      </c>
      <c r="E923" s="574" t="s">
        <v>1347</v>
      </c>
      <c r="F923" s="574" t="s">
        <v>1415</v>
      </c>
      <c r="G923" s="574" t="s">
        <v>1416</v>
      </c>
      <c r="H923" s="583">
        <v>1</v>
      </c>
      <c r="I923" s="583">
        <v>1069</v>
      </c>
      <c r="J923" s="574"/>
      <c r="K923" s="574">
        <v>1069</v>
      </c>
      <c r="L923" s="583">
        <v>8</v>
      </c>
      <c r="M923" s="583">
        <v>8576</v>
      </c>
      <c r="N923" s="574"/>
      <c r="O923" s="574">
        <v>1072</v>
      </c>
      <c r="P923" s="583"/>
      <c r="Q923" s="583"/>
      <c r="R923" s="579"/>
      <c r="S923" s="584"/>
    </row>
    <row r="924" spans="1:19" ht="14.45" customHeight="1" x14ac:dyDescent="0.2">
      <c r="A924" s="573" t="s">
        <v>1331</v>
      </c>
      <c r="B924" s="574" t="s">
        <v>1332</v>
      </c>
      <c r="C924" s="574" t="s">
        <v>489</v>
      </c>
      <c r="D924" s="574" t="s">
        <v>570</v>
      </c>
      <c r="E924" s="574" t="s">
        <v>1347</v>
      </c>
      <c r="F924" s="574" t="s">
        <v>1419</v>
      </c>
      <c r="G924" s="574" t="s">
        <v>1420</v>
      </c>
      <c r="H924" s="583">
        <v>3</v>
      </c>
      <c r="I924" s="583">
        <v>375</v>
      </c>
      <c r="J924" s="574"/>
      <c r="K924" s="574">
        <v>125</v>
      </c>
      <c r="L924" s="583"/>
      <c r="M924" s="583"/>
      <c r="N924" s="574"/>
      <c r="O924" s="574"/>
      <c r="P924" s="583"/>
      <c r="Q924" s="583"/>
      <c r="R924" s="579"/>
      <c r="S924" s="584"/>
    </row>
    <row r="925" spans="1:19" ht="14.45" customHeight="1" x14ac:dyDescent="0.2">
      <c r="A925" s="573" t="s">
        <v>1331</v>
      </c>
      <c r="B925" s="574" t="s">
        <v>1332</v>
      </c>
      <c r="C925" s="574" t="s">
        <v>489</v>
      </c>
      <c r="D925" s="574" t="s">
        <v>570</v>
      </c>
      <c r="E925" s="574" t="s">
        <v>1347</v>
      </c>
      <c r="F925" s="574" t="s">
        <v>1433</v>
      </c>
      <c r="G925" s="574" t="s">
        <v>1434</v>
      </c>
      <c r="H925" s="583">
        <v>1</v>
      </c>
      <c r="I925" s="583">
        <v>393</v>
      </c>
      <c r="J925" s="574"/>
      <c r="K925" s="574">
        <v>393</v>
      </c>
      <c r="L925" s="583"/>
      <c r="M925" s="583"/>
      <c r="N925" s="574"/>
      <c r="O925" s="574"/>
      <c r="P925" s="583"/>
      <c r="Q925" s="583"/>
      <c r="R925" s="579"/>
      <c r="S925" s="584"/>
    </row>
    <row r="926" spans="1:19" ht="14.45" customHeight="1" x14ac:dyDescent="0.2">
      <c r="A926" s="573" t="s">
        <v>1331</v>
      </c>
      <c r="B926" s="574" t="s">
        <v>1332</v>
      </c>
      <c r="C926" s="574" t="s">
        <v>489</v>
      </c>
      <c r="D926" s="574" t="s">
        <v>570</v>
      </c>
      <c r="E926" s="574" t="s">
        <v>1347</v>
      </c>
      <c r="F926" s="574" t="s">
        <v>1506</v>
      </c>
      <c r="G926" s="574" t="s">
        <v>1507</v>
      </c>
      <c r="H926" s="583">
        <v>4</v>
      </c>
      <c r="I926" s="583">
        <v>6744</v>
      </c>
      <c r="J926" s="574"/>
      <c r="K926" s="574">
        <v>1686</v>
      </c>
      <c r="L926" s="583">
        <v>9</v>
      </c>
      <c r="M926" s="583">
        <v>15273</v>
      </c>
      <c r="N926" s="574"/>
      <c r="O926" s="574">
        <v>1697</v>
      </c>
      <c r="P926" s="583"/>
      <c r="Q926" s="583"/>
      <c r="R926" s="579"/>
      <c r="S926" s="584"/>
    </row>
    <row r="927" spans="1:19" ht="14.45" customHeight="1" x14ac:dyDescent="0.2">
      <c r="A927" s="573" t="s">
        <v>1331</v>
      </c>
      <c r="B927" s="574" t="s">
        <v>1332</v>
      </c>
      <c r="C927" s="574" t="s">
        <v>489</v>
      </c>
      <c r="D927" s="574" t="s">
        <v>570</v>
      </c>
      <c r="E927" s="574" t="s">
        <v>1347</v>
      </c>
      <c r="F927" s="574" t="s">
        <v>1439</v>
      </c>
      <c r="G927" s="574" t="s">
        <v>1440</v>
      </c>
      <c r="H927" s="583">
        <v>1</v>
      </c>
      <c r="I927" s="583">
        <v>182</v>
      </c>
      <c r="J927" s="574"/>
      <c r="K927" s="574">
        <v>182</v>
      </c>
      <c r="L927" s="583"/>
      <c r="M927" s="583"/>
      <c r="N927" s="574"/>
      <c r="O927" s="574"/>
      <c r="P927" s="583"/>
      <c r="Q927" s="583"/>
      <c r="R927" s="579"/>
      <c r="S927" s="584"/>
    </row>
    <row r="928" spans="1:19" ht="14.45" customHeight="1" x14ac:dyDescent="0.2">
      <c r="A928" s="573" t="s">
        <v>1331</v>
      </c>
      <c r="B928" s="574" t="s">
        <v>1332</v>
      </c>
      <c r="C928" s="574" t="s">
        <v>489</v>
      </c>
      <c r="D928" s="574" t="s">
        <v>570</v>
      </c>
      <c r="E928" s="574" t="s">
        <v>1347</v>
      </c>
      <c r="F928" s="574" t="s">
        <v>1443</v>
      </c>
      <c r="G928" s="574" t="s">
        <v>1444</v>
      </c>
      <c r="H928" s="583">
        <v>4</v>
      </c>
      <c r="I928" s="583">
        <v>1248</v>
      </c>
      <c r="J928" s="574"/>
      <c r="K928" s="574">
        <v>312</v>
      </c>
      <c r="L928" s="583">
        <v>11</v>
      </c>
      <c r="M928" s="583">
        <v>3443</v>
      </c>
      <c r="N928" s="574"/>
      <c r="O928" s="574">
        <v>313</v>
      </c>
      <c r="P928" s="583"/>
      <c r="Q928" s="583"/>
      <c r="R928" s="579"/>
      <c r="S928" s="584"/>
    </row>
    <row r="929" spans="1:19" ht="14.45" customHeight="1" x14ac:dyDescent="0.2">
      <c r="A929" s="573" t="s">
        <v>1331</v>
      </c>
      <c r="B929" s="574" t="s">
        <v>1332</v>
      </c>
      <c r="C929" s="574" t="s">
        <v>489</v>
      </c>
      <c r="D929" s="574" t="s">
        <v>570</v>
      </c>
      <c r="E929" s="574" t="s">
        <v>1347</v>
      </c>
      <c r="F929" s="574" t="s">
        <v>1508</v>
      </c>
      <c r="G929" s="574" t="s">
        <v>1509</v>
      </c>
      <c r="H929" s="583">
        <v>5</v>
      </c>
      <c r="I929" s="583">
        <v>18700</v>
      </c>
      <c r="J929" s="574"/>
      <c r="K929" s="574">
        <v>3740</v>
      </c>
      <c r="L929" s="583">
        <v>7</v>
      </c>
      <c r="M929" s="583">
        <v>26306</v>
      </c>
      <c r="N929" s="574"/>
      <c r="O929" s="574">
        <v>3758</v>
      </c>
      <c r="P929" s="583"/>
      <c r="Q929" s="583"/>
      <c r="R929" s="579"/>
      <c r="S929" s="584"/>
    </row>
    <row r="930" spans="1:19" ht="14.45" customHeight="1" x14ac:dyDescent="0.2">
      <c r="A930" s="573" t="s">
        <v>1331</v>
      </c>
      <c r="B930" s="574" t="s">
        <v>1332</v>
      </c>
      <c r="C930" s="574" t="s">
        <v>489</v>
      </c>
      <c r="D930" s="574" t="s">
        <v>570</v>
      </c>
      <c r="E930" s="574" t="s">
        <v>1347</v>
      </c>
      <c r="F930" s="574" t="s">
        <v>1510</v>
      </c>
      <c r="G930" s="574" t="s">
        <v>1511</v>
      </c>
      <c r="H930" s="583">
        <v>4</v>
      </c>
      <c r="I930" s="583">
        <v>6984</v>
      </c>
      <c r="J930" s="574"/>
      <c r="K930" s="574">
        <v>1746</v>
      </c>
      <c r="L930" s="583">
        <v>2</v>
      </c>
      <c r="M930" s="583">
        <v>3506</v>
      </c>
      <c r="N930" s="574"/>
      <c r="O930" s="574">
        <v>1753</v>
      </c>
      <c r="P930" s="583"/>
      <c r="Q930" s="583"/>
      <c r="R930" s="579"/>
      <c r="S930" s="584"/>
    </row>
    <row r="931" spans="1:19" ht="14.45" customHeight="1" x14ac:dyDescent="0.2">
      <c r="A931" s="573" t="s">
        <v>1331</v>
      </c>
      <c r="B931" s="574" t="s">
        <v>1332</v>
      </c>
      <c r="C931" s="574" t="s">
        <v>489</v>
      </c>
      <c r="D931" s="574" t="s">
        <v>570</v>
      </c>
      <c r="E931" s="574" t="s">
        <v>1347</v>
      </c>
      <c r="F931" s="574" t="s">
        <v>1445</v>
      </c>
      <c r="G931" s="574" t="s">
        <v>1446</v>
      </c>
      <c r="H931" s="583">
        <v>2</v>
      </c>
      <c r="I931" s="583">
        <v>978</v>
      </c>
      <c r="J931" s="574"/>
      <c r="K931" s="574">
        <v>489</v>
      </c>
      <c r="L931" s="583"/>
      <c r="M931" s="583"/>
      <c r="N931" s="574"/>
      <c r="O931" s="574"/>
      <c r="P931" s="583"/>
      <c r="Q931" s="583"/>
      <c r="R931" s="579"/>
      <c r="S931" s="584"/>
    </row>
    <row r="932" spans="1:19" ht="14.45" customHeight="1" x14ac:dyDescent="0.2">
      <c r="A932" s="573" t="s">
        <v>1331</v>
      </c>
      <c r="B932" s="574" t="s">
        <v>1332</v>
      </c>
      <c r="C932" s="574" t="s">
        <v>489</v>
      </c>
      <c r="D932" s="574" t="s">
        <v>570</v>
      </c>
      <c r="E932" s="574" t="s">
        <v>1347</v>
      </c>
      <c r="F932" s="574" t="s">
        <v>1514</v>
      </c>
      <c r="G932" s="574" t="s">
        <v>1515</v>
      </c>
      <c r="H932" s="583">
        <v>6</v>
      </c>
      <c r="I932" s="583">
        <v>6522</v>
      </c>
      <c r="J932" s="574"/>
      <c r="K932" s="574">
        <v>1087</v>
      </c>
      <c r="L932" s="583"/>
      <c r="M932" s="583"/>
      <c r="N932" s="574"/>
      <c r="O932" s="574"/>
      <c r="P932" s="583"/>
      <c r="Q932" s="583"/>
      <c r="R932" s="579"/>
      <c r="S932" s="584"/>
    </row>
    <row r="933" spans="1:19" ht="14.45" customHeight="1" x14ac:dyDescent="0.2">
      <c r="A933" s="573" t="s">
        <v>1331</v>
      </c>
      <c r="B933" s="574" t="s">
        <v>1332</v>
      </c>
      <c r="C933" s="574" t="s">
        <v>489</v>
      </c>
      <c r="D933" s="574" t="s">
        <v>570</v>
      </c>
      <c r="E933" s="574" t="s">
        <v>1347</v>
      </c>
      <c r="F933" s="574" t="s">
        <v>1447</v>
      </c>
      <c r="G933" s="574" t="s">
        <v>1448</v>
      </c>
      <c r="H933" s="583">
        <v>1</v>
      </c>
      <c r="I933" s="583">
        <v>310</v>
      </c>
      <c r="J933" s="574"/>
      <c r="K933" s="574">
        <v>310</v>
      </c>
      <c r="L933" s="583"/>
      <c r="M933" s="583"/>
      <c r="N933" s="574"/>
      <c r="O933" s="574"/>
      <c r="P933" s="583"/>
      <c r="Q933" s="583"/>
      <c r="R933" s="579"/>
      <c r="S933" s="584"/>
    </row>
    <row r="934" spans="1:19" ht="14.45" customHeight="1" x14ac:dyDescent="0.2">
      <c r="A934" s="573" t="s">
        <v>1331</v>
      </c>
      <c r="B934" s="574" t="s">
        <v>1332</v>
      </c>
      <c r="C934" s="574" t="s">
        <v>489</v>
      </c>
      <c r="D934" s="574" t="s">
        <v>570</v>
      </c>
      <c r="E934" s="574" t="s">
        <v>1347</v>
      </c>
      <c r="F934" s="574" t="s">
        <v>1449</v>
      </c>
      <c r="G934" s="574" t="s">
        <v>1450</v>
      </c>
      <c r="H934" s="583"/>
      <c r="I934" s="583"/>
      <c r="J934" s="574"/>
      <c r="K934" s="574"/>
      <c r="L934" s="583"/>
      <c r="M934" s="583"/>
      <c r="N934" s="574"/>
      <c r="O934" s="574"/>
      <c r="P934" s="583">
        <v>1</v>
      </c>
      <c r="Q934" s="583">
        <v>358</v>
      </c>
      <c r="R934" s="579"/>
      <c r="S934" s="584">
        <v>358</v>
      </c>
    </row>
    <row r="935" spans="1:19" ht="14.45" customHeight="1" x14ac:dyDescent="0.2">
      <c r="A935" s="573" t="s">
        <v>1331</v>
      </c>
      <c r="B935" s="574" t="s">
        <v>1332</v>
      </c>
      <c r="C935" s="574" t="s">
        <v>489</v>
      </c>
      <c r="D935" s="574" t="s">
        <v>570</v>
      </c>
      <c r="E935" s="574" t="s">
        <v>1347</v>
      </c>
      <c r="F935" s="574" t="s">
        <v>1453</v>
      </c>
      <c r="G935" s="574" t="s">
        <v>1454</v>
      </c>
      <c r="H935" s="583">
        <v>4</v>
      </c>
      <c r="I935" s="583">
        <v>3384</v>
      </c>
      <c r="J935" s="574"/>
      <c r="K935" s="574">
        <v>846</v>
      </c>
      <c r="L935" s="583"/>
      <c r="M935" s="583"/>
      <c r="N935" s="574"/>
      <c r="O935" s="574"/>
      <c r="P935" s="583"/>
      <c r="Q935" s="583"/>
      <c r="R935" s="579"/>
      <c r="S935" s="584"/>
    </row>
    <row r="936" spans="1:19" ht="14.45" customHeight="1" x14ac:dyDescent="0.2">
      <c r="A936" s="573" t="s">
        <v>1331</v>
      </c>
      <c r="B936" s="574" t="s">
        <v>1332</v>
      </c>
      <c r="C936" s="574" t="s">
        <v>489</v>
      </c>
      <c r="D936" s="574" t="s">
        <v>570</v>
      </c>
      <c r="E936" s="574" t="s">
        <v>1347</v>
      </c>
      <c r="F936" s="574" t="s">
        <v>1459</v>
      </c>
      <c r="G936" s="574" t="s">
        <v>1460</v>
      </c>
      <c r="H936" s="583"/>
      <c r="I936" s="583"/>
      <c r="J936" s="574"/>
      <c r="K936" s="574"/>
      <c r="L936" s="583">
        <v>3</v>
      </c>
      <c r="M936" s="583">
        <v>4761</v>
      </c>
      <c r="N936" s="574"/>
      <c r="O936" s="574">
        <v>1587</v>
      </c>
      <c r="P936" s="583"/>
      <c r="Q936" s="583"/>
      <c r="R936" s="579"/>
      <c r="S936" s="584"/>
    </row>
    <row r="937" spans="1:19" ht="14.45" customHeight="1" x14ac:dyDescent="0.2">
      <c r="A937" s="573" t="s">
        <v>1331</v>
      </c>
      <c r="B937" s="574" t="s">
        <v>1332</v>
      </c>
      <c r="C937" s="574" t="s">
        <v>489</v>
      </c>
      <c r="D937" s="574" t="s">
        <v>570</v>
      </c>
      <c r="E937" s="574" t="s">
        <v>1347</v>
      </c>
      <c r="F937" s="574" t="s">
        <v>1461</v>
      </c>
      <c r="G937" s="574" t="s">
        <v>1462</v>
      </c>
      <c r="H937" s="583"/>
      <c r="I937" s="583"/>
      <c r="J937" s="574"/>
      <c r="K937" s="574"/>
      <c r="L937" s="583">
        <v>2</v>
      </c>
      <c r="M937" s="583">
        <v>504</v>
      </c>
      <c r="N937" s="574"/>
      <c r="O937" s="574">
        <v>252</v>
      </c>
      <c r="P937" s="583"/>
      <c r="Q937" s="583"/>
      <c r="R937" s="579"/>
      <c r="S937" s="584"/>
    </row>
    <row r="938" spans="1:19" ht="14.45" customHeight="1" x14ac:dyDescent="0.2">
      <c r="A938" s="573" t="s">
        <v>1331</v>
      </c>
      <c r="B938" s="574" t="s">
        <v>1332</v>
      </c>
      <c r="C938" s="574" t="s">
        <v>489</v>
      </c>
      <c r="D938" s="574" t="s">
        <v>570</v>
      </c>
      <c r="E938" s="574" t="s">
        <v>1347</v>
      </c>
      <c r="F938" s="574" t="s">
        <v>1463</v>
      </c>
      <c r="G938" s="574" t="s">
        <v>1446</v>
      </c>
      <c r="H938" s="583">
        <v>3</v>
      </c>
      <c r="I938" s="583">
        <v>2493</v>
      </c>
      <c r="J938" s="574"/>
      <c r="K938" s="574">
        <v>831</v>
      </c>
      <c r="L938" s="583">
        <v>8</v>
      </c>
      <c r="M938" s="583">
        <v>6672</v>
      </c>
      <c r="N938" s="574"/>
      <c r="O938" s="574">
        <v>834</v>
      </c>
      <c r="P938" s="583"/>
      <c r="Q938" s="583"/>
      <c r="R938" s="579"/>
      <c r="S938" s="584"/>
    </row>
    <row r="939" spans="1:19" ht="14.45" customHeight="1" x14ac:dyDescent="0.2">
      <c r="A939" s="573" t="s">
        <v>1331</v>
      </c>
      <c r="B939" s="574" t="s">
        <v>1332</v>
      </c>
      <c r="C939" s="574" t="s">
        <v>489</v>
      </c>
      <c r="D939" s="574" t="s">
        <v>573</v>
      </c>
      <c r="E939" s="574" t="s">
        <v>1333</v>
      </c>
      <c r="F939" s="574" t="s">
        <v>1334</v>
      </c>
      <c r="G939" s="574" t="s">
        <v>1335</v>
      </c>
      <c r="H939" s="583"/>
      <c r="I939" s="583"/>
      <c r="J939" s="574"/>
      <c r="K939" s="574"/>
      <c r="L939" s="583">
        <v>4</v>
      </c>
      <c r="M939" s="583">
        <v>290.34000000000003</v>
      </c>
      <c r="N939" s="574"/>
      <c r="O939" s="574">
        <v>72.585000000000008</v>
      </c>
      <c r="P939" s="583"/>
      <c r="Q939" s="583"/>
      <c r="R939" s="579"/>
      <c r="S939" s="584"/>
    </row>
    <row r="940" spans="1:19" ht="14.45" customHeight="1" x14ac:dyDescent="0.2">
      <c r="A940" s="573" t="s">
        <v>1331</v>
      </c>
      <c r="B940" s="574" t="s">
        <v>1332</v>
      </c>
      <c r="C940" s="574" t="s">
        <v>489</v>
      </c>
      <c r="D940" s="574" t="s">
        <v>573</v>
      </c>
      <c r="E940" s="574" t="s">
        <v>1333</v>
      </c>
      <c r="F940" s="574" t="s">
        <v>1336</v>
      </c>
      <c r="G940" s="574" t="s">
        <v>1337</v>
      </c>
      <c r="H940" s="583"/>
      <c r="I940" s="583"/>
      <c r="J940" s="574"/>
      <c r="K940" s="574"/>
      <c r="L940" s="583">
        <v>1</v>
      </c>
      <c r="M940" s="583">
        <v>69.7</v>
      </c>
      <c r="N940" s="574"/>
      <c r="O940" s="574">
        <v>69.7</v>
      </c>
      <c r="P940" s="583"/>
      <c r="Q940" s="583"/>
      <c r="R940" s="579"/>
      <c r="S940" s="584"/>
    </row>
    <row r="941" spans="1:19" ht="14.45" customHeight="1" x14ac:dyDescent="0.2">
      <c r="A941" s="573" t="s">
        <v>1331</v>
      </c>
      <c r="B941" s="574" t="s">
        <v>1332</v>
      </c>
      <c r="C941" s="574" t="s">
        <v>489</v>
      </c>
      <c r="D941" s="574" t="s">
        <v>573</v>
      </c>
      <c r="E941" s="574" t="s">
        <v>1333</v>
      </c>
      <c r="F941" s="574" t="s">
        <v>1336</v>
      </c>
      <c r="G941" s="574" t="s">
        <v>525</v>
      </c>
      <c r="H941" s="583"/>
      <c r="I941" s="583"/>
      <c r="J941" s="574"/>
      <c r="K941" s="574"/>
      <c r="L941" s="583">
        <v>0.9</v>
      </c>
      <c r="M941" s="583">
        <v>62.73</v>
      </c>
      <c r="N941" s="574"/>
      <c r="O941" s="574">
        <v>69.699999999999989</v>
      </c>
      <c r="P941" s="583"/>
      <c r="Q941" s="583"/>
      <c r="R941" s="579"/>
      <c r="S941" s="584"/>
    </row>
    <row r="942" spans="1:19" ht="14.45" customHeight="1" x14ac:dyDescent="0.2">
      <c r="A942" s="573" t="s">
        <v>1331</v>
      </c>
      <c r="B942" s="574" t="s">
        <v>1332</v>
      </c>
      <c r="C942" s="574" t="s">
        <v>489</v>
      </c>
      <c r="D942" s="574" t="s">
        <v>573</v>
      </c>
      <c r="E942" s="574" t="s">
        <v>1333</v>
      </c>
      <c r="F942" s="574" t="s">
        <v>1338</v>
      </c>
      <c r="G942" s="574" t="s">
        <v>523</v>
      </c>
      <c r="H942" s="583"/>
      <c r="I942" s="583"/>
      <c r="J942" s="574"/>
      <c r="K942" s="574"/>
      <c r="L942" s="583">
        <v>3</v>
      </c>
      <c r="M942" s="583">
        <v>1103.1000000000001</v>
      </c>
      <c r="N942" s="574"/>
      <c r="O942" s="574">
        <v>367.70000000000005</v>
      </c>
      <c r="P942" s="583"/>
      <c r="Q942" s="583"/>
      <c r="R942" s="579"/>
      <c r="S942" s="584"/>
    </row>
    <row r="943" spans="1:19" ht="14.45" customHeight="1" x14ac:dyDescent="0.2">
      <c r="A943" s="573" t="s">
        <v>1331</v>
      </c>
      <c r="B943" s="574" t="s">
        <v>1332</v>
      </c>
      <c r="C943" s="574" t="s">
        <v>489</v>
      </c>
      <c r="D943" s="574" t="s">
        <v>573</v>
      </c>
      <c r="E943" s="574" t="s">
        <v>1474</v>
      </c>
      <c r="F943" s="574" t="s">
        <v>1475</v>
      </c>
      <c r="G943" s="574" t="s">
        <v>1476</v>
      </c>
      <c r="H943" s="583"/>
      <c r="I943" s="583"/>
      <c r="J943" s="574"/>
      <c r="K943" s="574"/>
      <c r="L943" s="583">
        <v>1</v>
      </c>
      <c r="M943" s="583">
        <v>563</v>
      </c>
      <c r="N943" s="574"/>
      <c r="O943" s="574">
        <v>563</v>
      </c>
      <c r="P943" s="583"/>
      <c r="Q943" s="583"/>
      <c r="R943" s="579"/>
      <c r="S943" s="584"/>
    </row>
    <row r="944" spans="1:19" ht="14.45" customHeight="1" x14ac:dyDescent="0.2">
      <c r="A944" s="573" t="s">
        <v>1331</v>
      </c>
      <c r="B944" s="574" t="s">
        <v>1332</v>
      </c>
      <c r="C944" s="574" t="s">
        <v>489</v>
      </c>
      <c r="D944" s="574" t="s">
        <v>573</v>
      </c>
      <c r="E944" s="574" t="s">
        <v>1474</v>
      </c>
      <c r="F944" s="574" t="s">
        <v>1477</v>
      </c>
      <c r="G944" s="574" t="s">
        <v>1478</v>
      </c>
      <c r="H944" s="583"/>
      <c r="I944" s="583"/>
      <c r="J944" s="574"/>
      <c r="K944" s="574"/>
      <c r="L944" s="583">
        <v>1</v>
      </c>
      <c r="M944" s="583">
        <v>248.73</v>
      </c>
      <c r="N944" s="574"/>
      <c r="O944" s="574">
        <v>248.73</v>
      </c>
      <c r="P944" s="583"/>
      <c r="Q944" s="583"/>
      <c r="R944" s="579"/>
      <c r="S944" s="584"/>
    </row>
    <row r="945" spans="1:19" ht="14.45" customHeight="1" x14ac:dyDescent="0.2">
      <c r="A945" s="573" t="s">
        <v>1331</v>
      </c>
      <c r="B945" s="574" t="s">
        <v>1332</v>
      </c>
      <c r="C945" s="574" t="s">
        <v>489</v>
      </c>
      <c r="D945" s="574" t="s">
        <v>573</v>
      </c>
      <c r="E945" s="574" t="s">
        <v>1347</v>
      </c>
      <c r="F945" s="574" t="s">
        <v>1360</v>
      </c>
      <c r="G945" s="574" t="s">
        <v>1361</v>
      </c>
      <c r="H945" s="583">
        <v>2</v>
      </c>
      <c r="I945" s="583">
        <v>76</v>
      </c>
      <c r="J945" s="574"/>
      <c r="K945" s="574">
        <v>38</v>
      </c>
      <c r="L945" s="583">
        <v>15</v>
      </c>
      <c r="M945" s="583">
        <v>570</v>
      </c>
      <c r="N945" s="574"/>
      <c r="O945" s="574">
        <v>38</v>
      </c>
      <c r="P945" s="583">
        <v>2</v>
      </c>
      <c r="Q945" s="583">
        <v>80</v>
      </c>
      <c r="R945" s="579"/>
      <c r="S945" s="584">
        <v>40</v>
      </c>
    </row>
    <row r="946" spans="1:19" ht="14.45" customHeight="1" x14ac:dyDescent="0.2">
      <c r="A946" s="573" t="s">
        <v>1331</v>
      </c>
      <c r="B946" s="574" t="s">
        <v>1332</v>
      </c>
      <c r="C946" s="574" t="s">
        <v>489</v>
      </c>
      <c r="D946" s="574" t="s">
        <v>573</v>
      </c>
      <c r="E946" s="574" t="s">
        <v>1347</v>
      </c>
      <c r="F946" s="574" t="s">
        <v>1368</v>
      </c>
      <c r="G946" s="574" t="s">
        <v>1369</v>
      </c>
      <c r="H946" s="583">
        <v>1</v>
      </c>
      <c r="I946" s="583">
        <v>254</v>
      </c>
      <c r="J946" s="574"/>
      <c r="K946" s="574">
        <v>254</v>
      </c>
      <c r="L946" s="583"/>
      <c r="M946" s="583"/>
      <c r="N946" s="574"/>
      <c r="O946" s="574"/>
      <c r="P946" s="583"/>
      <c r="Q946" s="583"/>
      <c r="R946" s="579"/>
      <c r="S946" s="584"/>
    </row>
    <row r="947" spans="1:19" ht="14.45" customHeight="1" x14ac:dyDescent="0.2">
      <c r="A947" s="573" t="s">
        <v>1331</v>
      </c>
      <c r="B947" s="574" t="s">
        <v>1332</v>
      </c>
      <c r="C947" s="574" t="s">
        <v>489</v>
      </c>
      <c r="D947" s="574" t="s">
        <v>573</v>
      </c>
      <c r="E947" s="574" t="s">
        <v>1347</v>
      </c>
      <c r="F947" s="574" t="s">
        <v>1370</v>
      </c>
      <c r="G947" s="574" t="s">
        <v>1371</v>
      </c>
      <c r="H947" s="583"/>
      <c r="I947" s="583"/>
      <c r="J947" s="574"/>
      <c r="K947" s="574"/>
      <c r="L947" s="583">
        <v>5</v>
      </c>
      <c r="M947" s="583">
        <v>635</v>
      </c>
      <c r="N947" s="574"/>
      <c r="O947" s="574">
        <v>127</v>
      </c>
      <c r="P947" s="583">
        <v>3</v>
      </c>
      <c r="Q947" s="583">
        <v>411</v>
      </c>
      <c r="R947" s="579"/>
      <c r="S947" s="584">
        <v>137</v>
      </c>
    </row>
    <row r="948" spans="1:19" ht="14.45" customHeight="1" x14ac:dyDescent="0.2">
      <c r="A948" s="573" t="s">
        <v>1331</v>
      </c>
      <c r="B948" s="574" t="s">
        <v>1332</v>
      </c>
      <c r="C948" s="574" t="s">
        <v>489</v>
      </c>
      <c r="D948" s="574" t="s">
        <v>573</v>
      </c>
      <c r="E948" s="574" t="s">
        <v>1347</v>
      </c>
      <c r="F948" s="574" t="s">
        <v>1372</v>
      </c>
      <c r="G948" s="574" t="s">
        <v>1373</v>
      </c>
      <c r="H948" s="583"/>
      <c r="I948" s="583"/>
      <c r="J948" s="574"/>
      <c r="K948" s="574"/>
      <c r="L948" s="583">
        <v>4</v>
      </c>
      <c r="M948" s="583">
        <v>2188</v>
      </c>
      <c r="N948" s="574"/>
      <c r="O948" s="574">
        <v>547</v>
      </c>
      <c r="P948" s="583"/>
      <c r="Q948" s="583"/>
      <c r="R948" s="579"/>
      <c r="S948" s="584"/>
    </row>
    <row r="949" spans="1:19" ht="14.45" customHeight="1" x14ac:dyDescent="0.2">
      <c r="A949" s="573" t="s">
        <v>1331</v>
      </c>
      <c r="B949" s="574" t="s">
        <v>1332</v>
      </c>
      <c r="C949" s="574" t="s">
        <v>489</v>
      </c>
      <c r="D949" s="574" t="s">
        <v>573</v>
      </c>
      <c r="E949" s="574" t="s">
        <v>1347</v>
      </c>
      <c r="F949" s="574" t="s">
        <v>1374</v>
      </c>
      <c r="G949" s="574" t="s">
        <v>1375</v>
      </c>
      <c r="H949" s="583"/>
      <c r="I949" s="583"/>
      <c r="J949" s="574"/>
      <c r="K949" s="574"/>
      <c r="L949" s="583">
        <v>1</v>
      </c>
      <c r="M949" s="583">
        <v>1561</v>
      </c>
      <c r="N949" s="574"/>
      <c r="O949" s="574">
        <v>1561</v>
      </c>
      <c r="P949" s="583"/>
      <c r="Q949" s="583"/>
      <c r="R949" s="579"/>
      <c r="S949" s="584"/>
    </row>
    <row r="950" spans="1:19" ht="14.45" customHeight="1" x14ac:dyDescent="0.2">
      <c r="A950" s="573" t="s">
        <v>1331</v>
      </c>
      <c r="B950" s="574" t="s">
        <v>1332</v>
      </c>
      <c r="C950" s="574" t="s">
        <v>489</v>
      </c>
      <c r="D950" s="574" t="s">
        <v>573</v>
      </c>
      <c r="E950" s="574" t="s">
        <v>1347</v>
      </c>
      <c r="F950" s="574" t="s">
        <v>1376</v>
      </c>
      <c r="G950" s="574" t="s">
        <v>1377</v>
      </c>
      <c r="H950" s="583">
        <v>1</v>
      </c>
      <c r="I950" s="583">
        <v>504</v>
      </c>
      <c r="J950" s="574"/>
      <c r="K950" s="574">
        <v>504</v>
      </c>
      <c r="L950" s="583">
        <v>23</v>
      </c>
      <c r="M950" s="583">
        <v>11661</v>
      </c>
      <c r="N950" s="574"/>
      <c r="O950" s="574">
        <v>507</v>
      </c>
      <c r="P950" s="583">
        <v>1</v>
      </c>
      <c r="Q950" s="583">
        <v>525</v>
      </c>
      <c r="R950" s="579"/>
      <c r="S950" s="584">
        <v>525</v>
      </c>
    </row>
    <row r="951" spans="1:19" ht="14.45" customHeight="1" x14ac:dyDescent="0.2">
      <c r="A951" s="573" t="s">
        <v>1331</v>
      </c>
      <c r="B951" s="574" t="s">
        <v>1332</v>
      </c>
      <c r="C951" s="574" t="s">
        <v>489</v>
      </c>
      <c r="D951" s="574" t="s">
        <v>573</v>
      </c>
      <c r="E951" s="574" t="s">
        <v>1347</v>
      </c>
      <c r="F951" s="574" t="s">
        <v>1378</v>
      </c>
      <c r="G951" s="574" t="s">
        <v>1379</v>
      </c>
      <c r="H951" s="583"/>
      <c r="I951" s="583"/>
      <c r="J951" s="574"/>
      <c r="K951" s="574"/>
      <c r="L951" s="583">
        <v>10</v>
      </c>
      <c r="M951" s="583">
        <v>6880</v>
      </c>
      <c r="N951" s="574"/>
      <c r="O951" s="574">
        <v>688</v>
      </c>
      <c r="P951" s="583"/>
      <c r="Q951" s="583"/>
      <c r="R951" s="579"/>
      <c r="S951" s="584"/>
    </row>
    <row r="952" spans="1:19" ht="14.45" customHeight="1" x14ac:dyDescent="0.2">
      <c r="A952" s="573" t="s">
        <v>1331</v>
      </c>
      <c r="B952" s="574" t="s">
        <v>1332</v>
      </c>
      <c r="C952" s="574" t="s">
        <v>489</v>
      </c>
      <c r="D952" s="574" t="s">
        <v>573</v>
      </c>
      <c r="E952" s="574" t="s">
        <v>1347</v>
      </c>
      <c r="F952" s="574" t="s">
        <v>1380</v>
      </c>
      <c r="G952" s="574" t="s">
        <v>1381</v>
      </c>
      <c r="H952" s="583">
        <v>1</v>
      </c>
      <c r="I952" s="583">
        <v>1040</v>
      </c>
      <c r="J952" s="574"/>
      <c r="K952" s="574">
        <v>1040</v>
      </c>
      <c r="L952" s="583">
        <v>15</v>
      </c>
      <c r="M952" s="583">
        <v>15675</v>
      </c>
      <c r="N952" s="574"/>
      <c r="O952" s="574">
        <v>1045</v>
      </c>
      <c r="P952" s="583">
        <v>1</v>
      </c>
      <c r="Q952" s="583">
        <v>1073</v>
      </c>
      <c r="R952" s="579"/>
      <c r="S952" s="584">
        <v>1073</v>
      </c>
    </row>
    <row r="953" spans="1:19" ht="14.45" customHeight="1" x14ac:dyDescent="0.2">
      <c r="A953" s="573" t="s">
        <v>1331</v>
      </c>
      <c r="B953" s="574" t="s">
        <v>1332</v>
      </c>
      <c r="C953" s="574" t="s">
        <v>489</v>
      </c>
      <c r="D953" s="574" t="s">
        <v>573</v>
      </c>
      <c r="E953" s="574" t="s">
        <v>1347</v>
      </c>
      <c r="F953" s="574" t="s">
        <v>1485</v>
      </c>
      <c r="G953" s="574" t="s">
        <v>1486</v>
      </c>
      <c r="H953" s="583"/>
      <c r="I953" s="583"/>
      <c r="J953" s="574"/>
      <c r="K953" s="574"/>
      <c r="L953" s="583">
        <v>2</v>
      </c>
      <c r="M953" s="583">
        <v>4242</v>
      </c>
      <c r="N953" s="574"/>
      <c r="O953" s="574">
        <v>2121</v>
      </c>
      <c r="P953" s="583"/>
      <c r="Q953" s="583"/>
      <c r="R953" s="579"/>
      <c r="S953" s="584"/>
    </row>
    <row r="954" spans="1:19" ht="14.45" customHeight="1" x14ac:dyDescent="0.2">
      <c r="A954" s="573" t="s">
        <v>1331</v>
      </c>
      <c r="B954" s="574" t="s">
        <v>1332</v>
      </c>
      <c r="C954" s="574" t="s">
        <v>489</v>
      </c>
      <c r="D954" s="574" t="s">
        <v>573</v>
      </c>
      <c r="E954" s="574" t="s">
        <v>1347</v>
      </c>
      <c r="F954" s="574" t="s">
        <v>1382</v>
      </c>
      <c r="G954" s="574" t="s">
        <v>1383</v>
      </c>
      <c r="H954" s="583"/>
      <c r="I954" s="583"/>
      <c r="J954" s="574"/>
      <c r="K954" s="574"/>
      <c r="L954" s="583"/>
      <c r="M954" s="583"/>
      <c r="N954" s="574"/>
      <c r="O954" s="574"/>
      <c r="P954" s="583">
        <v>2</v>
      </c>
      <c r="Q954" s="583">
        <v>2966</v>
      </c>
      <c r="R954" s="579"/>
      <c r="S954" s="584">
        <v>1483</v>
      </c>
    </row>
    <row r="955" spans="1:19" ht="14.45" customHeight="1" x14ac:dyDescent="0.2">
      <c r="A955" s="573" t="s">
        <v>1331</v>
      </c>
      <c r="B955" s="574" t="s">
        <v>1332</v>
      </c>
      <c r="C955" s="574" t="s">
        <v>489</v>
      </c>
      <c r="D955" s="574" t="s">
        <v>573</v>
      </c>
      <c r="E955" s="574" t="s">
        <v>1347</v>
      </c>
      <c r="F955" s="574" t="s">
        <v>1390</v>
      </c>
      <c r="G955" s="574" t="s">
        <v>1391</v>
      </c>
      <c r="H955" s="583">
        <v>1</v>
      </c>
      <c r="I955" s="583">
        <v>33.33</v>
      </c>
      <c r="J955" s="574"/>
      <c r="K955" s="574">
        <v>33.33</v>
      </c>
      <c r="L955" s="583">
        <v>2</v>
      </c>
      <c r="M955" s="583">
        <v>66.67</v>
      </c>
      <c r="N955" s="574"/>
      <c r="O955" s="574">
        <v>33.335000000000001</v>
      </c>
      <c r="P955" s="583">
        <v>2</v>
      </c>
      <c r="Q955" s="583">
        <v>91.12</v>
      </c>
      <c r="R955" s="579"/>
      <c r="S955" s="584">
        <v>45.56</v>
      </c>
    </row>
    <row r="956" spans="1:19" ht="14.45" customHeight="1" x14ac:dyDescent="0.2">
      <c r="A956" s="573" t="s">
        <v>1331</v>
      </c>
      <c r="B956" s="574" t="s">
        <v>1332</v>
      </c>
      <c r="C956" s="574" t="s">
        <v>489</v>
      </c>
      <c r="D956" s="574" t="s">
        <v>573</v>
      </c>
      <c r="E956" s="574" t="s">
        <v>1347</v>
      </c>
      <c r="F956" s="574" t="s">
        <v>1396</v>
      </c>
      <c r="G956" s="574" t="s">
        <v>1397</v>
      </c>
      <c r="H956" s="583">
        <v>4</v>
      </c>
      <c r="I956" s="583">
        <v>348</v>
      </c>
      <c r="J956" s="574"/>
      <c r="K956" s="574">
        <v>87</v>
      </c>
      <c r="L956" s="583">
        <v>28</v>
      </c>
      <c r="M956" s="583">
        <v>2464</v>
      </c>
      <c r="N956" s="574"/>
      <c r="O956" s="574">
        <v>88</v>
      </c>
      <c r="P956" s="583"/>
      <c r="Q956" s="583"/>
      <c r="R956" s="579"/>
      <c r="S956" s="584"/>
    </row>
    <row r="957" spans="1:19" ht="14.45" customHeight="1" x14ac:dyDescent="0.2">
      <c r="A957" s="573" t="s">
        <v>1331</v>
      </c>
      <c r="B957" s="574" t="s">
        <v>1332</v>
      </c>
      <c r="C957" s="574" t="s">
        <v>489</v>
      </c>
      <c r="D957" s="574" t="s">
        <v>573</v>
      </c>
      <c r="E957" s="574" t="s">
        <v>1347</v>
      </c>
      <c r="F957" s="574" t="s">
        <v>1398</v>
      </c>
      <c r="G957" s="574" t="s">
        <v>1399</v>
      </c>
      <c r="H957" s="583"/>
      <c r="I957" s="583"/>
      <c r="J957" s="574"/>
      <c r="K957" s="574"/>
      <c r="L957" s="583">
        <v>16</v>
      </c>
      <c r="M957" s="583">
        <v>528</v>
      </c>
      <c r="N957" s="574"/>
      <c r="O957" s="574">
        <v>33</v>
      </c>
      <c r="P957" s="583"/>
      <c r="Q957" s="583"/>
      <c r="R957" s="579"/>
      <c r="S957" s="584"/>
    </row>
    <row r="958" spans="1:19" ht="14.45" customHeight="1" x14ac:dyDescent="0.2">
      <c r="A958" s="573" t="s">
        <v>1331</v>
      </c>
      <c r="B958" s="574" t="s">
        <v>1332</v>
      </c>
      <c r="C958" s="574" t="s">
        <v>489</v>
      </c>
      <c r="D958" s="574" t="s">
        <v>573</v>
      </c>
      <c r="E958" s="574" t="s">
        <v>1347</v>
      </c>
      <c r="F958" s="574" t="s">
        <v>1405</v>
      </c>
      <c r="G958" s="574" t="s">
        <v>1406</v>
      </c>
      <c r="H958" s="583"/>
      <c r="I958" s="583"/>
      <c r="J958" s="574"/>
      <c r="K958" s="574"/>
      <c r="L958" s="583">
        <v>2</v>
      </c>
      <c r="M958" s="583">
        <v>318</v>
      </c>
      <c r="N958" s="574"/>
      <c r="O958" s="574">
        <v>159</v>
      </c>
      <c r="P958" s="583"/>
      <c r="Q958" s="583"/>
      <c r="R958" s="579"/>
      <c r="S958" s="584"/>
    </row>
    <row r="959" spans="1:19" ht="14.45" customHeight="1" x14ac:dyDescent="0.2">
      <c r="A959" s="573" t="s">
        <v>1331</v>
      </c>
      <c r="B959" s="574" t="s">
        <v>1332</v>
      </c>
      <c r="C959" s="574" t="s">
        <v>489</v>
      </c>
      <c r="D959" s="574" t="s">
        <v>573</v>
      </c>
      <c r="E959" s="574" t="s">
        <v>1347</v>
      </c>
      <c r="F959" s="574" t="s">
        <v>1423</v>
      </c>
      <c r="G959" s="574" t="s">
        <v>1424</v>
      </c>
      <c r="H959" s="583"/>
      <c r="I959" s="583"/>
      <c r="J959" s="574"/>
      <c r="K959" s="574"/>
      <c r="L959" s="583">
        <v>1</v>
      </c>
      <c r="M959" s="583">
        <v>725</v>
      </c>
      <c r="N959" s="574"/>
      <c r="O959" s="574">
        <v>725</v>
      </c>
      <c r="P959" s="583">
        <v>2</v>
      </c>
      <c r="Q959" s="583">
        <v>1512</v>
      </c>
      <c r="R959" s="579"/>
      <c r="S959" s="584">
        <v>756</v>
      </c>
    </row>
    <row r="960" spans="1:19" ht="14.45" customHeight="1" x14ac:dyDescent="0.2">
      <c r="A960" s="573" t="s">
        <v>1331</v>
      </c>
      <c r="B960" s="574" t="s">
        <v>1332</v>
      </c>
      <c r="C960" s="574" t="s">
        <v>489</v>
      </c>
      <c r="D960" s="574" t="s">
        <v>573</v>
      </c>
      <c r="E960" s="574" t="s">
        <v>1347</v>
      </c>
      <c r="F960" s="574" t="s">
        <v>1433</v>
      </c>
      <c r="G960" s="574" t="s">
        <v>1434</v>
      </c>
      <c r="H960" s="583"/>
      <c r="I960" s="583"/>
      <c r="J960" s="574"/>
      <c r="K960" s="574"/>
      <c r="L960" s="583">
        <v>2</v>
      </c>
      <c r="M960" s="583">
        <v>792</v>
      </c>
      <c r="N960" s="574"/>
      <c r="O960" s="574">
        <v>396</v>
      </c>
      <c r="P960" s="583"/>
      <c r="Q960" s="583"/>
      <c r="R960" s="579"/>
      <c r="S960" s="584"/>
    </row>
    <row r="961" spans="1:19" ht="14.45" customHeight="1" x14ac:dyDescent="0.2">
      <c r="A961" s="573" t="s">
        <v>1331</v>
      </c>
      <c r="B961" s="574" t="s">
        <v>1332</v>
      </c>
      <c r="C961" s="574" t="s">
        <v>489</v>
      </c>
      <c r="D961" s="574" t="s">
        <v>573</v>
      </c>
      <c r="E961" s="574" t="s">
        <v>1347</v>
      </c>
      <c r="F961" s="574" t="s">
        <v>1506</v>
      </c>
      <c r="G961" s="574" t="s">
        <v>1507</v>
      </c>
      <c r="H961" s="583"/>
      <c r="I961" s="583"/>
      <c r="J961" s="574"/>
      <c r="K961" s="574"/>
      <c r="L961" s="583">
        <v>3</v>
      </c>
      <c r="M961" s="583">
        <v>5091</v>
      </c>
      <c r="N961" s="574"/>
      <c r="O961" s="574">
        <v>1697</v>
      </c>
      <c r="P961" s="583"/>
      <c r="Q961" s="583"/>
      <c r="R961" s="579"/>
      <c r="S961" s="584"/>
    </row>
    <row r="962" spans="1:19" ht="14.45" customHeight="1" x14ac:dyDescent="0.2">
      <c r="A962" s="573" t="s">
        <v>1331</v>
      </c>
      <c r="B962" s="574" t="s">
        <v>1332</v>
      </c>
      <c r="C962" s="574" t="s">
        <v>489</v>
      </c>
      <c r="D962" s="574" t="s">
        <v>573</v>
      </c>
      <c r="E962" s="574" t="s">
        <v>1347</v>
      </c>
      <c r="F962" s="574" t="s">
        <v>1443</v>
      </c>
      <c r="G962" s="574" t="s">
        <v>1444</v>
      </c>
      <c r="H962" s="583"/>
      <c r="I962" s="583"/>
      <c r="J962" s="574"/>
      <c r="K962" s="574"/>
      <c r="L962" s="583">
        <v>6</v>
      </c>
      <c r="M962" s="583">
        <v>1878</v>
      </c>
      <c r="N962" s="574"/>
      <c r="O962" s="574">
        <v>313</v>
      </c>
      <c r="P962" s="583">
        <v>1</v>
      </c>
      <c r="Q962" s="583">
        <v>319</v>
      </c>
      <c r="R962" s="579"/>
      <c r="S962" s="584">
        <v>319</v>
      </c>
    </row>
    <row r="963" spans="1:19" ht="14.45" customHeight="1" x14ac:dyDescent="0.2">
      <c r="A963" s="573" t="s">
        <v>1331</v>
      </c>
      <c r="B963" s="574" t="s">
        <v>1332</v>
      </c>
      <c r="C963" s="574" t="s">
        <v>489</v>
      </c>
      <c r="D963" s="574" t="s">
        <v>573</v>
      </c>
      <c r="E963" s="574" t="s">
        <v>1347</v>
      </c>
      <c r="F963" s="574" t="s">
        <v>1508</v>
      </c>
      <c r="G963" s="574" t="s">
        <v>1509</v>
      </c>
      <c r="H963" s="583"/>
      <c r="I963" s="583"/>
      <c r="J963" s="574"/>
      <c r="K963" s="574"/>
      <c r="L963" s="583">
        <v>1</v>
      </c>
      <c r="M963" s="583">
        <v>3758</v>
      </c>
      <c r="N963" s="574"/>
      <c r="O963" s="574">
        <v>3758</v>
      </c>
      <c r="P963" s="583">
        <v>1</v>
      </c>
      <c r="Q963" s="583">
        <v>3971</v>
      </c>
      <c r="R963" s="579"/>
      <c r="S963" s="584">
        <v>3971</v>
      </c>
    </row>
    <row r="964" spans="1:19" ht="14.45" customHeight="1" x14ac:dyDescent="0.2">
      <c r="A964" s="573" t="s">
        <v>1331</v>
      </c>
      <c r="B964" s="574" t="s">
        <v>1332</v>
      </c>
      <c r="C964" s="574" t="s">
        <v>489</v>
      </c>
      <c r="D964" s="574" t="s">
        <v>573</v>
      </c>
      <c r="E964" s="574" t="s">
        <v>1347</v>
      </c>
      <c r="F964" s="574" t="s">
        <v>1453</v>
      </c>
      <c r="G964" s="574" t="s">
        <v>1454</v>
      </c>
      <c r="H964" s="583"/>
      <c r="I964" s="583"/>
      <c r="J964" s="574"/>
      <c r="K964" s="574"/>
      <c r="L964" s="583">
        <v>13</v>
      </c>
      <c r="M964" s="583">
        <v>11037</v>
      </c>
      <c r="N964" s="574"/>
      <c r="O964" s="574">
        <v>849</v>
      </c>
      <c r="P964" s="583"/>
      <c r="Q964" s="583"/>
      <c r="R964" s="579"/>
      <c r="S964" s="584"/>
    </row>
    <row r="965" spans="1:19" ht="14.45" customHeight="1" x14ac:dyDescent="0.2">
      <c r="A965" s="573" t="s">
        <v>1331</v>
      </c>
      <c r="B965" s="574" t="s">
        <v>1332</v>
      </c>
      <c r="C965" s="574" t="s">
        <v>489</v>
      </c>
      <c r="D965" s="574" t="s">
        <v>573</v>
      </c>
      <c r="E965" s="574" t="s">
        <v>1347</v>
      </c>
      <c r="F965" s="574" t="s">
        <v>1457</v>
      </c>
      <c r="G965" s="574" t="s">
        <v>1458</v>
      </c>
      <c r="H965" s="583">
        <v>2</v>
      </c>
      <c r="I965" s="583">
        <v>2418</v>
      </c>
      <c r="J965" s="574"/>
      <c r="K965" s="574">
        <v>1209</v>
      </c>
      <c r="L965" s="583">
        <v>2</v>
      </c>
      <c r="M965" s="583">
        <v>2428</v>
      </c>
      <c r="N965" s="574"/>
      <c r="O965" s="574">
        <v>1214</v>
      </c>
      <c r="P965" s="583"/>
      <c r="Q965" s="583"/>
      <c r="R965" s="579"/>
      <c r="S965" s="584"/>
    </row>
    <row r="966" spans="1:19" ht="14.45" customHeight="1" x14ac:dyDescent="0.2">
      <c r="A966" s="573" t="s">
        <v>1331</v>
      </c>
      <c r="B966" s="574" t="s">
        <v>1332</v>
      </c>
      <c r="C966" s="574" t="s">
        <v>489</v>
      </c>
      <c r="D966" s="574" t="s">
        <v>573</v>
      </c>
      <c r="E966" s="574" t="s">
        <v>1347</v>
      </c>
      <c r="F966" s="574" t="s">
        <v>1459</v>
      </c>
      <c r="G966" s="574" t="s">
        <v>1460</v>
      </c>
      <c r="H966" s="583"/>
      <c r="I966" s="583"/>
      <c r="J966" s="574"/>
      <c r="K966" s="574"/>
      <c r="L966" s="583">
        <v>1</v>
      </c>
      <c r="M966" s="583">
        <v>1587</v>
      </c>
      <c r="N966" s="574"/>
      <c r="O966" s="574">
        <v>1587</v>
      </c>
      <c r="P966" s="583">
        <v>1</v>
      </c>
      <c r="Q966" s="583">
        <v>1631</v>
      </c>
      <c r="R966" s="579"/>
      <c r="S966" s="584">
        <v>1631</v>
      </c>
    </row>
    <row r="967" spans="1:19" ht="14.45" customHeight="1" x14ac:dyDescent="0.2">
      <c r="A967" s="573" t="s">
        <v>1331</v>
      </c>
      <c r="B967" s="574" t="s">
        <v>1332</v>
      </c>
      <c r="C967" s="574" t="s">
        <v>489</v>
      </c>
      <c r="D967" s="574" t="s">
        <v>573</v>
      </c>
      <c r="E967" s="574" t="s">
        <v>1347</v>
      </c>
      <c r="F967" s="574" t="s">
        <v>1463</v>
      </c>
      <c r="G967" s="574" t="s">
        <v>1446</v>
      </c>
      <c r="H967" s="583"/>
      <c r="I967" s="583"/>
      <c r="J967" s="574"/>
      <c r="K967" s="574"/>
      <c r="L967" s="583">
        <v>10</v>
      </c>
      <c r="M967" s="583">
        <v>8340</v>
      </c>
      <c r="N967" s="574"/>
      <c r="O967" s="574">
        <v>834</v>
      </c>
      <c r="P967" s="583"/>
      <c r="Q967" s="583"/>
      <c r="R967" s="579"/>
      <c r="S967" s="584"/>
    </row>
    <row r="968" spans="1:19" ht="14.45" customHeight="1" x14ac:dyDescent="0.2">
      <c r="A968" s="573" t="s">
        <v>1331</v>
      </c>
      <c r="B968" s="574" t="s">
        <v>1332</v>
      </c>
      <c r="C968" s="574" t="s">
        <v>489</v>
      </c>
      <c r="D968" s="574" t="s">
        <v>573</v>
      </c>
      <c r="E968" s="574" t="s">
        <v>1347</v>
      </c>
      <c r="F968" s="574" t="s">
        <v>1534</v>
      </c>
      <c r="G968" s="574" t="s">
        <v>1535</v>
      </c>
      <c r="H968" s="583"/>
      <c r="I968" s="583"/>
      <c r="J968" s="574"/>
      <c r="K968" s="574"/>
      <c r="L968" s="583"/>
      <c r="M968" s="583"/>
      <c r="N968" s="574"/>
      <c r="O968" s="574"/>
      <c r="P968" s="583">
        <v>1</v>
      </c>
      <c r="Q968" s="583">
        <v>616</v>
      </c>
      <c r="R968" s="579"/>
      <c r="S968" s="584">
        <v>616</v>
      </c>
    </row>
    <row r="969" spans="1:19" ht="14.45" customHeight="1" x14ac:dyDescent="0.2">
      <c r="A969" s="573" t="s">
        <v>1331</v>
      </c>
      <c r="B969" s="574" t="s">
        <v>1332</v>
      </c>
      <c r="C969" s="574" t="s">
        <v>489</v>
      </c>
      <c r="D969" s="574" t="s">
        <v>572</v>
      </c>
      <c r="E969" s="574" t="s">
        <v>1333</v>
      </c>
      <c r="F969" s="574" t="s">
        <v>1334</v>
      </c>
      <c r="G969" s="574" t="s">
        <v>1335</v>
      </c>
      <c r="H969" s="583"/>
      <c r="I969" s="583"/>
      <c r="J969" s="574"/>
      <c r="K969" s="574"/>
      <c r="L969" s="583">
        <v>0.60000000000000009</v>
      </c>
      <c r="M969" s="583">
        <v>43.5</v>
      </c>
      <c r="N969" s="574"/>
      <c r="O969" s="574">
        <v>72.499999999999986</v>
      </c>
      <c r="P969" s="583"/>
      <c r="Q969" s="583"/>
      <c r="R969" s="579"/>
      <c r="S969" s="584"/>
    </row>
    <row r="970" spans="1:19" ht="14.45" customHeight="1" x14ac:dyDescent="0.2">
      <c r="A970" s="573" t="s">
        <v>1331</v>
      </c>
      <c r="B970" s="574" t="s">
        <v>1332</v>
      </c>
      <c r="C970" s="574" t="s">
        <v>489</v>
      </c>
      <c r="D970" s="574" t="s">
        <v>572</v>
      </c>
      <c r="E970" s="574" t="s">
        <v>1333</v>
      </c>
      <c r="F970" s="574" t="s">
        <v>1336</v>
      </c>
      <c r="G970" s="574" t="s">
        <v>1337</v>
      </c>
      <c r="H970" s="583"/>
      <c r="I970" s="583"/>
      <c r="J970" s="574"/>
      <c r="K970" s="574"/>
      <c r="L970" s="583">
        <v>0.30000000000000004</v>
      </c>
      <c r="M970" s="583">
        <v>20.91</v>
      </c>
      <c r="N970" s="574"/>
      <c r="O970" s="574">
        <v>69.699999999999989</v>
      </c>
      <c r="P970" s="583"/>
      <c r="Q970" s="583"/>
      <c r="R970" s="579"/>
      <c r="S970" s="584"/>
    </row>
    <row r="971" spans="1:19" ht="14.45" customHeight="1" x14ac:dyDescent="0.2">
      <c r="A971" s="573" t="s">
        <v>1331</v>
      </c>
      <c r="B971" s="574" t="s">
        <v>1332</v>
      </c>
      <c r="C971" s="574" t="s">
        <v>489</v>
      </c>
      <c r="D971" s="574" t="s">
        <v>572</v>
      </c>
      <c r="E971" s="574" t="s">
        <v>1333</v>
      </c>
      <c r="F971" s="574" t="s">
        <v>1336</v>
      </c>
      <c r="G971" s="574" t="s">
        <v>525</v>
      </c>
      <c r="H971" s="583">
        <v>0.1</v>
      </c>
      <c r="I971" s="583">
        <v>6.97</v>
      </c>
      <c r="J971" s="574"/>
      <c r="K971" s="574">
        <v>69.699999999999989</v>
      </c>
      <c r="L971" s="583"/>
      <c r="M971" s="583"/>
      <c r="N971" s="574"/>
      <c r="O971" s="574"/>
      <c r="P971" s="583"/>
      <c r="Q971" s="583"/>
      <c r="R971" s="579"/>
      <c r="S971" s="584"/>
    </row>
    <row r="972" spans="1:19" ht="14.45" customHeight="1" x14ac:dyDescent="0.2">
      <c r="A972" s="573" t="s">
        <v>1331</v>
      </c>
      <c r="B972" s="574" t="s">
        <v>1332</v>
      </c>
      <c r="C972" s="574" t="s">
        <v>489</v>
      </c>
      <c r="D972" s="574" t="s">
        <v>572</v>
      </c>
      <c r="E972" s="574" t="s">
        <v>1333</v>
      </c>
      <c r="F972" s="574" t="s">
        <v>1338</v>
      </c>
      <c r="G972" s="574" t="s">
        <v>523</v>
      </c>
      <c r="H972" s="583"/>
      <c r="I972" s="583"/>
      <c r="J972" s="574"/>
      <c r="K972" s="574"/>
      <c r="L972" s="583">
        <v>0.2</v>
      </c>
      <c r="M972" s="583">
        <v>73.540000000000006</v>
      </c>
      <c r="N972" s="574"/>
      <c r="O972" s="574">
        <v>367.7</v>
      </c>
      <c r="P972" s="583"/>
      <c r="Q972" s="583"/>
      <c r="R972" s="579"/>
      <c r="S972" s="584"/>
    </row>
    <row r="973" spans="1:19" ht="14.45" customHeight="1" x14ac:dyDescent="0.2">
      <c r="A973" s="573" t="s">
        <v>1331</v>
      </c>
      <c r="B973" s="574" t="s">
        <v>1332</v>
      </c>
      <c r="C973" s="574" t="s">
        <v>489</v>
      </c>
      <c r="D973" s="574" t="s">
        <v>572</v>
      </c>
      <c r="E973" s="574" t="s">
        <v>1347</v>
      </c>
      <c r="F973" s="574" t="s">
        <v>1370</v>
      </c>
      <c r="G973" s="574" t="s">
        <v>1371</v>
      </c>
      <c r="H973" s="583">
        <v>1</v>
      </c>
      <c r="I973" s="583">
        <v>126</v>
      </c>
      <c r="J973" s="574"/>
      <c r="K973" s="574">
        <v>126</v>
      </c>
      <c r="L973" s="583"/>
      <c r="M973" s="583"/>
      <c r="N973" s="574"/>
      <c r="O973" s="574"/>
      <c r="P973" s="583"/>
      <c r="Q973" s="583"/>
      <c r="R973" s="579"/>
      <c r="S973" s="584"/>
    </row>
    <row r="974" spans="1:19" ht="14.45" customHeight="1" x14ac:dyDescent="0.2">
      <c r="A974" s="573" t="s">
        <v>1331</v>
      </c>
      <c r="B974" s="574" t="s">
        <v>1332</v>
      </c>
      <c r="C974" s="574" t="s">
        <v>489</v>
      </c>
      <c r="D974" s="574" t="s">
        <v>572</v>
      </c>
      <c r="E974" s="574" t="s">
        <v>1347</v>
      </c>
      <c r="F974" s="574" t="s">
        <v>1376</v>
      </c>
      <c r="G974" s="574" t="s">
        <v>1377</v>
      </c>
      <c r="H974" s="583">
        <v>9</v>
      </c>
      <c r="I974" s="583">
        <v>4536</v>
      </c>
      <c r="J974" s="574"/>
      <c r="K974" s="574">
        <v>504</v>
      </c>
      <c r="L974" s="583">
        <v>6</v>
      </c>
      <c r="M974" s="583">
        <v>3042</v>
      </c>
      <c r="N974" s="574"/>
      <c r="O974" s="574">
        <v>507</v>
      </c>
      <c r="P974" s="583"/>
      <c r="Q974" s="583"/>
      <c r="R974" s="579"/>
      <c r="S974" s="584"/>
    </row>
    <row r="975" spans="1:19" ht="14.45" customHeight="1" x14ac:dyDescent="0.2">
      <c r="A975" s="573" t="s">
        <v>1331</v>
      </c>
      <c r="B975" s="574" t="s">
        <v>1332</v>
      </c>
      <c r="C975" s="574" t="s">
        <v>489</v>
      </c>
      <c r="D975" s="574" t="s">
        <v>572</v>
      </c>
      <c r="E975" s="574" t="s">
        <v>1347</v>
      </c>
      <c r="F975" s="574" t="s">
        <v>1378</v>
      </c>
      <c r="G975" s="574" t="s">
        <v>1379</v>
      </c>
      <c r="H975" s="583">
        <v>2</v>
      </c>
      <c r="I975" s="583">
        <v>1370</v>
      </c>
      <c r="J975" s="574"/>
      <c r="K975" s="574">
        <v>685</v>
      </c>
      <c r="L975" s="583">
        <v>6</v>
      </c>
      <c r="M975" s="583">
        <v>4128</v>
      </c>
      <c r="N975" s="574"/>
      <c r="O975" s="574">
        <v>688</v>
      </c>
      <c r="P975" s="583"/>
      <c r="Q975" s="583"/>
      <c r="R975" s="579"/>
      <c r="S975" s="584"/>
    </row>
    <row r="976" spans="1:19" ht="14.45" customHeight="1" x14ac:dyDescent="0.2">
      <c r="A976" s="573" t="s">
        <v>1331</v>
      </c>
      <c r="B976" s="574" t="s">
        <v>1332</v>
      </c>
      <c r="C976" s="574" t="s">
        <v>489</v>
      </c>
      <c r="D976" s="574" t="s">
        <v>572</v>
      </c>
      <c r="E976" s="574" t="s">
        <v>1347</v>
      </c>
      <c r="F976" s="574" t="s">
        <v>1380</v>
      </c>
      <c r="G976" s="574" t="s">
        <v>1381</v>
      </c>
      <c r="H976" s="583">
        <v>11</v>
      </c>
      <c r="I976" s="583">
        <v>11440</v>
      </c>
      <c r="J976" s="574"/>
      <c r="K976" s="574">
        <v>1040</v>
      </c>
      <c r="L976" s="583">
        <v>6</v>
      </c>
      <c r="M976" s="583">
        <v>6270</v>
      </c>
      <c r="N976" s="574"/>
      <c r="O976" s="574">
        <v>1045</v>
      </c>
      <c r="P976" s="583"/>
      <c r="Q976" s="583"/>
      <c r="R976" s="579"/>
      <c r="S976" s="584"/>
    </row>
    <row r="977" spans="1:19" ht="14.45" customHeight="1" x14ac:dyDescent="0.2">
      <c r="A977" s="573" t="s">
        <v>1331</v>
      </c>
      <c r="B977" s="574" t="s">
        <v>1332</v>
      </c>
      <c r="C977" s="574" t="s">
        <v>489</v>
      </c>
      <c r="D977" s="574" t="s">
        <v>572</v>
      </c>
      <c r="E977" s="574" t="s">
        <v>1347</v>
      </c>
      <c r="F977" s="574" t="s">
        <v>1485</v>
      </c>
      <c r="G977" s="574" t="s">
        <v>1486</v>
      </c>
      <c r="H977" s="583"/>
      <c r="I977" s="583"/>
      <c r="J977" s="574"/>
      <c r="K977" s="574"/>
      <c r="L977" s="583">
        <v>1</v>
      </c>
      <c r="M977" s="583">
        <v>2121</v>
      </c>
      <c r="N977" s="574"/>
      <c r="O977" s="574">
        <v>2121</v>
      </c>
      <c r="P977" s="583"/>
      <c r="Q977" s="583"/>
      <c r="R977" s="579"/>
      <c r="S977" s="584"/>
    </row>
    <row r="978" spans="1:19" ht="14.45" customHeight="1" x14ac:dyDescent="0.2">
      <c r="A978" s="573" t="s">
        <v>1331</v>
      </c>
      <c r="B978" s="574" t="s">
        <v>1332</v>
      </c>
      <c r="C978" s="574" t="s">
        <v>489</v>
      </c>
      <c r="D978" s="574" t="s">
        <v>572</v>
      </c>
      <c r="E978" s="574" t="s">
        <v>1347</v>
      </c>
      <c r="F978" s="574" t="s">
        <v>1495</v>
      </c>
      <c r="G978" s="574" t="s">
        <v>1496</v>
      </c>
      <c r="H978" s="583"/>
      <c r="I978" s="583"/>
      <c r="J978" s="574"/>
      <c r="K978" s="574"/>
      <c r="L978" s="583">
        <v>2</v>
      </c>
      <c r="M978" s="583">
        <v>3386</v>
      </c>
      <c r="N978" s="574"/>
      <c r="O978" s="574">
        <v>1693</v>
      </c>
      <c r="P978" s="583"/>
      <c r="Q978" s="583"/>
      <c r="R978" s="579"/>
      <c r="S978" s="584"/>
    </row>
    <row r="979" spans="1:19" ht="14.45" customHeight="1" x14ac:dyDescent="0.2">
      <c r="A979" s="573" t="s">
        <v>1331</v>
      </c>
      <c r="B979" s="574" t="s">
        <v>1332</v>
      </c>
      <c r="C979" s="574" t="s">
        <v>489</v>
      </c>
      <c r="D979" s="574" t="s">
        <v>572</v>
      </c>
      <c r="E979" s="574" t="s">
        <v>1347</v>
      </c>
      <c r="F979" s="574" t="s">
        <v>1497</v>
      </c>
      <c r="G979" s="574" t="s">
        <v>1498</v>
      </c>
      <c r="H979" s="583">
        <v>2</v>
      </c>
      <c r="I979" s="583">
        <v>3154</v>
      </c>
      <c r="J979" s="574"/>
      <c r="K979" s="574">
        <v>1577</v>
      </c>
      <c r="L979" s="583">
        <v>2</v>
      </c>
      <c r="M979" s="583">
        <v>3166</v>
      </c>
      <c r="N979" s="574"/>
      <c r="O979" s="574">
        <v>1583</v>
      </c>
      <c r="P979" s="583"/>
      <c r="Q979" s="583"/>
      <c r="R979" s="579"/>
      <c r="S979" s="584"/>
    </row>
    <row r="980" spans="1:19" ht="14.45" customHeight="1" x14ac:dyDescent="0.2">
      <c r="A980" s="573" t="s">
        <v>1331</v>
      </c>
      <c r="B980" s="574" t="s">
        <v>1332</v>
      </c>
      <c r="C980" s="574" t="s">
        <v>489</v>
      </c>
      <c r="D980" s="574" t="s">
        <v>572</v>
      </c>
      <c r="E980" s="574" t="s">
        <v>1347</v>
      </c>
      <c r="F980" s="574" t="s">
        <v>1390</v>
      </c>
      <c r="G980" s="574" t="s">
        <v>1391</v>
      </c>
      <c r="H980" s="583">
        <v>1</v>
      </c>
      <c r="I980" s="583">
        <v>33.33</v>
      </c>
      <c r="J980" s="574"/>
      <c r="K980" s="574">
        <v>33.33</v>
      </c>
      <c r="L980" s="583"/>
      <c r="M980" s="583"/>
      <c r="N980" s="574"/>
      <c r="O980" s="574"/>
      <c r="P980" s="583"/>
      <c r="Q980" s="583"/>
      <c r="R980" s="579"/>
      <c r="S980" s="584"/>
    </row>
    <row r="981" spans="1:19" ht="14.45" customHeight="1" x14ac:dyDescent="0.2">
      <c r="A981" s="573" t="s">
        <v>1331</v>
      </c>
      <c r="B981" s="574" t="s">
        <v>1332</v>
      </c>
      <c r="C981" s="574" t="s">
        <v>489</v>
      </c>
      <c r="D981" s="574" t="s">
        <v>572</v>
      </c>
      <c r="E981" s="574" t="s">
        <v>1347</v>
      </c>
      <c r="F981" s="574" t="s">
        <v>1396</v>
      </c>
      <c r="G981" s="574" t="s">
        <v>1397</v>
      </c>
      <c r="H981" s="583">
        <v>18</v>
      </c>
      <c r="I981" s="583">
        <v>1566</v>
      </c>
      <c r="J981" s="574"/>
      <c r="K981" s="574">
        <v>87</v>
      </c>
      <c r="L981" s="583">
        <v>21</v>
      </c>
      <c r="M981" s="583">
        <v>1848</v>
      </c>
      <c r="N981" s="574"/>
      <c r="O981" s="574">
        <v>88</v>
      </c>
      <c r="P981" s="583"/>
      <c r="Q981" s="583"/>
      <c r="R981" s="579"/>
      <c r="S981" s="584"/>
    </row>
    <row r="982" spans="1:19" ht="14.45" customHeight="1" x14ac:dyDescent="0.2">
      <c r="A982" s="573" t="s">
        <v>1331</v>
      </c>
      <c r="B982" s="574" t="s">
        <v>1332</v>
      </c>
      <c r="C982" s="574" t="s">
        <v>489</v>
      </c>
      <c r="D982" s="574" t="s">
        <v>572</v>
      </c>
      <c r="E982" s="574" t="s">
        <v>1347</v>
      </c>
      <c r="F982" s="574" t="s">
        <v>1404</v>
      </c>
      <c r="G982" s="574" t="s">
        <v>1373</v>
      </c>
      <c r="H982" s="583">
        <v>2</v>
      </c>
      <c r="I982" s="583">
        <v>1388</v>
      </c>
      <c r="J982" s="574"/>
      <c r="K982" s="574">
        <v>694</v>
      </c>
      <c r="L982" s="583"/>
      <c r="M982" s="583"/>
      <c r="N982" s="574"/>
      <c r="O982" s="574"/>
      <c r="P982" s="583"/>
      <c r="Q982" s="583"/>
      <c r="R982" s="579"/>
      <c r="S982" s="584"/>
    </row>
    <row r="983" spans="1:19" ht="14.45" customHeight="1" x14ac:dyDescent="0.2">
      <c r="A983" s="573" t="s">
        <v>1331</v>
      </c>
      <c r="B983" s="574" t="s">
        <v>1332</v>
      </c>
      <c r="C983" s="574" t="s">
        <v>489</v>
      </c>
      <c r="D983" s="574" t="s">
        <v>572</v>
      </c>
      <c r="E983" s="574" t="s">
        <v>1347</v>
      </c>
      <c r="F983" s="574" t="s">
        <v>1405</v>
      </c>
      <c r="G983" s="574" t="s">
        <v>1406</v>
      </c>
      <c r="H983" s="583">
        <v>2</v>
      </c>
      <c r="I983" s="583">
        <v>316</v>
      </c>
      <c r="J983" s="574"/>
      <c r="K983" s="574">
        <v>158</v>
      </c>
      <c r="L983" s="583"/>
      <c r="M983" s="583"/>
      <c r="N983" s="574"/>
      <c r="O983" s="574"/>
      <c r="P983" s="583"/>
      <c r="Q983" s="583"/>
      <c r="R983" s="579"/>
      <c r="S983" s="584"/>
    </row>
    <row r="984" spans="1:19" ht="14.45" customHeight="1" x14ac:dyDescent="0.2">
      <c r="A984" s="573" t="s">
        <v>1331</v>
      </c>
      <c r="B984" s="574" t="s">
        <v>1332</v>
      </c>
      <c r="C984" s="574" t="s">
        <v>489</v>
      </c>
      <c r="D984" s="574" t="s">
        <v>572</v>
      </c>
      <c r="E984" s="574" t="s">
        <v>1347</v>
      </c>
      <c r="F984" s="574" t="s">
        <v>1415</v>
      </c>
      <c r="G984" s="574" t="s">
        <v>1416</v>
      </c>
      <c r="H984" s="583">
        <v>2</v>
      </c>
      <c r="I984" s="583">
        <v>2138</v>
      </c>
      <c r="J984" s="574"/>
      <c r="K984" s="574">
        <v>1069</v>
      </c>
      <c r="L984" s="583">
        <v>2</v>
      </c>
      <c r="M984" s="583">
        <v>2144</v>
      </c>
      <c r="N984" s="574"/>
      <c r="O984" s="574">
        <v>1072</v>
      </c>
      <c r="P984" s="583"/>
      <c r="Q984" s="583"/>
      <c r="R984" s="579"/>
      <c r="S984" s="584"/>
    </row>
    <row r="985" spans="1:19" ht="14.45" customHeight="1" x14ac:dyDescent="0.2">
      <c r="A985" s="573" t="s">
        <v>1331</v>
      </c>
      <c r="B985" s="574" t="s">
        <v>1332</v>
      </c>
      <c r="C985" s="574" t="s">
        <v>489</v>
      </c>
      <c r="D985" s="574" t="s">
        <v>572</v>
      </c>
      <c r="E985" s="574" t="s">
        <v>1347</v>
      </c>
      <c r="F985" s="574" t="s">
        <v>1423</v>
      </c>
      <c r="G985" s="574" t="s">
        <v>1424</v>
      </c>
      <c r="H985" s="583">
        <v>5</v>
      </c>
      <c r="I985" s="583">
        <v>3610</v>
      </c>
      <c r="J985" s="574"/>
      <c r="K985" s="574">
        <v>722</v>
      </c>
      <c r="L985" s="583">
        <v>4</v>
      </c>
      <c r="M985" s="583">
        <v>2900</v>
      </c>
      <c r="N985" s="574"/>
      <c r="O985" s="574">
        <v>725</v>
      </c>
      <c r="P985" s="583"/>
      <c r="Q985" s="583"/>
      <c r="R985" s="579"/>
      <c r="S985" s="584"/>
    </row>
    <row r="986" spans="1:19" ht="14.45" customHeight="1" x14ac:dyDescent="0.2">
      <c r="A986" s="573" t="s">
        <v>1331</v>
      </c>
      <c r="B986" s="574" t="s">
        <v>1332</v>
      </c>
      <c r="C986" s="574" t="s">
        <v>489</v>
      </c>
      <c r="D986" s="574" t="s">
        <v>572</v>
      </c>
      <c r="E986" s="574" t="s">
        <v>1347</v>
      </c>
      <c r="F986" s="574" t="s">
        <v>1435</v>
      </c>
      <c r="G986" s="574" t="s">
        <v>1436</v>
      </c>
      <c r="H986" s="583"/>
      <c r="I986" s="583"/>
      <c r="J986" s="574"/>
      <c r="K986" s="574"/>
      <c r="L986" s="583">
        <v>2</v>
      </c>
      <c r="M986" s="583">
        <v>1022</v>
      </c>
      <c r="N986" s="574"/>
      <c r="O986" s="574">
        <v>511</v>
      </c>
      <c r="P986" s="583"/>
      <c r="Q986" s="583"/>
      <c r="R986" s="579"/>
      <c r="S986" s="584"/>
    </row>
    <row r="987" spans="1:19" ht="14.45" customHeight="1" x14ac:dyDescent="0.2">
      <c r="A987" s="573" t="s">
        <v>1331</v>
      </c>
      <c r="B987" s="574" t="s">
        <v>1332</v>
      </c>
      <c r="C987" s="574" t="s">
        <v>489</v>
      </c>
      <c r="D987" s="574" t="s">
        <v>572</v>
      </c>
      <c r="E987" s="574" t="s">
        <v>1347</v>
      </c>
      <c r="F987" s="574" t="s">
        <v>1443</v>
      </c>
      <c r="G987" s="574" t="s">
        <v>1444</v>
      </c>
      <c r="H987" s="583">
        <v>4</v>
      </c>
      <c r="I987" s="583">
        <v>1248</v>
      </c>
      <c r="J987" s="574"/>
      <c r="K987" s="574">
        <v>312</v>
      </c>
      <c r="L987" s="583">
        <v>4</v>
      </c>
      <c r="M987" s="583">
        <v>1252</v>
      </c>
      <c r="N987" s="574"/>
      <c r="O987" s="574">
        <v>313</v>
      </c>
      <c r="P987" s="583"/>
      <c r="Q987" s="583"/>
      <c r="R987" s="579"/>
      <c r="S987" s="584"/>
    </row>
    <row r="988" spans="1:19" ht="14.45" customHeight="1" x14ac:dyDescent="0.2">
      <c r="A988" s="573" t="s">
        <v>1331</v>
      </c>
      <c r="B988" s="574" t="s">
        <v>1332</v>
      </c>
      <c r="C988" s="574" t="s">
        <v>489</v>
      </c>
      <c r="D988" s="574" t="s">
        <v>572</v>
      </c>
      <c r="E988" s="574" t="s">
        <v>1347</v>
      </c>
      <c r="F988" s="574" t="s">
        <v>1508</v>
      </c>
      <c r="G988" s="574" t="s">
        <v>1509</v>
      </c>
      <c r="H988" s="583"/>
      <c r="I988" s="583"/>
      <c r="J988" s="574"/>
      <c r="K988" s="574"/>
      <c r="L988" s="583">
        <v>2</v>
      </c>
      <c r="M988" s="583">
        <v>7516</v>
      </c>
      <c r="N988" s="574"/>
      <c r="O988" s="574">
        <v>3758</v>
      </c>
      <c r="P988" s="583"/>
      <c r="Q988" s="583"/>
      <c r="R988" s="579"/>
      <c r="S988" s="584"/>
    </row>
    <row r="989" spans="1:19" ht="14.45" customHeight="1" x14ac:dyDescent="0.2">
      <c r="A989" s="573" t="s">
        <v>1331</v>
      </c>
      <c r="B989" s="574" t="s">
        <v>1332</v>
      </c>
      <c r="C989" s="574" t="s">
        <v>489</v>
      </c>
      <c r="D989" s="574" t="s">
        <v>572</v>
      </c>
      <c r="E989" s="574" t="s">
        <v>1347</v>
      </c>
      <c r="F989" s="574" t="s">
        <v>1512</v>
      </c>
      <c r="G989" s="574" t="s">
        <v>1513</v>
      </c>
      <c r="H989" s="583">
        <v>2</v>
      </c>
      <c r="I989" s="583">
        <v>2524</v>
      </c>
      <c r="J989" s="574"/>
      <c r="K989" s="574">
        <v>1262</v>
      </c>
      <c r="L989" s="583"/>
      <c r="M989" s="583"/>
      <c r="N989" s="574"/>
      <c r="O989" s="574"/>
      <c r="P989" s="583"/>
      <c r="Q989" s="583"/>
      <c r="R989" s="579"/>
      <c r="S989" s="584"/>
    </row>
    <row r="990" spans="1:19" ht="14.45" customHeight="1" x14ac:dyDescent="0.2">
      <c r="A990" s="573" t="s">
        <v>1331</v>
      </c>
      <c r="B990" s="574" t="s">
        <v>1332</v>
      </c>
      <c r="C990" s="574" t="s">
        <v>489</v>
      </c>
      <c r="D990" s="574" t="s">
        <v>572</v>
      </c>
      <c r="E990" s="574" t="s">
        <v>1347</v>
      </c>
      <c r="F990" s="574" t="s">
        <v>1514</v>
      </c>
      <c r="G990" s="574" t="s">
        <v>1515</v>
      </c>
      <c r="H990" s="583">
        <v>2</v>
      </c>
      <c r="I990" s="583">
        <v>2174</v>
      </c>
      <c r="J990" s="574"/>
      <c r="K990" s="574">
        <v>1087</v>
      </c>
      <c r="L990" s="583"/>
      <c r="M990" s="583"/>
      <c r="N990" s="574"/>
      <c r="O990" s="574"/>
      <c r="P990" s="583"/>
      <c r="Q990" s="583"/>
      <c r="R990" s="579"/>
      <c r="S990" s="584"/>
    </row>
    <row r="991" spans="1:19" ht="14.45" customHeight="1" x14ac:dyDescent="0.2">
      <c r="A991" s="573" t="s">
        <v>1331</v>
      </c>
      <c r="B991" s="574" t="s">
        <v>1332</v>
      </c>
      <c r="C991" s="574" t="s">
        <v>489</v>
      </c>
      <c r="D991" s="574" t="s">
        <v>572</v>
      </c>
      <c r="E991" s="574" t="s">
        <v>1347</v>
      </c>
      <c r="F991" s="574" t="s">
        <v>1449</v>
      </c>
      <c r="G991" s="574" t="s">
        <v>1450</v>
      </c>
      <c r="H991" s="583">
        <v>2</v>
      </c>
      <c r="I991" s="583">
        <v>674</v>
      </c>
      <c r="J991" s="574"/>
      <c r="K991" s="574">
        <v>337</v>
      </c>
      <c r="L991" s="583"/>
      <c r="M991" s="583"/>
      <c r="N991" s="574"/>
      <c r="O991" s="574"/>
      <c r="P991" s="583"/>
      <c r="Q991" s="583"/>
      <c r="R991" s="579"/>
      <c r="S991" s="584"/>
    </row>
    <row r="992" spans="1:19" ht="14.45" customHeight="1" x14ac:dyDescent="0.2">
      <c r="A992" s="573" t="s">
        <v>1331</v>
      </c>
      <c r="B992" s="574" t="s">
        <v>1332</v>
      </c>
      <c r="C992" s="574" t="s">
        <v>489</v>
      </c>
      <c r="D992" s="574" t="s">
        <v>572</v>
      </c>
      <c r="E992" s="574" t="s">
        <v>1347</v>
      </c>
      <c r="F992" s="574" t="s">
        <v>1451</v>
      </c>
      <c r="G992" s="574" t="s">
        <v>1452</v>
      </c>
      <c r="H992" s="583">
        <v>1</v>
      </c>
      <c r="I992" s="583">
        <v>1045</v>
      </c>
      <c r="J992" s="574"/>
      <c r="K992" s="574">
        <v>1045</v>
      </c>
      <c r="L992" s="583"/>
      <c r="M992" s="583"/>
      <c r="N992" s="574"/>
      <c r="O992" s="574"/>
      <c r="P992" s="583"/>
      <c r="Q992" s="583"/>
      <c r="R992" s="579"/>
      <c r="S992" s="584"/>
    </row>
    <row r="993" spans="1:19" ht="14.45" customHeight="1" x14ac:dyDescent="0.2">
      <c r="A993" s="573" t="s">
        <v>1331</v>
      </c>
      <c r="B993" s="574" t="s">
        <v>1332</v>
      </c>
      <c r="C993" s="574" t="s">
        <v>489</v>
      </c>
      <c r="D993" s="574" t="s">
        <v>572</v>
      </c>
      <c r="E993" s="574" t="s">
        <v>1347</v>
      </c>
      <c r="F993" s="574" t="s">
        <v>1459</v>
      </c>
      <c r="G993" s="574" t="s">
        <v>1460</v>
      </c>
      <c r="H993" s="583"/>
      <c r="I993" s="583"/>
      <c r="J993" s="574"/>
      <c r="K993" s="574"/>
      <c r="L993" s="583">
        <v>1</v>
      </c>
      <c r="M993" s="583">
        <v>1587</v>
      </c>
      <c r="N993" s="574"/>
      <c r="O993" s="574">
        <v>1587</v>
      </c>
      <c r="P993" s="583"/>
      <c r="Q993" s="583"/>
      <c r="R993" s="579"/>
      <c r="S993" s="584"/>
    </row>
    <row r="994" spans="1:19" ht="14.45" customHeight="1" thickBot="1" x14ac:dyDescent="0.25">
      <c r="A994" s="565" t="s">
        <v>1331</v>
      </c>
      <c r="B994" s="566" t="s">
        <v>1332</v>
      </c>
      <c r="C994" s="566" t="s">
        <v>489</v>
      </c>
      <c r="D994" s="566" t="s">
        <v>572</v>
      </c>
      <c r="E994" s="566" t="s">
        <v>1347</v>
      </c>
      <c r="F994" s="566" t="s">
        <v>1463</v>
      </c>
      <c r="G994" s="566" t="s">
        <v>1446</v>
      </c>
      <c r="H994" s="585">
        <v>4</v>
      </c>
      <c r="I994" s="585">
        <v>3324</v>
      </c>
      <c r="J994" s="566"/>
      <c r="K994" s="566">
        <v>831</v>
      </c>
      <c r="L994" s="585">
        <v>2</v>
      </c>
      <c r="M994" s="585">
        <v>1668</v>
      </c>
      <c r="N994" s="566"/>
      <c r="O994" s="566">
        <v>834</v>
      </c>
      <c r="P994" s="585"/>
      <c r="Q994" s="585"/>
      <c r="R994" s="571"/>
      <c r="S994" s="586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F4A5B5B-3392-4FAE-8952-36471FE67E96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270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573407</v>
      </c>
      <c r="C3" s="221">
        <f t="shared" ref="C3:R3" si="0">SUBTOTAL(9,C6:C1048576)</f>
        <v>0</v>
      </c>
      <c r="D3" s="221">
        <f t="shared" si="0"/>
        <v>521569.23</v>
      </c>
      <c r="E3" s="221">
        <f t="shared" si="0"/>
        <v>0</v>
      </c>
      <c r="F3" s="221">
        <f t="shared" si="0"/>
        <v>49172</v>
      </c>
      <c r="G3" s="224">
        <f>IF(D3&lt;&gt;0,F3/D3,"")</f>
        <v>9.4277033942358909E-2</v>
      </c>
      <c r="H3" s="220">
        <f t="shared" si="0"/>
        <v>6.97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97"/>
      <c r="B5" s="598">
        <v>2019</v>
      </c>
      <c r="C5" s="599"/>
      <c r="D5" s="599">
        <v>2020</v>
      </c>
      <c r="E5" s="599"/>
      <c r="F5" s="599">
        <v>2021</v>
      </c>
      <c r="G5" s="637" t="s">
        <v>2</v>
      </c>
      <c r="H5" s="598">
        <v>2019</v>
      </c>
      <c r="I5" s="599"/>
      <c r="J5" s="599">
        <v>2020</v>
      </c>
      <c r="K5" s="599"/>
      <c r="L5" s="599">
        <v>2021</v>
      </c>
      <c r="M5" s="637" t="s">
        <v>2</v>
      </c>
      <c r="N5" s="598">
        <v>2019</v>
      </c>
      <c r="O5" s="599"/>
      <c r="P5" s="599">
        <v>2020</v>
      </c>
      <c r="Q5" s="599"/>
      <c r="R5" s="599">
        <v>2021</v>
      </c>
      <c r="S5" s="637" t="s">
        <v>2</v>
      </c>
    </row>
    <row r="6" spans="1:19" ht="14.45" customHeight="1" x14ac:dyDescent="0.2">
      <c r="A6" s="590" t="s">
        <v>1538</v>
      </c>
      <c r="B6" s="619">
        <v>126</v>
      </c>
      <c r="C6" s="559"/>
      <c r="D6" s="619">
        <v>1784</v>
      </c>
      <c r="E6" s="559"/>
      <c r="F6" s="619">
        <v>412</v>
      </c>
      <c r="G6" s="564"/>
      <c r="H6" s="619"/>
      <c r="I6" s="559"/>
      <c r="J6" s="619"/>
      <c r="K6" s="559"/>
      <c r="L6" s="619"/>
      <c r="M6" s="564"/>
      <c r="N6" s="619"/>
      <c r="O6" s="559"/>
      <c r="P6" s="619"/>
      <c r="Q6" s="559"/>
      <c r="R6" s="619"/>
      <c r="S6" s="122"/>
    </row>
    <row r="7" spans="1:19" ht="14.45" customHeight="1" x14ac:dyDescent="0.2">
      <c r="A7" s="591" t="s">
        <v>1539</v>
      </c>
      <c r="B7" s="621">
        <v>1518</v>
      </c>
      <c r="C7" s="574"/>
      <c r="D7" s="621">
        <v>427.56</v>
      </c>
      <c r="E7" s="574"/>
      <c r="F7" s="621">
        <v>137</v>
      </c>
      <c r="G7" s="579"/>
      <c r="H7" s="621"/>
      <c r="I7" s="574"/>
      <c r="J7" s="621"/>
      <c r="K7" s="574"/>
      <c r="L7" s="621"/>
      <c r="M7" s="579"/>
      <c r="N7" s="621"/>
      <c r="O7" s="574"/>
      <c r="P7" s="621"/>
      <c r="Q7" s="574"/>
      <c r="R7" s="621"/>
      <c r="S7" s="580"/>
    </row>
    <row r="8" spans="1:19" ht="14.45" customHeight="1" x14ac:dyDescent="0.2">
      <c r="A8" s="591" t="s">
        <v>1540</v>
      </c>
      <c r="B8" s="621">
        <v>6845</v>
      </c>
      <c r="C8" s="574"/>
      <c r="D8" s="621">
        <v>1014</v>
      </c>
      <c r="E8" s="574"/>
      <c r="F8" s="621">
        <v>682</v>
      </c>
      <c r="G8" s="579"/>
      <c r="H8" s="621"/>
      <c r="I8" s="574"/>
      <c r="J8" s="621"/>
      <c r="K8" s="574"/>
      <c r="L8" s="621"/>
      <c r="M8" s="579"/>
      <c r="N8" s="621"/>
      <c r="O8" s="574"/>
      <c r="P8" s="621"/>
      <c r="Q8" s="574"/>
      <c r="R8" s="621"/>
      <c r="S8" s="580"/>
    </row>
    <row r="9" spans="1:19" ht="14.45" customHeight="1" x14ac:dyDescent="0.2">
      <c r="A9" s="591" t="s">
        <v>1541</v>
      </c>
      <c r="B9" s="621">
        <v>109022</v>
      </c>
      <c r="C9" s="574"/>
      <c r="D9" s="621">
        <v>40936</v>
      </c>
      <c r="E9" s="574"/>
      <c r="F9" s="621">
        <v>6219</v>
      </c>
      <c r="G9" s="579"/>
      <c r="H9" s="621">
        <v>6.97</v>
      </c>
      <c r="I9" s="574"/>
      <c r="J9" s="621"/>
      <c r="K9" s="574"/>
      <c r="L9" s="621"/>
      <c r="M9" s="579"/>
      <c r="N9" s="621"/>
      <c r="O9" s="574"/>
      <c r="P9" s="621"/>
      <c r="Q9" s="574"/>
      <c r="R9" s="621"/>
      <c r="S9" s="580"/>
    </row>
    <row r="10" spans="1:19" ht="14.45" customHeight="1" x14ac:dyDescent="0.2">
      <c r="A10" s="591" t="s">
        <v>1542</v>
      </c>
      <c r="B10" s="621">
        <v>508</v>
      </c>
      <c r="C10" s="574"/>
      <c r="D10" s="621">
        <v>4790</v>
      </c>
      <c r="E10" s="574"/>
      <c r="F10" s="621"/>
      <c r="G10" s="579"/>
      <c r="H10" s="621"/>
      <c r="I10" s="574"/>
      <c r="J10" s="621"/>
      <c r="K10" s="574"/>
      <c r="L10" s="621"/>
      <c r="M10" s="579"/>
      <c r="N10" s="621"/>
      <c r="O10" s="574"/>
      <c r="P10" s="621"/>
      <c r="Q10" s="574"/>
      <c r="R10" s="621"/>
      <c r="S10" s="580"/>
    </row>
    <row r="11" spans="1:19" ht="14.45" customHeight="1" x14ac:dyDescent="0.2">
      <c r="A11" s="591" t="s">
        <v>1543</v>
      </c>
      <c r="B11" s="621">
        <v>6066</v>
      </c>
      <c r="C11" s="574"/>
      <c r="D11" s="621">
        <v>8137.1100000000006</v>
      </c>
      <c r="E11" s="574"/>
      <c r="F11" s="621">
        <v>411</v>
      </c>
      <c r="G11" s="579"/>
      <c r="H11" s="621"/>
      <c r="I11" s="574"/>
      <c r="J11" s="621"/>
      <c r="K11" s="574"/>
      <c r="L11" s="621"/>
      <c r="M11" s="579"/>
      <c r="N11" s="621"/>
      <c r="O11" s="574"/>
      <c r="P11" s="621"/>
      <c r="Q11" s="574"/>
      <c r="R11" s="621"/>
      <c r="S11" s="580"/>
    </row>
    <row r="12" spans="1:19" ht="14.45" customHeight="1" x14ac:dyDescent="0.2">
      <c r="A12" s="591" t="s">
        <v>1544</v>
      </c>
      <c r="B12" s="621">
        <v>3302</v>
      </c>
      <c r="C12" s="574"/>
      <c r="D12" s="621">
        <v>4603</v>
      </c>
      <c r="E12" s="574"/>
      <c r="F12" s="621"/>
      <c r="G12" s="579"/>
      <c r="H12" s="621"/>
      <c r="I12" s="574"/>
      <c r="J12" s="621"/>
      <c r="K12" s="574"/>
      <c r="L12" s="621"/>
      <c r="M12" s="579"/>
      <c r="N12" s="621"/>
      <c r="O12" s="574"/>
      <c r="P12" s="621"/>
      <c r="Q12" s="574"/>
      <c r="R12" s="621"/>
      <c r="S12" s="580"/>
    </row>
    <row r="13" spans="1:19" ht="14.45" customHeight="1" x14ac:dyDescent="0.2">
      <c r="A13" s="591" t="s">
        <v>1545</v>
      </c>
      <c r="B13" s="621">
        <v>1807</v>
      </c>
      <c r="C13" s="574"/>
      <c r="D13" s="621">
        <v>7198.5599999999995</v>
      </c>
      <c r="E13" s="574"/>
      <c r="F13" s="621">
        <v>1512</v>
      </c>
      <c r="G13" s="579"/>
      <c r="H13" s="621"/>
      <c r="I13" s="574"/>
      <c r="J13" s="621"/>
      <c r="K13" s="574"/>
      <c r="L13" s="621"/>
      <c r="M13" s="579"/>
      <c r="N13" s="621"/>
      <c r="O13" s="574"/>
      <c r="P13" s="621"/>
      <c r="Q13" s="574"/>
      <c r="R13" s="621"/>
      <c r="S13" s="580"/>
    </row>
    <row r="14" spans="1:19" ht="14.45" customHeight="1" x14ac:dyDescent="0.2">
      <c r="A14" s="591" t="s">
        <v>1546</v>
      </c>
      <c r="B14" s="621">
        <v>508</v>
      </c>
      <c r="C14" s="574"/>
      <c r="D14" s="621">
        <v>4883</v>
      </c>
      <c r="E14" s="574"/>
      <c r="F14" s="621"/>
      <c r="G14" s="579"/>
      <c r="H14" s="621"/>
      <c r="I14" s="574"/>
      <c r="J14" s="621"/>
      <c r="K14" s="574"/>
      <c r="L14" s="621"/>
      <c r="M14" s="579"/>
      <c r="N14" s="621"/>
      <c r="O14" s="574"/>
      <c r="P14" s="621"/>
      <c r="Q14" s="574"/>
      <c r="R14" s="621"/>
      <c r="S14" s="580"/>
    </row>
    <row r="15" spans="1:19" ht="14.45" customHeight="1" x14ac:dyDescent="0.2">
      <c r="A15" s="591" t="s">
        <v>1547</v>
      </c>
      <c r="B15" s="621">
        <v>376192</v>
      </c>
      <c r="C15" s="574"/>
      <c r="D15" s="621">
        <v>327300</v>
      </c>
      <c r="E15" s="574"/>
      <c r="F15" s="621">
        <v>19960</v>
      </c>
      <c r="G15" s="579"/>
      <c r="H15" s="621"/>
      <c r="I15" s="574"/>
      <c r="J15" s="621"/>
      <c r="K15" s="574"/>
      <c r="L15" s="621"/>
      <c r="M15" s="579"/>
      <c r="N15" s="621"/>
      <c r="O15" s="574"/>
      <c r="P15" s="621"/>
      <c r="Q15" s="574"/>
      <c r="R15" s="621"/>
      <c r="S15" s="580"/>
    </row>
    <row r="16" spans="1:19" ht="14.45" customHeight="1" x14ac:dyDescent="0.2">
      <c r="A16" s="591" t="s">
        <v>1548</v>
      </c>
      <c r="B16" s="621">
        <v>76</v>
      </c>
      <c r="C16" s="574"/>
      <c r="D16" s="621">
        <v>24951</v>
      </c>
      <c r="E16" s="574"/>
      <c r="F16" s="621">
        <v>137</v>
      </c>
      <c r="G16" s="579"/>
      <c r="H16" s="621"/>
      <c r="I16" s="574"/>
      <c r="J16" s="621"/>
      <c r="K16" s="574"/>
      <c r="L16" s="621"/>
      <c r="M16" s="579"/>
      <c r="N16" s="621"/>
      <c r="O16" s="574"/>
      <c r="P16" s="621"/>
      <c r="Q16" s="574"/>
      <c r="R16" s="621"/>
      <c r="S16" s="580"/>
    </row>
    <row r="17" spans="1:19" ht="14.45" customHeight="1" x14ac:dyDescent="0.2">
      <c r="A17" s="591" t="s">
        <v>1549</v>
      </c>
      <c r="B17" s="621">
        <v>508</v>
      </c>
      <c r="C17" s="574"/>
      <c r="D17" s="621">
        <v>1923</v>
      </c>
      <c r="E17" s="574"/>
      <c r="F17" s="621"/>
      <c r="G17" s="579"/>
      <c r="H17" s="621"/>
      <c r="I17" s="574"/>
      <c r="J17" s="621"/>
      <c r="K17" s="574"/>
      <c r="L17" s="621"/>
      <c r="M17" s="579"/>
      <c r="N17" s="621"/>
      <c r="O17" s="574"/>
      <c r="P17" s="621"/>
      <c r="Q17" s="574"/>
      <c r="R17" s="621"/>
      <c r="S17" s="580"/>
    </row>
    <row r="18" spans="1:19" ht="14.45" customHeight="1" x14ac:dyDescent="0.2">
      <c r="A18" s="591" t="s">
        <v>1550</v>
      </c>
      <c r="B18" s="621">
        <v>23607</v>
      </c>
      <c r="C18" s="574"/>
      <c r="D18" s="621">
        <v>19443</v>
      </c>
      <c r="E18" s="574"/>
      <c r="F18" s="621">
        <v>2778</v>
      </c>
      <c r="G18" s="579"/>
      <c r="H18" s="621"/>
      <c r="I18" s="574"/>
      <c r="J18" s="621"/>
      <c r="K18" s="574"/>
      <c r="L18" s="621"/>
      <c r="M18" s="579"/>
      <c r="N18" s="621"/>
      <c r="O18" s="574"/>
      <c r="P18" s="621"/>
      <c r="Q18" s="574"/>
      <c r="R18" s="621"/>
      <c r="S18" s="580"/>
    </row>
    <row r="19" spans="1:19" ht="14.45" customHeight="1" x14ac:dyDescent="0.2">
      <c r="A19" s="591" t="s">
        <v>1551</v>
      </c>
      <c r="B19" s="621"/>
      <c r="C19" s="574"/>
      <c r="D19" s="621">
        <v>255</v>
      </c>
      <c r="E19" s="574"/>
      <c r="F19" s="621"/>
      <c r="G19" s="579"/>
      <c r="H19" s="621"/>
      <c r="I19" s="574"/>
      <c r="J19" s="621"/>
      <c r="K19" s="574"/>
      <c r="L19" s="621"/>
      <c r="M19" s="579"/>
      <c r="N19" s="621"/>
      <c r="O19" s="574"/>
      <c r="P19" s="621"/>
      <c r="Q19" s="574"/>
      <c r="R19" s="621"/>
      <c r="S19" s="580"/>
    </row>
    <row r="20" spans="1:19" ht="14.45" customHeight="1" x14ac:dyDescent="0.2">
      <c r="A20" s="591" t="s">
        <v>1552</v>
      </c>
      <c r="B20" s="621">
        <v>3140</v>
      </c>
      <c r="C20" s="574"/>
      <c r="D20" s="621">
        <v>5120</v>
      </c>
      <c r="E20" s="574"/>
      <c r="F20" s="621"/>
      <c r="G20" s="579"/>
      <c r="H20" s="621"/>
      <c r="I20" s="574"/>
      <c r="J20" s="621"/>
      <c r="K20" s="574"/>
      <c r="L20" s="621"/>
      <c r="M20" s="579"/>
      <c r="N20" s="621"/>
      <c r="O20" s="574"/>
      <c r="P20" s="621"/>
      <c r="Q20" s="574"/>
      <c r="R20" s="621"/>
      <c r="S20" s="580"/>
    </row>
    <row r="21" spans="1:19" ht="14.45" customHeight="1" x14ac:dyDescent="0.2">
      <c r="A21" s="591" t="s">
        <v>1553</v>
      </c>
      <c r="B21" s="621"/>
      <c r="C21" s="574"/>
      <c r="D21" s="621">
        <v>3071</v>
      </c>
      <c r="E21" s="574"/>
      <c r="F21" s="621">
        <v>137</v>
      </c>
      <c r="G21" s="579"/>
      <c r="H21" s="621"/>
      <c r="I21" s="574"/>
      <c r="J21" s="621"/>
      <c r="K21" s="574"/>
      <c r="L21" s="621"/>
      <c r="M21" s="579"/>
      <c r="N21" s="621"/>
      <c r="O21" s="574"/>
      <c r="P21" s="621"/>
      <c r="Q21" s="574"/>
      <c r="R21" s="621"/>
      <c r="S21" s="580"/>
    </row>
    <row r="22" spans="1:19" ht="14.45" customHeight="1" x14ac:dyDescent="0.2">
      <c r="A22" s="591" t="s">
        <v>1554</v>
      </c>
      <c r="B22" s="621">
        <v>9859</v>
      </c>
      <c r="C22" s="574"/>
      <c r="D22" s="621">
        <v>11795</v>
      </c>
      <c r="E22" s="574"/>
      <c r="F22" s="621"/>
      <c r="G22" s="579"/>
      <c r="H22" s="621"/>
      <c r="I22" s="574"/>
      <c r="J22" s="621"/>
      <c r="K22" s="574"/>
      <c r="L22" s="621"/>
      <c r="M22" s="579"/>
      <c r="N22" s="621"/>
      <c r="O22" s="574"/>
      <c r="P22" s="621"/>
      <c r="Q22" s="574"/>
      <c r="R22" s="621"/>
      <c r="S22" s="580"/>
    </row>
    <row r="23" spans="1:19" ht="14.45" customHeight="1" x14ac:dyDescent="0.2">
      <c r="A23" s="591" t="s">
        <v>1555</v>
      </c>
      <c r="B23" s="621"/>
      <c r="C23" s="574"/>
      <c r="D23" s="621">
        <v>0</v>
      </c>
      <c r="E23" s="574"/>
      <c r="F23" s="621"/>
      <c r="G23" s="579"/>
      <c r="H23" s="621"/>
      <c r="I23" s="574"/>
      <c r="J23" s="621"/>
      <c r="K23" s="574"/>
      <c r="L23" s="621"/>
      <c r="M23" s="579"/>
      <c r="N23" s="621"/>
      <c r="O23" s="574"/>
      <c r="P23" s="621"/>
      <c r="Q23" s="574"/>
      <c r="R23" s="621"/>
      <c r="S23" s="580"/>
    </row>
    <row r="24" spans="1:19" ht="14.45" customHeight="1" x14ac:dyDescent="0.2">
      <c r="A24" s="591" t="s">
        <v>1556</v>
      </c>
      <c r="B24" s="621">
        <v>2140</v>
      </c>
      <c r="C24" s="574"/>
      <c r="D24" s="621">
        <v>1018</v>
      </c>
      <c r="E24" s="574"/>
      <c r="F24" s="621">
        <v>3194</v>
      </c>
      <c r="G24" s="579"/>
      <c r="H24" s="621"/>
      <c r="I24" s="574"/>
      <c r="J24" s="621"/>
      <c r="K24" s="574"/>
      <c r="L24" s="621"/>
      <c r="M24" s="579"/>
      <c r="N24" s="621"/>
      <c r="O24" s="574"/>
      <c r="P24" s="621"/>
      <c r="Q24" s="574"/>
      <c r="R24" s="621"/>
      <c r="S24" s="580"/>
    </row>
    <row r="25" spans="1:19" ht="14.45" customHeight="1" x14ac:dyDescent="0.2">
      <c r="A25" s="591" t="s">
        <v>1557</v>
      </c>
      <c r="B25" s="621">
        <v>1774</v>
      </c>
      <c r="C25" s="574"/>
      <c r="D25" s="621">
        <v>255</v>
      </c>
      <c r="E25" s="574"/>
      <c r="F25" s="621"/>
      <c r="G25" s="579"/>
      <c r="H25" s="621"/>
      <c r="I25" s="574"/>
      <c r="J25" s="621"/>
      <c r="K25" s="574"/>
      <c r="L25" s="621"/>
      <c r="M25" s="579"/>
      <c r="N25" s="621"/>
      <c r="O25" s="574"/>
      <c r="P25" s="621"/>
      <c r="Q25" s="574"/>
      <c r="R25" s="621"/>
      <c r="S25" s="580"/>
    </row>
    <row r="26" spans="1:19" ht="14.45" customHeight="1" x14ac:dyDescent="0.2">
      <c r="A26" s="591" t="s">
        <v>1558</v>
      </c>
      <c r="B26" s="621">
        <v>4690</v>
      </c>
      <c r="C26" s="574"/>
      <c r="D26" s="621">
        <v>28094</v>
      </c>
      <c r="E26" s="574"/>
      <c r="F26" s="621">
        <v>9143</v>
      </c>
      <c r="G26" s="579"/>
      <c r="H26" s="621"/>
      <c r="I26" s="574"/>
      <c r="J26" s="621"/>
      <c r="K26" s="574"/>
      <c r="L26" s="621"/>
      <c r="M26" s="579"/>
      <c r="N26" s="621"/>
      <c r="O26" s="574"/>
      <c r="P26" s="621"/>
      <c r="Q26" s="574"/>
      <c r="R26" s="621"/>
      <c r="S26" s="580"/>
    </row>
    <row r="27" spans="1:19" ht="14.45" customHeight="1" x14ac:dyDescent="0.2">
      <c r="A27" s="591" t="s">
        <v>1559</v>
      </c>
      <c r="B27" s="621">
        <v>254</v>
      </c>
      <c r="C27" s="574"/>
      <c r="D27" s="621"/>
      <c r="E27" s="574"/>
      <c r="F27" s="621"/>
      <c r="G27" s="579"/>
      <c r="H27" s="621"/>
      <c r="I27" s="574"/>
      <c r="J27" s="621"/>
      <c r="K27" s="574"/>
      <c r="L27" s="621"/>
      <c r="M27" s="579"/>
      <c r="N27" s="621"/>
      <c r="O27" s="574"/>
      <c r="P27" s="621"/>
      <c r="Q27" s="574"/>
      <c r="R27" s="621"/>
      <c r="S27" s="580"/>
    </row>
    <row r="28" spans="1:19" ht="14.45" customHeight="1" x14ac:dyDescent="0.2">
      <c r="A28" s="591" t="s">
        <v>1560</v>
      </c>
      <c r="B28" s="621">
        <v>1937</v>
      </c>
      <c r="C28" s="574"/>
      <c r="D28" s="621">
        <v>3582</v>
      </c>
      <c r="E28" s="574"/>
      <c r="F28" s="621">
        <v>3102</v>
      </c>
      <c r="G28" s="579"/>
      <c r="H28" s="621"/>
      <c r="I28" s="574"/>
      <c r="J28" s="621"/>
      <c r="K28" s="574"/>
      <c r="L28" s="621"/>
      <c r="M28" s="579"/>
      <c r="N28" s="621"/>
      <c r="O28" s="574"/>
      <c r="P28" s="621"/>
      <c r="Q28" s="574"/>
      <c r="R28" s="621"/>
      <c r="S28" s="580"/>
    </row>
    <row r="29" spans="1:19" ht="14.45" customHeight="1" thickBot="1" x14ac:dyDescent="0.25">
      <c r="A29" s="625" t="s">
        <v>1561</v>
      </c>
      <c r="B29" s="623">
        <v>19528</v>
      </c>
      <c r="C29" s="566"/>
      <c r="D29" s="623">
        <v>20989</v>
      </c>
      <c r="E29" s="566"/>
      <c r="F29" s="623">
        <v>1348</v>
      </c>
      <c r="G29" s="571"/>
      <c r="H29" s="623"/>
      <c r="I29" s="566"/>
      <c r="J29" s="623"/>
      <c r="K29" s="566"/>
      <c r="L29" s="623"/>
      <c r="M29" s="571"/>
      <c r="N29" s="623"/>
      <c r="O29" s="566"/>
      <c r="P29" s="623"/>
      <c r="Q29" s="566"/>
      <c r="R29" s="623"/>
      <c r="S29" s="5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1F022492-B80D-4142-85BC-D4922106DE83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1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1587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270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1176.0999999999999</v>
      </c>
      <c r="G3" s="103">
        <f t="shared" si="0"/>
        <v>573413.97</v>
      </c>
      <c r="H3" s="103"/>
      <c r="I3" s="103"/>
      <c r="J3" s="103">
        <f t="shared" si="0"/>
        <v>1041</v>
      </c>
      <c r="K3" s="103">
        <f t="shared" si="0"/>
        <v>521569.23</v>
      </c>
      <c r="L3" s="103"/>
      <c r="M3" s="103"/>
      <c r="N3" s="103">
        <f t="shared" si="0"/>
        <v>92</v>
      </c>
      <c r="O3" s="103">
        <f t="shared" si="0"/>
        <v>49172</v>
      </c>
      <c r="P3" s="75">
        <f>IF(K3=0,0,O3/K3)</f>
        <v>9.4277033942358909E-2</v>
      </c>
      <c r="Q3" s="104">
        <f>IF(N3=0,0,O3/N3)</f>
        <v>534.47826086956525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28"/>
      <c r="B5" s="626"/>
      <c r="C5" s="628"/>
      <c r="D5" s="638"/>
      <c r="E5" s="630"/>
      <c r="F5" s="639" t="s">
        <v>71</v>
      </c>
      <c r="G5" s="640" t="s">
        <v>14</v>
      </c>
      <c r="H5" s="641"/>
      <c r="I5" s="641"/>
      <c r="J5" s="639" t="s">
        <v>71</v>
      </c>
      <c r="K5" s="640" t="s">
        <v>14</v>
      </c>
      <c r="L5" s="641"/>
      <c r="M5" s="641"/>
      <c r="N5" s="639" t="s">
        <v>71</v>
      </c>
      <c r="O5" s="640" t="s">
        <v>14</v>
      </c>
      <c r="P5" s="642"/>
      <c r="Q5" s="635"/>
    </row>
    <row r="6" spans="1:17" ht="14.45" customHeight="1" x14ac:dyDescent="0.2">
      <c r="A6" s="558" t="s">
        <v>1562</v>
      </c>
      <c r="B6" s="559" t="s">
        <v>1332</v>
      </c>
      <c r="C6" s="559" t="s">
        <v>1347</v>
      </c>
      <c r="D6" s="559" t="s">
        <v>1368</v>
      </c>
      <c r="E6" s="559" t="s">
        <v>1369</v>
      </c>
      <c r="F6" s="116"/>
      <c r="G6" s="116"/>
      <c r="H6" s="116"/>
      <c r="I6" s="116"/>
      <c r="J6" s="116">
        <v>6</v>
      </c>
      <c r="K6" s="116">
        <v>1530</v>
      </c>
      <c r="L6" s="116"/>
      <c r="M6" s="116">
        <v>255</v>
      </c>
      <c r="N6" s="116">
        <v>1</v>
      </c>
      <c r="O6" s="116">
        <v>275</v>
      </c>
      <c r="P6" s="564"/>
      <c r="Q6" s="582">
        <v>275</v>
      </c>
    </row>
    <row r="7" spans="1:17" ht="14.45" customHeight="1" x14ac:dyDescent="0.2">
      <c r="A7" s="573" t="s">
        <v>1562</v>
      </c>
      <c r="B7" s="574" t="s">
        <v>1332</v>
      </c>
      <c r="C7" s="574" t="s">
        <v>1347</v>
      </c>
      <c r="D7" s="574" t="s">
        <v>1370</v>
      </c>
      <c r="E7" s="574" t="s">
        <v>1371</v>
      </c>
      <c r="F7" s="583">
        <v>1</v>
      </c>
      <c r="G7" s="583">
        <v>126</v>
      </c>
      <c r="H7" s="583"/>
      <c r="I7" s="583">
        <v>126</v>
      </c>
      <c r="J7" s="583">
        <v>2</v>
      </c>
      <c r="K7" s="583">
        <v>254</v>
      </c>
      <c r="L7" s="583"/>
      <c r="M7" s="583">
        <v>127</v>
      </c>
      <c r="N7" s="583">
        <v>1</v>
      </c>
      <c r="O7" s="583">
        <v>137</v>
      </c>
      <c r="P7" s="579"/>
      <c r="Q7" s="584">
        <v>137</v>
      </c>
    </row>
    <row r="8" spans="1:17" ht="14.45" customHeight="1" x14ac:dyDescent="0.2">
      <c r="A8" s="573" t="s">
        <v>1563</v>
      </c>
      <c r="B8" s="574" t="s">
        <v>1332</v>
      </c>
      <c r="C8" s="574" t="s">
        <v>1347</v>
      </c>
      <c r="D8" s="574" t="s">
        <v>1368</v>
      </c>
      <c r="E8" s="574" t="s">
        <v>1369</v>
      </c>
      <c r="F8" s="583">
        <v>3</v>
      </c>
      <c r="G8" s="583">
        <v>762</v>
      </c>
      <c r="H8" s="583"/>
      <c r="I8" s="583">
        <v>254</v>
      </c>
      <c r="J8" s="583">
        <v>1</v>
      </c>
      <c r="K8" s="583">
        <v>255</v>
      </c>
      <c r="L8" s="583"/>
      <c r="M8" s="583">
        <v>255</v>
      </c>
      <c r="N8" s="583"/>
      <c r="O8" s="583"/>
      <c r="P8" s="579"/>
      <c r="Q8" s="584"/>
    </row>
    <row r="9" spans="1:17" ht="14.45" customHeight="1" x14ac:dyDescent="0.2">
      <c r="A9" s="573" t="s">
        <v>1563</v>
      </c>
      <c r="B9" s="574" t="s">
        <v>1332</v>
      </c>
      <c r="C9" s="574" t="s">
        <v>1347</v>
      </c>
      <c r="D9" s="574" t="s">
        <v>1370</v>
      </c>
      <c r="E9" s="574" t="s">
        <v>1371</v>
      </c>
      <c r="F9" s="583">
        <v>6</v>
      </c>
      <c r="G9" s="583">
        <v>756</v>
      </c>
      <c r="H9" s="583"/>
      <c r="I9" s="583">
        <v>126</v>
      </c>
      <c r="J9" s="583">
        <v>1</v>
      </c>
      <c r="K9" s="583">
        <v>127</v>
      </c>
      <c r="L9" s="583"/>
      <c r="M9" s="583">
        <v>127</v>
      </c>
      <c r="N9" s="583">
        <v>1</v>
      </c>
      <c r="O9" s="583">
        <v>137</v>
      </c>
      <c r="P9" s="579"/>
      <c r="Q9" s="584">
        <v>137</v>
      </c>
    </row>
    <row r="10" spans="1:17" ht="14.45" customHeight="1" x14ac:dyDescent="0.2">
      <c r="A10" s="573" t="s">
        <v>1563</v>
      </c>
      <c r="B10" s="574" t="s">
        <v>1332</v>
      </c>
      <c r="C10" s="574" t="s">
        <v>1347</v>
      </c>
      <c r="D10" s="574" t="s">
        <v>1390</v>
      </c>
      <c r="E10" s="574" t="s">
        <v>1391</v>
      </c>
      <c r="F10" s="583"/>
      <c r="G10" s="583"/>
      <c r="H10" s="583"/>
      <c r="I10" s="583"/>
      <c r="J10" s="583">
        <v>1</v>
      </c>
      <c r="K10" s="583">
        <v>45.56</v>
      </c>
      <c r="L10" s="583"/>
      <c r="M10" s="583">
        <v>45.56</v>
      </c>
      <c r="N10" s="583"/>
      <c r="O10" s="583"/>
      <c r="P10" s="579"/>
      <c r="Q10" s="584"/>
    </row>
    <row r="11" spans="1:17" ht="14.45" customHeight="1" x14ac:dyDescent="0.2">
      <c r="A11" s="573" t="s">
        <v>1564</v>
      </c>
      <c r="B11" s="574" t="s">
        <v>1332</v>
      </c>
      <c r="C11" s="574" t="s">
        <v>1347</v>
      </c>
      <c r="D11" s="574" t="s">
        <v>1360</v>
      </c>
      <c r="E11" s="574" t="s">
        <v>1361</v>
      </c>
      <c r="F11" s="583">
        <v>1</v>
      </c>
      <c r="G11" s="583">
        <v>38</v>
      </c>
      <c r="H11" s="583"/>
      <c r="I11" s="583">
        <v>38</v>
      </c>
      <c r="J11" s="583"/>
      <c r="K11" s="583"/>
      <c r="L11" s="583"/>
      <c r="M11" s="583"/>
      <c r="N11" s="583"/>
      <c r="O11" s="583"/>
      <c r="P11" s="579"/>
      <c r="Q11" s="584"/>
    </row>
    <row r="12" spans="1:17" ht="14.45" customHeight="1" x14ac:dyDescent="0.2">
      <c r="A12" s="573" t="s">
        <v>1564</v>
      </c>
      <c r="B12" s="574" t="s">
        <v>1332</v>
      </c>
      <c r="C12" s="574" t="s">
        <v>1347</v>
      </c>
      <c r="D12" s="574" t="s">
        <v>1368</v>
      </c>
      <c r="E12" s="574" t="s">
        <v>1369</v>
      </c>
      <c r="F12" s="583">
        <v>6</v>
      </c>
      <c r="G12" s="583">
        <v>1524</v>
      </c>
      <c r="H12" s="583"/>
      <c r="I12" s="583">
        <v>254</v>
      </c>
      <c r="J12" s="583">
        <v>2</v>
      </c>
      <c r="K12" s="583">
        <v>510</v>
      </c>
      <c r="L12" s="583"/>
      <c r="M12" s="583">
        <v>255</v>
      </c>
      <c r="N12" s="583"/>
      <c r="O12" s="583"/>
      <c r="P12" s="579"/>
      <c r="Q12" s="584"/>
    </row>
    <row r="13" spans="1:17" ht="14.45" customHeight="1" x14ac:dyDescent="0.2">
      <c r="A13" s="573" t="s">
        <v>1564</v>
      </c>
      <c r="B13" s="574" t="s">
        <v>1332</v>
      </c>
      <c r="C13" s="574" t="s">
        <v>1347</v>
      </c>
      <c r="D13" s="574" t="s">
        <v>1370</v>
      </c>
      <c r="E13" s="574" t="s">
        <v>1371</v>
      </c>
      <c r="F13" s="583">
        <v>12</v>
      </c>
      <c r="G13" s="583">
        <v>1512</v>
      </c>
      <c r="H13" s="583"/>
      <c r="I13" s="583">
        <v>126</v>
      </c>
      <c r="J13" s="583">
        <v>1</v>
      </c>
      <c r="K13" s="583">
        <v>127</v>
      </c>
      <c r="L13" s="583"/>
      <c r="M13" s="583">
        <v>127</v>
      </c>
      <c r="N13" s="583">
        <v>2</v>
      </c>
      <c r="O13" s="583">
        <v>274</v>
      </c>
      <c r="P13" s="579"/>
      <c r="Q13" s="584">
        <v>137</v>
      </c>
    </row>
    <row r="14" spans="1:17" ht="14.45" customHeight="1" x14ac:dyDescent="0.2">
      <c r="A14" s="573" t="s">
        <v>1564</v>
      </c>
      <c r="B14" s="574" t="s">
        <v>1332</v>
      </c>
      <c r="C14" s="574" t="s">
        <v>1347</v>
      </c>
      <c r="D14" s="574" t="s">
        <v>1396</v>
      </c>
      <c r="E14" s="574" t="s">
        <v>1397</v>
      </c>
      <c r="F14" s="583">
        <v>8</v>
      </c>
      <c r="G14" s="583">
        <v>696</v>
      </c>
      <c r="H14" s="583"/>
      <c r="I14" s="583">
        <v>87</v>
      </c>
      <c r="J14" s="583"/>
      <c r="K14" s="583"/>
      <c r="L14" s="583"/>
      <c r="M14" s="583"/>
      <c r="N14" s="583"/>
      <c r="O14" s="583"/>
      <c r="P14" s="579"/>
      <c r="Q14" s="584"/>
    </row>
    <row r="15" spans="1:17" ht="14.45" customHeight="1" x14ac:dyDescent="0.2">
      <c r="A15" s="573" t="s">
        <v>1564</v>
      </c>
      <c r="B15" s="574" t="s">
        <v>1332</v>
      </c>
      <c r="C15" s="574" t="s">
        <v>1347</v>
      </c>
      <c r="D15" s="574" t="s">
        <v>1427</v>
      </c>
      <c r="E15" s="574" t="s">
        <v>1428</v>
      </c>
      <c r="F15" s="583"/>
      <c r="G15" s="583"/>
      <c r="H15" s="583"/>
      <c r="I15" s="583"/>
      <c r="J15" s="583">
        <v>1</v>
      </c>
      <c r="K15" s="583">
        <v>377</v>
      </c>
      <c r="L15" s="583"/>
      <c r="M15" s="583">
        <v>377</v>
      </c>
      <c r="N15" s="583"/>
      <c r="O15" s="583"/>
      <c r="P15" s="579"/>
      <c r="Q15" s="584"/>
    </row>
    <row r="16" spans="1:17" ht="14.45" customHeight="1" x14ac:dyDescent="0.2">
      <c r="A16" s="573" t="s">
        <v>1564</v>
      </c>
      <c r="B16" s="574" t="s">
        <v>1332</v>
      </c>
      <c r="C16" s="574" t="s">
        <v>1347</v>
      </c>
      <c r="D16" s="574" t="s">
        <v>1433</v>
      </c>
      <c r="E16" s="574" t="s">
        <v>1434</v>
      </c>
      <c r="F16" s="583">
        <v>1</v>
      </c>
      <c r="G16" s="583">
        <v>393</v>
      </c>
      <c r="H16" s="583"/>
      <c r="I16" s="583">
        <v>393</v>
      </c>
      <c r="J16" s="583"/>
      <c r="K16" s="583"/>
      <c r="L16" s="583"/>
      <c r="M16" s="583"/>
      <c r="N16" s="583">
        <v>1</v>
      </c>
      <c r="O16" s="583">
        <v>408</v>
      </c>
      <c r="P16" s="579"/>
      <c r="Q16" s="584">
        <v>408</v>
      </c>
    </row>
    <row r="17" spans="1:17" ht="14.45" customHeight="1" x14ac:dyDescent="0.2">
      <c r="A17" s="573" t="s">
        <v>1564</v>
      </c>
      <c r="B17" s="574" t="s">
        <v>1332</v>
      </c>
      <c r="C17" s="574" t="s">
        <v>1347</v>
      </c>
      <c r="D17" s="574" t="s">
        <v>1435</v>
      </c>
      <c r="E17" s="574" t="s">
        <v>1436</v>
      </c>
      <c r="F17" s="583">
        <v>1</v>
      </c>
      <c r="G17" s="583">
        <v>508</v>
      </c>
      <c r="H17" s="583"/>
      <c r="I17" s="583">
        <v>508</v>
      </c>
      <c r="J17" s="583"/>
      <c r="K17" s="583"/>
      <c r="L17" s="583"/>
      <c r="M17" s="583"/>
      <c r="N17" s="583"/>
      <c r="O17" s="583"/>
      <c r="P17" s="579"/>
      <c r="Q17" s="584"/>
    </row>
    <row r="18" spans="1:17" ht="14.45" customHeight="1" x14ac:dyDescent="0.2">
      <c r="A18" s="573" t="s">
        <v>1564</v>
      </c>
      <c r="B18" s="574" t="s">
        <v>1332</v>
      </c>
      <c r="C18" s="574" t="s">
        <v>1347</v>
      </c>
      <c r="D18" s="574" t="s">
        <v>1443</v>
      </c>
      <c r="E18" s="574" t="s">
        <v>1444</v>
      </c>
      <c r="F18" s="583">
        <v>2</v>
      </c>
      <c r="G18" s="583">
        <v>624</v>
      </c>
      <c r="H18" s="583"/>
      <c r="I18" s="583">
        <v>312</v>
      </c>
      <c r="J18" s="583"/>
      <c r="K18" s="583"/>
      <c r="L18" s="583"/>
      <c r="M18" s="583"/>
      <c r="N18" s="583"/>
      <c r="O18" s="583"/>
      <c r="P18" s="579"/>
      <c r="Q18" s="584"/>
    </row>
    <row r="19" spans="1:17" ht="14.45" customHeight="1" x14ac:dyDescent="0.2">
      <c r="A19" s="573" t="s">
        <v>1564</v>
      </c>
      <c r="B19" s="574" t="s">
        <v>1332</v>
      </c>
      <c r="C19" s="574" t="s">
        <v>1347</v>
      </c>
      <c r="D19" s="574" t="s">
        <v>1447</v>
      </c>
      <c r="E19" s="574" t="s">
        <v>1448</v>
      </c>
      <c r="F19" s="583">
        <v>5</v>
      </c>
      <c r="G19" s="583">
        <v>1550</v>
      </c>
      <c r="H19" s="583"/>
      <c r="I19" s="583">
        <v>310</v>
      </c>
      <c r="J19" s="583"/>
      <c r="K19" s="583"/>
      <c r="L19" s="583"/>
      <c r="M19" s="583"/>
      <c r="N19" s="583"/>
      <c r="O19" s="583"/>
      <c r="P19" s="579"/>
      <c r="Q19" s="584"/>
    </row>
    <row r="20" spans="1:17" ht="14.45" customHeight="1" x14ac:dyDescent="0.2">
      <c r="A20" s="573" t="s">
        <v>1565</v>
      </c>
      <c r="B20" s="574" t="s">
        <v>1332</v>
      </c>
      <c r="C20" s="574" t="s">
        <v>1333</v>
      </c>
      <c r="D20" s="574" t="s">
        <v>1336</v>
      </c>
      <c r="E20" s="574" t="s">
        <v>1337</v>
      </c>
      <c r="F20" s="583">
        <v>0.1</v>
      </c>
      <c r="G20" s="583">
        <v>6.97</v>
      </c>
      <c r="H20" s="583"/>
      <c r="I20" s="583">
        <v>69.699999999999989</v>
      </c>
      <c r="J20" s="583"/>
      <c r="K20" s="583"/>
      <c r="L20" s="583"/>
      <c r="M20" s="583"/>
      <c r="N20" s="583"/>
      <c r="O20" s="583"/>
      <c r="P20" s="579"/>
      <c r="Q20" s="584"/>
    </row>
    <row r="21" spans="1:17" ht="14.45" customHeight="1" x14ac:dyDescent="0.2">
      <c r="A21" s="573" t="s">
        <v>1565</v>
      </c>
      <c r="B21" s="574" t="s">
        <v>1332</v>
      </c>
      <c r="C21" s="574" t="s">
        <v>1347</v>
      </c>
      <c r="D21" s="574" t="s">
        <v>1360</v>
      </c>
      <c r="E21" s="574" t="s">
        <v>1361</v>
      </c>
      <c r="F21" s="583">
        <v>60</v>
      </c>
      <c r="G21" s="583">
        <v>2280</v>
      </c>
      <c r="H21" s="583"/>
      <c r="I21" s="583">
        <v>38</v>
      </c>
      <c r="J21" s="583">
        <v>72</v>
      </c>
      <c r="K21" s="583">
        <v>2736</v>
      </c>
      <c r="L21" s="583"/>
      <c r="M21" s="583">
        <v>38</v>
      </c>
      <c r="N21" s="583">
        <v>1</v>
      </c>
      <c r="O21" s="583">
        <v>40</v>
      </c>
      <c r="P21" s="579"/>
      <c r="Q21" s="584">
        <v>40</v>
      </c>
    </row>
    <row r="22" spans="1:17" ht="14.45" customHeight="1" x14ac:dyDescent="0.2">
      <c r="A22" s="573" t="s">
        <v>1565</v>
      </c>
      <c r="B22" s="574" t="s">
        <v>1332</v>
      </c>
      <c r="C22" s="574" t="s">
        <v>1347</v>
      </c>
      <c r="D22" s="574" t="s">
        <v>1368</v>
      </c>
      <c r="E22" s="574" t="s">
        <v>1369</v>
      </c>
      <c r="F22" s="583">
        <v>10</v>
      </c>
      <c r="G22" s="583">
        <v>2540</v>
      </c>
      <c r="H22" s="583"/>
      <c r="I22" s="583">
        <v>254</v>
      </c>
      <c r="J22" s="583">
        <v>8</v>
      </c>
      <c r="K22" s="583">
        <v>2040</v>
      </c>
      <c r="L22" s="583"/>
      <c r="M22" s="583">
        <v>255</v>
      </c>
      <c r="N22" s="583"/>
      <c r="O22" s="583"/>
      <c r="P22" s="579"/>
      <c r="Q22" s="584"/>
    </row>
    <row r="23" spans="1:17" ht="14.45" customHeight="1" x14ac:dyDescent="0.2">
      <c r="A23" s="573" t="s">
        <v>1565</v>
      </c>
      <c r="B23" s="574" t="s">
        <v>1332</v>
      </c>
      <c r="C23" s="574" t="s">
        <v>1347</v>
      </c>
      <c r="D23" s="574" t="s">
        <v>1370</v>
      </c>
      <c r="E23" s="574" t="s">
        <v>1371</v>
      </c>
      <c r="F23" s="583">
        <v>12</v>
      </c>
      <c r="G23" s="583">
        <v>1512</v>
      </c>
      <c r="H23" s="583"/>
      <c r="I23" s="583">
        <v>126</v>
      </c>
      <c r="J23" s="583">
        <v>15</v>
      </c>
      <c r="K23" s="583">
        <v>1905</v>
      </c>
      <c r="L23" s="583"/>
      <c r="M23" s="583">
        <v>127</v>
      </c>
      <c r="N23" s="583">
        <v>8</v>
      </c>
      <c r="O23" s="583">
        <v>1096</v>
      </c>
      <c r="P23" s="579"/>
      <c r="Q23" s="584">
        <v>137</v>
      </c>
    </row>
    <row r="24" spans="1:17" ht="14.45" customHeight="1" x14ac:dyDescent="0.2">
      <c r="A24" s="573" t="s">
        <v>1565</v>
      </c>
      <c r="B24" s="574" t="s">
        <v>1332</v>
      </c>
      <c r="C24" s="574" t="s">
        <v>1347</v>
      </c>
      <c r="D24" s="574" t="s">
        <v>1372</v>
      </c>
      <c r="E24" s="574" t="s">
        <v>1373</v>
      </c>
      <c r="F24" s="583">
        <v>7</v>
      </c>
      <c r="G24" s="583">
        <v>3808</v>
      </c>
      <c r="H24" s="583"/>
      <c r="I24" s="583">
        <v>544</v>
      </c>
      <c r="J24" s="583"/>
      <c r="K24" s="583"/>
      <c r="L24" s="583"/>
      <c r="M24" s="583"/>
      <c r="N24" s="583"/>
      <c r="O24" s="583"/>
      <c r="P24" s="579"/>
      <c r="Q24" s="584"/>
    </row>
    <row r="25" spans="1:17" ht="14.45" customHeight="1" x14ac:dyDescent="0.2">
      <c r="A25" s="573" t="s">
        <v>1565</v>
      </c>
      <c r="B25" s="574" t="s">
        <v>1332</v>
      </c>
      <c r="C25" s="574" t="s">
        <v>1347</v>
      </c>
      <c r="D25" s="574" t="s">
        <v>1376</v>
      </c>
      <c r="E25" s="574" t="s">
        <v>1377</v>
      </c>
      <c r="F25" s="583">
        <v>11</v>
      </c>
      <c r="G25" s="583">
        <v>5544</v>
      </c>
      <c r="H25" s="583"/>
      <c r="I25" s="583">
        <v>504</v>
      </c>
      <c r="J25" s="583">
        <v>14</v>
      </c>
      <c r="K25" s="583">
        <v>7098</v>
      </c>
      <c r="L25" s="583"/>
      <c r="M25" s="583">
        <v>507</v>
      </c>
      <c r="N25" s="583"/>
      <c r="O25" s="583"/>
      <c r="P25" s="579"/>
      <c r="Q25" s="584"/>
    </row>
    <row r="26" spans="1:17" ht="14.45" customHeight="1" x14ac:dyDescent="0.2">
      <c r="A26" s="573" t="s">
        <v>1565</v>
      </c>
      <c r="B26" s="574" t="s">
        <v>1332</v>
      </c>
      <c r="C26" s="574" t="s">
        <v>1347</v>
      </c>
      <c r="D26" s="574" t="s">
        <v>1378</v>
      </c>
      <c r="E26" s="574" t="s">
        <v>1379</v>
      </c>
      <c r="F26" s="583">
        <v>2</v>
      </c>
      <c r="G26" s="583">
        <v>1370</v>
      </c>
      <c r="H26" s="583"/>
      <c r="I26" s="583">
        <v>685</v>
      </c>
      <c r="J26" s="583">
        <v>8</v>
      </c>
      <c r="K26" s="583">
        <v>5504</v>
      </c>
      <c r="L26" s="583"/>
      <c r="M26" s="583">
        <v>688</v>
      </c>
      <c r="N26" s="583"/>
      <c r="O26" s="583"/>
      <c r="P26" s="579"/>
      <c r="Q26" s="584"/>
    </row>
    <row r="27" spans="1:17" ht="14.45" customHeight="1" x14ac:dyDescent="0.2">
      <c r="A27" s="573" t="s">
        <v>1565</v>
      </c>
      <c r="B27" s="574" t="s">
        <v>1332</v>
      </c>
      <c r="C27" s="574" t="s">
        <v>1347</v>
      </c>
      <c r="D27" s="574" t="s">
        <v>1380</v>
      </c>
      <c r="E27" s="574" t="s">
        <v>1381</v>
      </c>
      <c r="F27" s="583">
        <v>4</v>
      </c>
      <c r="G27" s="583">
        <v>4160</v>
      </c>
      <c r="H27" s="583"/>
      <c r="I27" s="583">
        <v>1040</v>
      </c>
      <c r="J27" s="583"/>
      <c r="K27" s="583"/>
      <c r="L27" s="583"/>
      <c r="M27" s="583"/>
      <c r="N27" s="583"/>
      <c r="O27" s="583"/>
      <c r="P27" s="579"/>
      <c r="Q27" s="584"/>
    </row>
    <row r="28" spans="1:17" ht="14.45" customHeight="1" x14ac:dyDescent="0.2">
      <c r="A28" s="573" t="s">
        <v>1565</v>
      </c>
      <c r="B28" s="574" t="s">
        <v>1332</v>
      </c>
      <c r="C28" s="574" t="s">
        <v>1347</v>
      </c>
      <c r="D28" s="574" t="s">
        <v>1396</v>
      </c>
      <c r="E28" s="574" t="s">
        <v>1397</v>
      </c>
      <c r="F28" s="583">
        <v>42</v>
      </c>
      <c r="G28" s="583">
        <v>3654</v>
      </c>
      <c r="H28" s="583"/>
      <c r="I28" s="583">
        <v>87</v>
      </c>
      <c r="J28" s="583">
        <v>36</v>
      </c>
      <c r="K28" s="583">
        <v>3168</v>
      </c>
      <c r="L28" s="583"/>
      <c r="M28" s="583">
        <v>88</v>
      </c>
      <c r="N28" s="583">
        <v>1</v>
      </c>
      <c r="O28" s="583">
        <v>93</v>
      </c>
      <c r="P28" s="579"/>
      <c r="Q28" s="584">
        <v>93</v>
      </c>
    </row>
    <row r="29" spans="1:17" ht="14.45" customHeight="1" x14ac:dyDescent="0.2">
      <c r="A29" s="573" t="s">
        <v>1565</v>
      </c>
      <c r="B29" s="574" t="s">
        <v>1332</v>
      </c>
      <c r="C29" s="574" t="s">
        <v>1347</v>
      </c>
      <c r="D29" s="574" t="s">
        <v>1404</v>
      </c>
      <c r="E29" s="574" t="s">
        <v>1373</v>
      </c>
      <c r="F29" s="583">
        <v>1</v>
      </c>
      <c r="G29" s="583">
        <v>694</v>
      </c>
      <c r="H29" s="583"/>
      <c r="I29" s="583">
        <v>694</v>
      </c>
      <c r="J29" s="583">
        <v>1</v>
      </c>
      <c r="K29" s="583">
        <v>697</v>
      </c>
      <c r="L29" s="583"/>
      <c r="M29" s="583">
        <v>697</v>
      </c>
      <c r="N29" s="583">
        <v>4</v>
      </c>
      <c r="O29" s="583">
        <v>2860</v>
      </c>
      <c r="P29" s="579"/>
      <c r="Q29" s="584">
        <v>715</v>
      </c>
    </row>
    <row r="30" spans="1:17" ht="14.45" customHeight="1" x14ac:dyDescent="0.2">
      <c r="A30" s="573" t="s">
        <v>1565</v>
      </c>
      <c r="B30" s="574" t="s">
        <v>1332</v>
      </c>
      <c r="C30" s="574" t="s">
        <v>1347</v>
      </c>
      <c r="D30" s="574" t="s">
        <v>1411</v>
      </c>
      <c r="E30" s="574" t="s">
        <v>1412</v>
      </c>
      <c r="F30" s="583"/>
      <c r="G30" s="583"/>
      <c r="H30" s="583"/>
      <c r="I30" s="583"/>
      <c r="J30" s="583"/>
      <c r="K30" s="583"/>
      <c r="L30" s="583"/>
      <c r="M30" s="583"/>
      <c r="N30" s="583">
        <v>1</v>
      </c>
      <c r="O30" s="583">
        <v>463</v>
      </c>
      <c r="P30" s="579"/>
      <c r="Q30" s="584">
        <v>463</v>
      </c>
    </row>
    <row r="31" spans="1:17" ht="14.45" customHeight="1" x14ac:dyDescent="0.2">
      <c r="A31" s="573" t="s">
        <v>1565</v>
      </c>
      <c r="B31" s="574" t="s">
        <v>1332</v>
      </c>
      <c r="C31" s="574" t="s">
        <v>1347</v>
      </c>
      <c r="D31" s="574" t="s">
        <v>1423</v>
      </c>
      <c r="E31" s="574" t="s">
        <v>1424</v>
      </c>
      <c r="F31" s="583">
        <v>11</v>
      </c>
      <c r="G31" s="583">
        <v>7942</v>
      </c>
      <c r="H31" s="583"/>
      <c r="I31" s="583">
        <v>722</v>
      </c>
      <c r="J31" s="583">
        <v>8</v>
      </c>
      <c r="K31" s="583">
        <v>5800</v>
      </c>
      <c r="L31" s="583"/>
      <c r="M31" s="583">
        <v>725</v>
      </c>
      <c r="N31" s="583"/>
      <c r="O31" s="583"/>
      <c r="P31" s="579"/>
      <c r="Q31" s="584"/>
    </row>
    <row r="32" spans="1:17" ht="14.45" customHeight="1" x14ac:dyDescent="0.2">
      <c r="A32" s="573" t="s">
        <v>1565</v>
      </c>
      <c r="B32" s="574" t="s">
        <v>1332</v>
      </c>
      <c r="C32" s="574" t="s">
        <v>1347</v>
      </c>
      <c r="D32" s="574" t="s">
        <v>1427</v>
      </c>
      <c r="E32" s="574" t="s">
        <v>1428</v>
      </c>
      <c r="F32" s="583"/>
      <c r="G32" s="583"/>
      <c r="H32" s="583"/>
      <c r="I32" s="583"/>
      <c r="J32" s="583">
        <v>1</v>
      </c>
      <c r="K32" s="583">
        <v>377</v>
      </c>
      <c r="L32" s="583"/>
      <c r="M32" s="583">
        <v>377</v>
      </c>
      <c r="N32" s="583"/>
      <c r="O32" s="583"/>
      <c r="P32" s="579"/>
      <c r="Q32" s="584"/>
    </row>
    <row r="33" spans="1:17" ht="14.45" customHeight="1" x14ac:dyDescent="0.2">
      <c r="A33" s="573" t="s">
        <v>1565</v>
      </c>
      <c r="B33" s="574" t="s">
        <v>1332</v>
      </c>
      <c r="C33" s="574" t="s">
        <v>1347</v>
      </c>
      <c r="D33" s="574" t="s">
        <v>1433</v>
      </c>
      <c r="E33" s="574" t="s">
        <v>1434</v>
      </c>
      <c r="F33" s="583">
        <v>1</v>
      </c>
      <c r="G33" s="583">
        <v>393</v>
      </c>
      <c r="H33" s="583"/>
      <c r="I33" s="583">
        <v>393</v>
      </c>
      <c r="J33" s="583"/>
      <c r="K33" s="583"/>
      <c r="L33" s="583"/>
      <c r="M33" s="583"/>
      <c r="N33" s="583">
        <v>1</v>
      </c>
      <c r="O33" s="583">
        <v>408</v>
      </c>
      <c r="P33" s="579"/>
      <c r="Q33" s="584">
        <v>408</v>
      </c>
    </row>
    <row r="34" spans="1:17" ht="14.45" customHeight="1" x14ac:dyDescent="0.2">
      <c r="A34" s="573" t="s">
        <v>1565</v>
      </c>
      <c r="B34" s="574" t="s">
        <v>1332</v>
      </c>
      <c r="C34" s="574" t="s">
        <v>1347</v>
      </c>
      <c r="D34" s="574" t="s">
        <v>1435</v>
      </c>
      <c r="E34" s="574" t="s">
        <v>1436</v>
      </c>
      <c r="F34" s="583">
        <v>3</v>
      </c>
      <c r="G34" s="583">
        <v>1524</v>
      </c>
      <c r="H34" s="583"/>
      <c r="I34" s="583">
        <v>508</v>
      </c>
      <c r="J34" s="583">
        <v>4</v>
      </c>
      <c r="K34" s="583">
        <v>2044</v>
      </c>
      <c r="L34" s="583"/>
      <c r="M34" s="583">
        <v>511</v>
      </c>
      <c r="N34" s="583"/>
      <c r="O34" s="583"/>
      <c r="P34" s="579"/>
      <c r="Q34" s="584"/>
    </row>
    <row r="35" spans="1:17" ht="14.45" customHeight="1" x14ac:dyDescent="0.2">
      <c r="A35" s="573" t="s">
        <v>1565</v>
      </c>
      <c r="B35" s="574" t="s">
        <v>1332</v>
      </c>
      <c r="C35" s="574" t="s">
        <v>1347</v>
      </c>
      <c r="D35" s="574" t="s">
        <v>1441</v>
      </c>
      <c r="E35" s="574" t="s">
        <v>1442</v>
      </c>
      <c r="F35" s="583">
        <v>1</v>
      </c>
      <c r="G35" s="583">
        <v>451</v>
      </c>
      <c r="H35" s="583"/>
      <c r="I35" s="583">
        <v>451</v>
      </c>
      <c r="J35" s="583"/>
      <c r="K35" s="583"/>
      <c r="L35" s="583"/>
      <c r="M35" s="583"/>
      <c r="N35" s="583"/>
      <c r="O35" s="583"/>
      <c r="P35" s="579"/>
      <c r="Q35" s="584"/>
    </row>
    <row r="36" spans="1:17" ht="14.45" customHeight="1" x14ac:dyDescent="0.2">
      <c r="A36" s="573" t="s">
        <v>1565</v>
      </c>
      <c r="B36" s="574" t="s">
        <v>1332</v>
      </c>
      <c r="C36" s="574" t="s">
        <v>1347</v>
      </c>
      <c r="D36" s="574" t="s">
        <v>1443</v>
      </c>
      <c r="E36" s="574" t="s">
        <v>1444</v>
      </c>
      <c r="F36" s="583">
        <v>2</v>
      </c>
      <c r="G36" s="583">
        <v>624</v>
      </c>
      <c r="H36" s="583"/>
      <c r="I36" s="583">
        <v>312</v>
      </c>
      <c r="J36" s="583">
        <v>7</v>
      </c>
      <c r="K36" s="583">
        <v>2191</v>
      </c>
      <c r="L36" s="583"/>
      <c r="M36" s="583">
        <v>313</v>
      </c>
      <c r="N36" s="583"/>
      <c r="O36" s="583"/>
      <c r="P36" s="579"/>
      <c r="Q36" s="584"/>
    </row>
    <row r="37" spans="1:17" ht="14.45" customHeight="1" x14ac:dyDescent="0.2">
      <c r="A37" s="573" t="s">
        <v>1565</v>
      </c>
      <c r="B37" s="574" t="s">
        <v>1332</v>
      </c>
      <c r="C37" s="574" t="s">
        <v>1347</v>
      </c>
      <c r="D37" s="574" t="s">
        <v>1510</v>
      </c>
      <c r="E37" s="574" t="s">
        <v>1511</v>
      </c>
      <c r="F37" s="583">
        <v>6</v>
      </c>
      <c r="G37" s="583">
        <v>10476</v>
      </c>
      <c r="H37" s="583"/>
      <c r="I37" s="583">
        <v>1746</v>
      </c>
      <c r="J37" s="583"/>
      <c r="K37" s="583"/>
      <c r="L37" s="583"/>
      <c r="M37" s="583"/>
      <c r="N37" s="583"/>
      <c r="O37" s="583"/>
      <c r="P37" s="579"/>
      <c r="Q37" s="584"/>
    </row>
    <row r="38" spans="1:17" ht="14.45" customHeight="1" x14ac:dyDescent="0.2">
      <c r="A38" s="573" t="s">
        <v>1565</v>
      </c>
      <c r="B38" s="574" t="s">
        <v>1332</v>
      </c>
      <c r="C38" s="574" t="s">
        <v>1347</v>
      </c>
      <c r="D38" s="574" t="s">
        <v>1512</v>
      </c>
      <c r="E38" s="574" t="s">
        <v>1513</v>
      </c>
      <c r="F38" s="583">
        <v>32</v>
      </c>
      <c r="G38" s="583">
        <v>40384</v>
      </c>
      <c r="H38" s="583"/>
      <c r="I38" s="583">
        <v>1262</v>
      </c>
      <c r="J38" s="583"/>
      <c r="K38" s="583"/>
      <c r="L38" s="583"/>
      <c r="M38" s="583"/>
      <c r="N38" s="583"/>
      <c r="O38" s="583"/>
      <c r="P38" s="579"/>
      <c r="Q38" s="584"/>
    </row>
    <row r="39" spans="1:17" ht="14.45" customHeight="1" x14ac:dyDescent="0.2">
      <c r="A39" s="573" t="s">
        <v>1565</v>
      </c>
      <c r="B39" s="574" t="s">
        <v>1332</v>
      </c>
      <c r="C39" s="574" t="s">
        <v>1347</v>
      </c>
      <c r="D39" s="574" t="s">
        <v>1447</v>
      </c>
      <c r="E39" s="574" t="s">
        <v>1448</v>
      </c>
      <c r="F39" s="583">
        <v>2</v>
      </c>
      <c r="G39" s="583">
        <v>620</v>
      </c>
      <c r="H39" s="583"/>
      <c r="I39" s="583">
        <v>310</v>
      </c>
      <c r="J39" s="583"/>
      <c r="K39" s="583"/>
      <c r="L39" s="583"/>
      <c r="M39" s="583"/>
      <c r="N39" s="583"/>
      <c r="O39" s="583"/>
      <c r="P39" s="579"/>
      <c r="Q39" s="584"/>
    </row>
    <row r="40" spans="1:17" ht="14.45" customHeight="1" x14ac:dyDescent="0.2">
      <c r="A40" s="573" t="s">
        <v>1565</v>
      </c>
      <c r="B40" s="574" t="s">
        <v>1332</v>
      </c>
      <c r="C40" s="574" t="s">
        <v>1347</v>
      </c>
      <c r="D40" s="574" t="s">
        <v>1449</v>
      </c>
      <c r="E40" s="574" t="s">
        <v>1450</v>
      </c>
      <c r="F40" s="583"/>
      <c r="G40" s="583"/>
      <c r="H40" s="583"/>
      <c r="I40" s="583"/>
      <c r="J40" s="583">
        <v>5</v>
      </c>
      <c r="K40" s="583">
        <v>1700</v>
      </c>
      <c r="L40" s="583"/>
      <c r="M40" s="583">
        <v>340</v>
      </c>
      <c r="N40" s="583"/>
      <c r="O40" s="583"/>
      <c r="P40" s="579"/>
      <c r="Q40" s="584"/>
    </row>
    <row r="41" spans="1:17" ht="14.45" customHeight="1" x14ac:dyDescent="0.2">
      <c r="A41" s="573" t="s">
        <v>1565</v>
      </c>
      <c r="B41" s="574" t="s">
        <v>1332</v>
      </c>
      <c r="C41" s="574" t="s">
        <v>1347</v>
      </c>
      <c r="D41" s="574" t="s">
        <v>1453</v>
      </c>
      <c r="E41" s="574" t="s">
        <v>1454</v>
      </c>
      <c r="F41" s="583">
        <v>17</v>
      </c>
      <c r="G41" s="583">
        <v>14382</v>
      </c>
      <c r="H41" s="583"/>
      <c r="I41" s="583">
        <v>846</v>
      </c>
      <c r="J41" s="583"/>
      <c r="K41" s="583"/>
      <c r="L41" s="583"/>
      <c r="M41" s="583"/>
      <c r="N41" s="583"/>
      <c r="O41" s="583"/>
      <c r="P41" s="579"/>
      <c r="Q41" s="584"/>
    </row>
    <row r="42" spans="1:17" ht="14.45" customHeight="1" x14ac:dyDescent="0.2">
      <c r="A42" s="573" t="s">
        <v>1565</v>
      </c>
      <c r="B42" s="574" t="s">
        <v>1332</v>
      </c>
      <c r="C42" s="574" t="s">
        <v>1347</v>
      </c>
      <c r="D42" s="574" t="s">
        <v>1457</v>
      </c>
      <c r="E42" s="574" t="s">
        <v>1458</v>
      </c>
      <c r="F42" s="583">
        <v>1</v>
      </c>
      <c r="G42" s="583">
        <v>1209</v>
      </c>
      <c r="H42" s="583"/>
      <c r="I42" s="583">
        <v>1209</v>
      </c>
      <c r="J42" s="583"/>
      <c r="K42" s="583"/>
      <c r="L42" s="583"/>
      <c r="M42" s="583"/>
      <c r="N42" s="583">
        <v>1</v>
      </c>
      <c r="O42" s="583">
        <v>1259</v>
      </c>
      <c r="P42" s="579"/>
      <c r="Q42" s="584">
        <v>1259</v>
      </c>
    </row>
    <row r="43" spans="1:17" ht="14.45" customHeight="1" x14ac:dyDescent="0.2">
      <c r="A43" s="573" t="s">
        <v>1565</v>
      </c>
      <c r="B43" s="574" t="s">
        <v>1332</v>
      </c>
      <c r="C43" s="574" t="s">
        <v>1347</v>
      </c>
      <c r="D43" s="574" t="s">
        <v>1459</v>
      </c>
      <c r="E43" s="574" t="s">
        <v>1460</v>
      </c>
      <c r="F43" s="583"/>
      <c r="G43" s="583"/>
      <c r="H43" s="583"/>
      <c r="I43" s="583"/>
      <c r="J43" s="583">
        <v>2</v>
      </c>
      <c r="K43" s="583">
        <v>3174</v>
      </c>
      <c r="L43" s="583"/>
      <c r="M43" s="583">
        <v>1587</v>
      </c>
      <c r="N43" s="583"/>
      <c r="O43" s="583"/>
      <c r="P43" s="579"/>
      <c r="Q43" s="584"/>
    </row>
    <row r="44" spans="1:17" ht="14.45" customHeight="1" x14ac:dyDescent="0.2">
      <c r="A44" s="573" t="s">
        <v>1565</v>
      </c>
      <c r="B44" s="574" t="s">
        <v>1332</v>
      </c>
      <c r="C44" s="574" t="s">
        <v>1347</v>
      </c>
      <c r="D44" s="574" t="s">
        <v>1518</v>
      </c>
      <c r="E44" s="574" t="s">
        <v>1519</v>
      </c>
      <c r="F44" s="583">
        <v>0</v>
      </c>
      <c r="G44" s="583">
        <v>0</v>
      </c>
      <c r="H44" s="583"/>
      <c r="I44" s="583"/>
      <c r="J44" s="583"/>
      <c r="K44" s="583"/>
      <c r="L44" s="583"/>
      <c r="M44" s="583"/>
      <c r="N44" s="583"/>
      <c r="O44" s="583"/>
      <c r="P44" s="579"/>
      <c r="Q44" s="584"/>
    </row>
    <row r="45" spans="1:17" ht="14.45" customHeight="1" x14ac:dyDescent="0.2">
      <c r="A45" s="573" t="s">
        <v>1565</v>
      </c>
      <c r="B45" s="574" t="s">
        <v>1332</v>
      </c>
      <c r="C45" s="574" t="s">
        <v>1347</v>
      </c>
      <c r="D45" s="574" t="s">
        <v>1461</v>
      </c>
      <c r="E45" s="574" t="s">
        <v>1462</v>
      </c>
      <c r="F45" s="583">
        <v>5</v>
      </c>
      <c r="G45" s="583">
        <v>1260</v>
      </c>
      <c r="H45" s="583"/>
      <c r="I45" s="583">
        <v>252</v>
      </c>
      <c r="J45" s="583"/>
      <c r="K45" s="583"/>
      <c r="L45" s="583"/>
      <c r="M45" s="583"/>
      <c r="N45" s="583"/>
      <c r="O45" s="583"/>
      <c r="P45" s="579"/>
      <c r="Q45" s="584"/>
    </row>
    <row r="46" spans="1:17" ht="14.45" customHeight="1" x14ac:dyDescent="0.2">
      <c r="A46" s="573" t="s">
        <v>1565</v>
      </c>
      <c r="B46" s="574" t="s">
        <v>1332</v>
      </c>
      <c r="C46" s="574" t="s">
        <v>1347</v>
      </c>
      <c r="D46" s="574" t="s">
        <v>1463</v>
      </c>
      <c r="E46" s="574" t="s">
        <v>1446</v>
      </c>
      <c r="F46" s="583">
        <v>1</v>
      </c>
      <c r="G46" s="583">
        <v>831</v>
      </c>
      <c r="H46" s="583"/>
      <c r="I46" s="583">
        <v>831</v>
      </c>
      <c r="J46" s="583">
        <v>3</v>
      </c>
      <c r="K46" s="583">
        <v>2502</v>
      </c>
      <c r="L46" s="583"/>
      <c r="M46" s="583">
        <v>834</v>
      </c>
      <c r="N46" s="583"/>
      <c r="O46" s="583"/>
      <c r="P46" s="579"/>
      <c r="Q46" s="584"/>
    </row>
    <row r="47" spans="1:17" ht="14.45" customHeight="1" x14ac:dyDescent="0.2">
      <c r="A47" s="573" t="s">
        <v>1565</v>
      </c>
      <c r="B47" s="574" t="s">
        <v>1332</v>
      </c>
      <c r="C47" s="574" t="s">
        <v>1347</v>
      </c>
      <c r="D47" s="574" t="s">
        <v>1464</v>
      </c>
      <c r="E47" s="574" t="s">
        <v>1465</v>
      </c>
      <c r="F47" s="583">
        <v>1</v>
      </c>
      <c r="G47" s="583">
        <v>3364</v>
      </c>
      <c r="H47" s="583"/>
      <c r="I47" s="583">
        <v>3364</v>
      </c>
      <c r="J47" s="583"/>
      <c r="K47" s="583"/>
      <c r="L47" s="583"/>
      <c r="M47" s="583"/>
      <c r="N47" s="583"/>
      <c r="O47" s="583"/>
      <c r="P47" s="579"/>
      <c r="Q47" s="584"/>
    </row>
    <row r="48" spans="1:17" ht="14.45" customHeight="1" x14ac:dyDescent="0.2">
      <c r="A48" s="573" t="s">
        <v>1566</v>
      </c>
      <c r="B48" s="574" t="s">
        <v>1332</v>
      </c>
      <c r="C48" s="574" t="s">
        <v>1347</v>
      </c>
      <c r="D48" s="574" t="s">
        <v>1368</v>
      </c>
      <c r="E48" s="574" t="s">
        <v>1369</v>
      </c>
      <c r="F48" s="583">
        <v>2</v>
      </c>
      <c r="G48" s="583">
        <v>508</v>
      </c>
      <c r="H48" s="583"/>
      <c r="I48" s="583">
        <v>254</v>
      </c>
      <c r="J48" s="583">
        <v>1</v>
      </c>
      <c r="K48" s="583">
        <v>255</v>
      </c>
      <c r="L48" s="583"/>
      <c r="M48" s="583">
        <v>255</v>
      </c>
      <c r="N48" s="583"/>
      <c r="O48" s="583"/>
      <c r="P48" s="579"/>
      <c r="Q48" s="584"/>
    </row>
    <row r="49" spans="1:17" ht="14.45" customHeight="1" x14ac:dyDescent="0.2">
      <c r="A49" s="573" t="s">
        <v>1566</v>
      </c>
      <c r="B49" s="574" t="s">
        <v>1332</v>
      </c>
      <c r="C49" s="574" t="s">
        <v>1347</v>
      </c>
      <c r="D49" s="574" t="s">
        <v>1380</v>
      </c>
      <c r="E49" s="574" t="s">
        <v>1381</v>
      </c>
      <c r="F49" s="583"/>
      <c r="G49" s="583"/>
      <c r="H49" s="583"/>
      <c r="I49" s="583"/>
      <c r="J49" s="583">
        <v>2</v>
      </c>
      <c r="K49" s="583">
        <v>2090</v>
      </c>
      <c r="L49" s="583"/>
      <c r="M49" s="583">
        <v>1045</v>
      </c>
      <c r="N49" s="583"/>
      <c r="O49" s="583"/>
      <c r="P49" s="579"/>
      <c r="Q49" s="584"/>
    </row>
    <row r="50" spans="1:17" ht="14.45" customHeight="1" x14ac:dyDescent="0.2">
      <c r="A50" s="573" t="s">
        <v>1566</v>
      </c>
      <c r="B50" s="574" t="s">
        <v>1332</v>
      </c>
      <c r="C50" s="574" t="s">
        <v>1347</v>
      </c>
      <c r="D50" s="574" t="s">
        <v>1503</v>
      </c>
      <c r="E50" s="574" t="s">
        <v>1467</v>
      </c>
      <c r="F50" s="583"/>
      <c r="G50" s="583"/>
      <c r="H50" s="583"/>
      <c r="I50" s="583"/>
      <c r="J50" s="583">
        <v>1</v>
      </c>
      <c r="K50" s="583">
        <v>2357</v>
      </c>
      <c r="L50" s="583"/>
      <c r="M50" s="583">
        <v>2357</v>
      </c>
      <c r="N50" s="583"/>
      <c r="O50" s="583"/>
      <c r="P50" s="579"/>
      <c r="Q50" s="584"/>
    </row>
    <row r="51" spans="1:17" ht="14.45" customHeight="1" x14ac:dyDescent="0.2">
      <c r="A51" s="573" t="s">
        <v>1566</v>
      </c>
      <c r="B51" s="574" t="s">
        <v>1332</v>
      </c>
      <c r="C51" s="574" t="s">
        <v>1347</v>
      </c>
      <c r="D51" s="574" t="s">
        <v>1396</v>
      </c>
      <c r="E51" s="574" t="s">
        <v>1397</v>
      </c>
      <c r="F51" s="583"/>
      <c r="G51" s="583"/>
      <c r="H51" s="583"/>
      <c r="I51" s="583"/>
      <c r="J51" s="583">
        <v>1</v>
      </c>
      <c r="K51" s="583">
        <v>88</v>
      </c>
      <c r="L51" s="583"/>
      <c r="M51" s="583">
        <v>88</v>
      </c>
      <c r="N51" s="583"/>
      <c r="O51" s="583"/>
      <c r="P51" s="579"/>
      <c r="Q51" s="584"/>
    </row>
    <row r="52" spans="1:17" ht="14.45" customHeight="1" x14ac:dyDescent="0.2">
      <c r="A52" s="573" t="s">
        <v>1331</v>
      </c>
      <c r="B52" s="574" t="s">
        <v>1332</v>
      </c>
      <c r="C52" s="574" t="s">
        <v>1347</v>
      </c>
      <c r="D52" s="574" t="s">
        <v>1368</v>
      </c>
      <c r="E52" s="574" t="s">
        <v>1369</v>
      </c>
      <c r="F52" s="583">
        <v>9</v>
      </c>
      <c r="G52" s="583">
        <v>2286</v>
      </c>
      <c r="H52" s="583"/>
      <c r="I52" s="583">
        <v>254</v>
      </c>
      <c r="J52" s="583">
        <v>3</v>
      </c>
      <c r="K52" s="583">
        <v>765</v>
      </c>
      <c r="L52" s="583"/>
      <c r="M52" s="583">
        <v>255</v>
      </c>
      <c r="N52" s="583"/>
      <c r="O52" s="583"/>
      <c r="P52" s="579"/>
      <c r="Q52" s="584"/>
    </row>
    <row r="53" spans="1:17" ht="14.45" customHeight="1" x14ac:dyDescent="0.2">
      <c r="A53" s="573" t="s">
        <v>1331</v>
      </c>
      <c r="B53" s="574" t="s">
        <v>1332</v>
      </c>
      <c r="C53" s="574" t="s">
        <v>1347</v>
      </c>
      <c r="D53" s="574" t="s">
        <v>1370</v>
      </c>
      <c r="E53" s="574" t="s">
        <v>1371</v>
      </c>
      <c r="F53" s="583">
        <v>1</v>
      </c>
      <c r="G53" s="583">
        <v>126</v>
      </c>
      <c r="H53" s="583"/>
      <c r="I53" s="583">
        <v>126</v>
      </c>
      <c r="J53" s="583">
        <v>4</v>
      </c>
      <c r="K53" s="583">
        <v>508</v>
      </c>
      <c r="L53" s="583"/>
      <c r="M53" s="583">
        <v>127</v>
      </c>
      <c r="N53" s="583">
        <v>3</v>
      </c>
      <c r="O53" s="583">
        <v>411</v>
      </c>
      <c r="P53" s="579"/>
      <c r="Q53" s="584">
        <v>137</v>
      </c>
    </row>
    <row r="54" spans="1:17" ht="14.45" customHeight="1" x14ac:dyDescent="0.2">
      <c r="A54" s="573" t="s">
        <v>1331</v>
      </c>
      <c r="B54" s="574" t="s">
        <v>1332</v>
      </c>
      <c r="C54" s="574" t="s">
        <v>1347</v>
      </c>
      <c r="D54" s="574" t="s">
        <v>1372</v>
      </c>
      <c r="E54" s="574" t="s">
        <v>1373</v>
      </c>
      <c r="F54" s="583"/>
      <c r="G54" s="583"/>
      <c r="H54" s="583"/>
      <c r="I54" s="583"/>
      <c r="J54" s="583">
        <v>4</v>
      </c>
      <c r="K54" s="583">
        <v>2188</v>
      </c>
      <c r="L54" s="583"/>
      <c r="M54" s="583">
        <v>547</v>
      </c>
      <c r="N54" s="583"/>
      <c r="O54" s="583"/>
      <c r="P54" s="579"/>
      <c r="Q54" s="584"/>
    </row>
    <row r="55" spans="1:17" ht="14.45" customHeight="1" x14ac:dyDescent="0.2">
      <c r="A55" s="573" t="s">
        <v>1331</v>
      </c>
      <c r="B55" s="574" t="s">
        <v>1332</v>
      </c>
      <c r="C55" s="574" t="s">
        <v>1347</v>
      </c>
      <c r="D55" s="574" t="s">
        <v>1376</v>
      </c>
      <c r="E55" s="574" t="s">
        <v>1377</v>
      </c>
      <c r="F55" s="583"/>
      <c r="G55" s="583"/>
      <c r="H55" s="583"/>
      <c r="I55" s="583"/>
      <c r="J55" s="583">
        <v>1</v>
      </c>
      <c r="K55" s="583">
        <v>507</v>
      </c>
      <c r="L55" s="583"/>
      <c r="M55" s="583">
        <v>507</v>
      </c>
      <c r="N55" s="583"/>
      <c r="O55" s="583"/>
      <c r="P55" s="579"/>
      <c r="Q55" s="584"/>
    </row>
    <row r="56" spans="1:17" ht="14.45" customHeight="1" x14ac:dyDescent="0.2">
      <c r="A56" s="573" t="s">
        <v>1331</v>
      </c>
      <c r="B56" s="574" t="s">
        <v>1332</v>
      </c>
      <c r="C56" s="574" t="s">
        <v>1347</v>
      </c>
      <c r="D56" s="574" t="s">
        <v>1485</v>
      </c>
      <c r="E56" s="574" t="s">
        <v>1486</v>
      </c>
      <c r="F56" s="583">
        <v>1</v>
      </c>
      <c r="G56" s="583">
        <v>2112</v>
      </c>
      <c r="H56" s="583"/>
      <c r="I56" s="583">
        <v>2112</v>
      </c>
      <c r="J56" s="583"/>
      <c r="K56" s="583"/>
      <c r="L56" s="583"/>
      <c r="M56" s="583"/>
      <c r="N56" s="583"/>
      <c r="O56" s="583"/>
      <c r="P56" s="579"/>
      <c r="Q56" s="584"/>
    </row>
    <row r="57" spans="1:17" ht="14.45" customHeight="1" x14ac:dyDescent="0.2">
      <c r="A57" s="573" t="s">
        <v>1331</v>
      </c>
      <c r="B57" s="574" t="s">
        <v>1332</v>
      </c>
      <c r="C57" s="574" t="s">
        <v>1347</v>
      </c>
      <c r="D57" s="574" t="s">
        <v>1497</v>
      </c>
      <c r="E57" s="574" t="s">
        <v>1498</v>
      </c>
      <c r="F57" s="583"/>
      <c r="G57" s="583"/>
      <c r="H57" s="583"/>
      <c r="I57" s="583"/>
      <c r="J57" s="583">
        <v>2</v>
      </c>
      <c r="K57" s="583">
        <v>3166</v>
      </c>
      <c r="L57" s="583"/>
      <c r="M57" s="583">
        <v>1583</v>
      </c>
      <c r="N57" s="583"/>
      <c r="O57" s="583"/>
      <c r="P57" s="579"/>
      <c r="Q57" s="584"/>
    </row>
    <row r="58" spans="1:17" ht="14.45" customHeight="1" x14ac:dyDescent="0.2">
      <c r="A58" s="573" t="s">
        <v>1331</v>
      </c>
      <c r="B58" s="574" t="s">
        <v>1332</v>
      </c>
      <c r="C58" s="574" t="s">
        <v>1347</v>
      </c>
      <c r="D58" s="574" t="s">
        <v>1390</v>
      </c>
      <c r="E58" s="574" t="s">
        <v>1391</v>
      </c>
      <c r="F58" s="583"/>
      <c r="G58" s="583"/>
      <c r="H58" s="583"/>
      <c r="I58" s="583"/>
      <c r="J58" s="583">
        <v>2</v>
      </c>
      <c r="K58" s="583">
        <v>91.11</v>
      </c>
      <c r="L58" s="583"/>
      <c r="M58" s="583">
        <v>45.555</v>
      </c>
      <c r="N58" s="583"/>
      <c r="O58" s="583"/>
      <c r="P58" s="579"/>
      <c r="Q58" s="584"/>
    </row>
    <row r="59" spans="1:17" ht="14.45" customHeight="1" x14ac:dyDescent="0.2">
      <c r="A59" s="573" t="s">
        <v>1331</v>
      </c>
      <c r="B59" s="574" t="s">
        <v>1332</v>
      </c>
      <c r="C59" s="574" t="s">
        <v>1347</v>
      </c>
      <c r="D59" s="574" t="s">
        <v>1396</v>
      </c>
      <c r="E59" s="574" t="s">
        <v>1397</v>
      </c>
      <c r="F59" s="583"/>
      <c r="G59" s="583"/>
      <c r="H59" s="583"/>
      <c r="I59" s="583"/>
      <c r="J59" s="583">
        <v>1</v>
      </c>
      <c r="K59" s="583">
        <v>88</v>
      </c>
      <c r="L59" s="583"/>
      <c r="M59" s="583">
        <v>88</v>
      </c>
      <c r="N59" s="583"/>
      <c r="O59" s="583"/>
      <c r="P59" s="579"/>
      <c r="Q59" s="584"/>
    </row>
    <row r="60" spans="1:17" ht="14.45" customHeight="1" x14ac:dyDescent="0.2">
      <c r="A60" s="573" t="s">
        <v>1331</v>
      </c>
      <c r="B60" s="574" t="s">
        <v>1332</v>
      </c>
      <c r="C60" s="574" t="s">
        <v>1347</v>
      </c>
      <c r="D60" s="574" t="s">
        <v>1423</v>
      </c>
      <c r="E60" s="574" t="s">
        <v>1424</v>
      </c>
      <c r="F60" s="583">
        <v>1</v>
      </c>
      <c r="G60" s="583">
        <v>722</v>
      </c>
      <c r="H60" s="583"/>
      <c r="I60" s="583">
        <v>722</v>
      </c>
      <c r="J60" s="583"/>
      <c r="K60" s="583"/>
      <c r="L60" s="583"/>
      <c r="M60" s="583"/>
      <c r="N60" s="583"/>
      <c r="O60" s="583"/>
      <c r="P60" s="579"/>
      <c r="Q60" s="584"/>
    </row>
    <row r="61" spans="1:17" ht="14.45" customHeight="1" x14ac:dyDescent="0.2">
      <c r="A61" s="573" t="s">
        <v>1331</v>
      </c>
      <c r="B61" s="574" t="s">
        <v>1332</v>
      </c>
      <c r="C61" s="574" t="s">
        <v>1347</v>
      </c>
      <c r="D61" s="574" t="s">
        <v>1435</v>
      </c>
      <c r="E61" s="574" t="s">
        <v>1436</v>
      </c>
      <c r="F61" s="583">
        <v>1</v>
      </c>
      <c r="G61" s="583">
        <v>508</v>
      </c>
      <c r="H61" s="583"/>
      <c r="I61" s="583">
        <v>508</v>
      </c>
      <c r="J61" s="583">
        <v>1</v>
      </c>
      <c r="K61" s="583">
        <v>511</v>
      </c>
      <c r="L61" s="583"/>
      <c r="M61" s="583">
        <v>511</v>
      </c>
      <c r="N61" s="583"/>
      <c r="O61" s="583"/>
      <c r="P61" s="579"/>
      <c r="Q61" s="584"/>
    </row>
    <row r="62" spans="1:17" ht="14.45" customHeight="1" x14ac:dyDescent="0.2">
      <c r="A62" s="573" t="s">
        <v>1331</v>
      </c>
      <c r="B62" s="574" t="s">
        <v>1332</v>
      </c>
      <c r="C62" s="574" t="s">
        <v>1347</v>
      </c>
      <c r="D62" s="574" t="s">
        <v>1443</v>
      </c>
      <c r="E62" s="574" t="s">
        <v>1444</v>
      </c>
      <c r="F62" s="583">
        <v>1</v>
      </c>
      <c r="G62" s="583">
        <v>312</v>
      </c>
      <c r="H62" s="583"/>
      <c r="I62" s="583">
        <v>312</v>
      </c>
      <c r="J62" s="583">
        <v>1</v>
      </c>
      <c r="K62" s="583">
        <v>313</v>
      </c>
      <c r="L62" s="583"/>
      <c r="M62" s="583">
        <v>313</v>
      </c>
      <c r="N62" s="583"/>
      <c r="O62" s="583"/>
      <c r="P62" s="579"/>
      <c r="Q62" s="584"/>
    </row>
    <row r="63" spans="1:17" ht="14.45" customHeight="1" x14ac:dyDescent="0.2">
      <c r="A63" s="573" t="s">
        <v>1567</v>
      </c>
      <c r="B63" s="574" t="s">
        <v>1332</v>
      </c>
      <c r="C63" s="574" t="s">
        <v>1347</v>
      </c>
      <c r="D63" s="574" t="s">
        <v>1368</v>
      </c>
      <c r="E63" s="574" t="s">
        <v>1369</v>
      </c>
      <c r="F63" s="583">
        <v>13</v>
      </c>
      <c r="G63" s="583">
        <v>3302</v>
      </c>
      <c r="H63" s="583"/>
      <c r="I63" s="583">
        <v>254</v>
      </c>
      <c r="J63" s="583">
        <v>16</v>
      </c>
      <c r="K63" s="583">
        <v>4080</v>
      </c>
      <c r="L63" s="583"/>
      <c r="M63" s="583">
        <v>255</v>
      </c>
      <c r="N63" s="583"/>
      <c r="O63" s="583"/>
      <c r="P63" s="579"/>
      <c r="Q63" s="584"/>
    </row>
    <row r="64" spans="1:17" ht="14.45" customHeight="1" x14ac:dyDescent="0.2">
      <c r="A64" s="573" t="s">
        <v>1567</v>
      </c>
      <c r="B64" s="574" t="s">
        <v>1332</v>
      </c>
      <c r="C64" s="574" t="s">
        <v>1347</v>
      </c>
      <c r="D64" s="574" t="s">
        <v>1370</v>
      </c>
      <c r="E64" s="574" t="s">
        <v>1371</v>
      </c>
      <c r="F64" s="583"/>
      <c r="G64" s="583"/>
      <c r="H64" s="583"/>
      <c r="I64" s="583"/>
      <c r="J64" s="583">
        <v>1</v>
      </c>
      <c r="K64" s="583">
        <v>127</v>
      </c>
      <c r="L64" s="583"/>
      <c r="M64" s="583">
        <v>127</v>
      </c>
      <c r="N64" s="583"/>
      <c r="O64" s="583"/>
      <c r="P64" s="579"/>
      <c r="Q64" s="584"/>
    </row>
    <row r="65" spans="1:17" ht="14.45" customHeight="1" x14ac:dyDescent="0.2">
      <c r="A65" s="573" t="s">
        <v>1567</v>
      </c>
      <c r="B65" s="574" t="s">
        <v>1332</v>
      </c>
      <c r="C65" s="574" t="s">
        <v>1347</v>
      </c>
      <c r="D65" s="574" t="s">
        <v>1433</v>
      </c>
      <c r="E65" s="574" t="s">
        <v>1434</v>
      </c>
      <c r="F65" s="583"/>
      <c r="G65" s="583"/>
      <c r="H65" s="583"/>
      <c r="I65" s="583"/>
      <c r="J65" s="583">
        <v>1</v>
      </c>
      <c r="K65" s="583">
        <v>396</v>
      </c>
      <c r="L65" s="583"/>
      <c r="M65" s="583">
        <v>396</v>
      </c>
      <c r="N65" s="583"/>
      <c r="O65" s="583"/>
      <c r="P65" s="579"/>
      <c r="Q65" s="584"/>
    </row>
    <row r="66" spans="1:17" ht="14.45" customHeight="1" x14ac:dyDescent="0.2">
      <c r="A66" s="573" t="s">
        <v>1568</v>
      </c>
      <c r="B66" s="574" t="s">
        <v>1332</v>
      </c>
      <c r="C66" s="574" t="s">
        <v>1347</v>
      </c>
      <c r="D66" s="574" t="s">
        <v>1368</v>
      </c>
      <c r="E66" s="574" t="s">
        <v>1369</v>
      </c>
      <c r="F66" s="583"/>
      <c r="G66" s="583"/>
      <c r="H66" s="583"/>
      <c r="I66" s="583"/>
      <c r="J66" s="583">
        <v>6</v>
      </c>
      <c r="K66" s="583">
        <v>1530</v>
      </c>
      <c r="L66" s="583"/>
      <c r="M66" s="583">
        <v>255</v>
      </c>
      <c r="N66" s="583"/>
      <c r="O66" s="583"/>
      <c r="P66" s="579"/>
      <c r="Q66" s="584"/>
    </row>
    <row r="67" spans="1:17" ht="14.45" customHeight="1" x14ac:dyDescent="0.2">
      <c r="A67" s="573" t="s">
        <v>1568</v>
      </c>
      <c r="B67" s="574" t="s">
        <v>1332</v>
      </c>
      <c r="C67" s="574" t="s">
        <v>1347</v>
      </c>
      <c r="D67" s="574" t="s">
        <v>1370</v>
      </c>
      <c r="E67" s="574" t="s">
        <v>1371</v>
      </c>
      <c r="F67" s="583">
        <v>3</v>
      </c>
      <c r="G67" s="583">
        <v>378</v>
      </c>
      <c r="H67" s="583"/>
      <c r="I67" s="583">
        <v>126</v>
      </c>
      <c r="J67" s="583">
        <v>4</v>
      </c>
      <c r="K67" s="583">
        <v>508</v>
      </c>
      <c r="L67" s="583"/>
      <c r="M67" s="583">
        <v>127</v>
      </c>
      <c r="N67" s="583"/>
      <c r="O67" s="583"/>
      <c r="P67" s="579"/>
      <c r="Q67" s="584"/>
    </row>
    <row r="68" spans="1:17" ht="14.45" customHeight="1" x14ac:dyDescent="0.2">
      <c r="A68" s="573" t="s">
        <v>1568</v>
      </c>
      <c r="B68" s="574" t="s">
        <v>1332</v>
      </c>
      <c r="C68" s="574" t="s">
        <v>1347</v>
      </c>
      <c r="D68" s="574" t="s">
        <v>1378</v>
      </c>
      <c r="E68" s="574" t="s">
        <v>1379</v>
      </c>
      <c r="F68" s="583"/>
      <c r="G68" s="583"/>
      <c r="H68" s="583"/>
      <c r="I68" s="583"/>
      <c r="J68" s="583">
        <v>5</v>
      </c>
      <c r="K68" s="583">
        <v>3440</v>
      </c>
      <c r="L68" s="583"/>
      <c r="M68" s="583">
        <v>688</v>
      </c>
      <c r="N68" s="583"/>
      <c r="O68" s="583"/>
      <c r="P68" s="579"/>
      <c r="Q68" s="584"/>
    </row>
    <row r="69" spans="1:17" ht="14.45" customHeight="1" x14ac:dyDescent="0.2">
      <c r="A69" s="573" t="s">
        <v>1568</v>
      </c>
      <c r="B69" s="574" t="s">
        <v>1332</v>
      </c>
      <c r="C69" s="574" t="s">
        <v>1347</v>
      </c>
      <c r="D69" s="574" t="s">
        <v>1390</v>
      </c>
      <c r="E69" s="574" t="s">
        <v>1391</v>
      </c>
      <c r="F69" s="583"/>
      <c r="G69" s="583"/>
      <c r="H69" s="583"/>
      <c r="I69" s="583"/>
      <c r="J69" s="583">
        <v>1</v>
      </c>
      <c r="K69" s="583">
        <v>45.56</v>
      </c>
      <c r="L69" s="583"/>
      <c r="M69" s="583">
        <v>45.56</v>
      </c>
      <c r="N69" s="583"/>
      <c r="O69" s="583"/>
      <c r="P69" s="579"/>
      <c r="Q69" s="584"/>
    </row>
    <row r="70" spans="1:17" ht="14.45" customHeight="1" x14ac:dyDescent="0.2">
      <c r="A70" s="573" t="s">
        <v>1568</v>
      </c>
      <c r="B70" s="574" t="s">
        <v>1332</v>
      </c>
      <c r="C70" s="574" t="s">
        <v>1347</v>
      </c>
      <c r="D70" s="574" t="s">
        <v>1396</v>
      </c>
      <c r="E70" s="574" t="s">
        <v>1397</v>
      </c>
      <c r="F70" s="583"/>
      <c r="G70" s="583"/>
      <c r="H70" s="583"/>
      <c r="I70" s="583"/>
      <c r="J70" s="583">
        <v>1</v>
      </c>
      <c r="K70" s="583">
        <v>88</v>
      </c>
      <c r="L70" s="583"/>
      <c r="M70" s="583">
        <v>88</v>
      </c>
      <c r="N70" s="583"/>
      <c r="O70" s="583"/>
      <c r="P70" s="579"/>
      <c r="Q70" s="584"/>
    </row>
    <row r="71" spans="1:17" ht="14.45" customHeight="1" x14ac:dyDescent="0.2">
      <c r="A71" s="573" t="s">
        <v>1568</v>
      </c>
      <c r="B71" s="574" t="s">
        <v>1332</v>
      </c>
      <c r="C71" s="574" t="s">
        <v>1347</v>
      </c>
      <c r="D71" s="574" t="s">
        <v>1423</v>
      </c>
      <c r="E71" s="574" t="s">
        <v>1424</v>
      </c>
      <c r="F71" s="583"/>
      <c r="G71" s="583"/>
      <c r="H71" s="583"/>
      <c r="I71" s="583"/>
      <c r="J71" s="583"/>
      <c r="K71" s="583"/>
      <c r="L71" s="583"/>
      <c r="M71" s="583"/>
      <c r="N71" s="583">
        <v>2</v>
      </c>
      <c r="O71" s="583">
        <v>1512</v>
      </c>
      <c r="P71" s="579"/>
      <c r="Q71" s="584">
        <v>756</v>
      </c>
    </row>
    <row r="72" spans="1:17" ht="14.45" customHeight="1" x14ac:dyDescent="0.2">
      <c r="A72" s="573" t="s">
        <v>1568</v>
      </c>
      <c r="B72" s="574" t="s">
        <v>1332</v>
      </c>
      <c r="C72" s="574" t="s">
        <v>1347</v>
      </c>
      <c r="D72" s="574" t="s">
        <v>1455</v>
      </c>
      <c r="E72" s="574" t="s">
        <v>1456</v>
      </c>
      <c r="F72" s="583">
        <v>1</v>
      </c>
      <c r="G72" s="583">
        <v>1429</v>
      </c>
      <c r="H72" s="583"/>
      <c r="I72" s="583">
        <v>1429</v>
      </c>
      <c r="J72" s="583"/>
      <c r="K72" s="583"/>
      <c r="L72" s="583"/>
      <c r="M72" s="583"/>
      <c r="N72" s="583"/>
      <c r="O72" s="583"/>
      <c r="P72" s="579"/>
      <c r="Q72" s="584"/>
    </row>
    <row r="73" spans="1:17" ht="14.45" customHeight="1" x14ac:dyDescent="0.2">
      <c r="A73" s="573" t="s">
        <v>1568</v>
      </c>
      <c r="B73" s="574" t="s">
        <v>1332</v>
      </c>
      <c r="C73" s="574" t="s">
        <v>1347</v>
      </c>
      <c r="D73" s="574" t="s">
        <v>1459</v>
      </c>
      <c r="E73" s="574" t="s">
        <v>1460</v>
      </c>
      <c r="F73" s="583"/>
      <c r="G73" s="583"/>
      <c r="H73" s="583"/>
      <c r="I73" s="583"/>
      <c r="J73" s="583">
        <v>1</v>
      </c>
      <c r="K73" s="583">
        <v>1587</v>
      </c>
      <c r="L73" s="583"/>
      <c r="M73" s="583">
        <v>1587</v>
      </c>
      <c r="N73" s="583"/>
      <c r="O73" s="583"/>
      <c r="P73" s="579"/>
      <c r="Q73" s="584"/>
    </row>
    <row r="74" spans="1:17" ht="14.45" customHeight="1" x14ac:dyDescent="0.2">
      <c r="A74" s="573" t="s">
        <v>1569</v>
      </c>
      <c r="B74" s="574" t="s">
        <v>1332</v>
      </c>
      <c r="C74" s="574" t="s">
        <v>1347</v>
      </c>
      <c r="D74" s="574" t="s">
        <v>1368</v>
      </c>
      <c r="E74" s="574" t="s">
        <v>1369</v>
      </c>
      <c r="F74" s="583">
        <v>2</v>
      </c>
      <c r="G74" s="583">
        <v>508</v>
      </c>
      <c r="H74" s="583"/>
      <c r="I74" s="583">
        <v>254</v>
      </c>
      <c r="J74" s="583">
        <v>4</v>
      </c>
      <c r="K74" s="583">
        <v>1020</v>
      </c>
      <c r="L74" s="583"/>
      <c r="M74" s="583">
        <v>255</v>
      </c>
      <c r="N74" s="583"/>
      <c r="O74" s="583"/>
      <c r="P74" s="579"/>
      <c r="Q74" s="584"/>
    </row>
    <row r="75" spans="1:17" ht="14.45" customHeight="1" x14ac:dyDescent="0.2">
      <c r="A75" s="573" t="s">
        <v>1569</v>
      </c>
      <c r="B75" s="574" t="s">
        <v>1332</v>
      </c>
      <c r="C75" s="574" t="s">
        <v>1347</v>
      </c>
      <c r="D75" s="574" t="s">
        <v>1370</v>
      </c>
      <c r="E75" s="574" t="s">
        <v>1371</v>
      </c>
      <c r="F75" s="583"/>
      <c r="G75" s="583"/>
      <c r="H75" s="583"/>
      <c r="I75" s="583"/>
      <c r="J75" s="583">
        <v>2</v>
      </c>
      <c r="K75" s="583">
        <v>254</v>
      </c>
      <c r="L75" s="583"/>
      <c r="M75" s="583">
        <v>127</v>
      </c>
      <c r="N75" s="583"/>
      <c r="O75" s="583"/>
      <c r="P75" s="579"/>
      <c r="Q75" s="584"/>
    </row>
    <row r="76" spans="1:17" ht="14.45" customHeight="1" x14ac:dyDescent="0.2">
      <c r="A76" s="573" t="s">
        <v>1569</v>
      </c>
      <c r="B76" s="574" t="s">
        <v>1332</v>
      </c>
      <c r="C76" s="574" t="s">
        <v>1347</v>
      </c>
      <c r="D76" s="574" t="s">
        <v>1380</v>
      </c>
      <c r="E76" s="574" t="s">
        <v>1381</v>
      </c>
      <c r="F76" s="583"/>
      <c r="G76" s="583"/>
      <c r="H76" s="583"/>
      <c r="I76" s="583"/>
      <c r="J76" s="583">
        <v>1</v>
      </c>
      <c r="K76" s="583">
        <v>1045</v>
      </c>
      <c r="L76" s="583"/>
      <c r="M76" s="583">
        <v>1045</v>
      </c>
      <c r="N76" s="583"/>
      <c r="O76" s="583"/>
      <c r="P76" s="579"/>
      <c r="Q76" s="584"/>
    </row>
    <row r="77" spans="1:17" ht="14.45" customHeight="1" x14ac:dyDescent="0.2">
      <c r="A77" s="573" t="s">
        <v>1569</v>
      </c>
      <c r="B77" s="574" t="s">
        <v>1332</v>
      </c>
      <c r="C77" s="574" t="s">
        <v>1347</v>
      </c>
      <c r="D77" s="574" t="s">
        <v>1396</v>
      </c>
      <c r="E77" s="574" t="s">
        <v>1397</v>
      </c>
      <c r="F77" s="583"/>
      <c r="G77" s="583"/>
      <c r="H77" s="583"/>
      <c r="I77" s="583"/>
      <c r="J77" s="583">
        <v>1</v>
      </c>
      <c r="K77" s="583">
        <v>88</v>
      </c>
      <c r="L77" s="583"/>
      <c r="M77" s="583">
        <v>88</v>
      </c>
      <c r="N77" s="583"/>
      <c r="O77" s="583"/>
      <c r="P77" s="579"/>
      <c r="Q77" s="584"/>
    </row>
    <row r="78" spans="1:17" ht="14.45" customHeight="1" x14ac:dyDescent="0.2">
      <c r="A78" s="573" t="s">
        <v>1569</v>
      </c>
      <c r="B78" s="574" t="s">
        <v>1332</v>
      </c>
      <c r="C78" s="574" t="s">
        <v>1347</v>
      </c>
      <c r="D78" s="574" t="s">
        <v>1417</v>
      </c>
      <c r="E78" s="574" t="s">
        <v>1418</v>
      </c>
      <c r="F78" s="583"/>
      <c r="G78" s="583"/>
      <c r="H78" s="583"/>
      <c r="I78" s="583"/>
      <c r="J78" s="583">
        <v>2</v>
      </c>
      <c r="K78" s="583">
        <v>1684</v>
      </c>
      <c r="L78" s="583"/>
      <c r="M78" s="583">
        <v>842</v>
      </c>
      <c r="N78" s="583"/>
      <c r="O78" s="583"/>
      <c r="P78" s="579"/>
      <c r="Q78" s="584"/>
    </row>
    <row r="79" spans="1:17" ht="14.45" customHeight="1" x14ac:dyDescent="0.2">
      <c r="A79" s="573" t="s">
        <v>1569</v>
      </c>
      <c r="B79" s="574" t="s">
        <v>1332</v>
      </c>
      <c r="C79" s="574" t="s">
        <v>1347</v>
      </c>
      <c r="D79" s="574" t="s">
        <v>1433</v>
      </c>
      <c r="E79" s="574" t="s">
        <v>1434</v>
      </c>
      <c r="F79" s="583"/>
      <c r="G79" s="583"/>
      <c r="H79" s="583"/>
      <c r="I79" s="583"/>
      <c r="J79" s="583">
        <v>2</v>
      </c>
      <c r="K79" s="583">
        <v>792</v>
      </c>
      <c r="L79" s="583"/>
      <c r="M79" s="583">
        <v>396</v>
      </c>
      <c r="N79" s="583"/>
      <c r="O79" s="583"/>
      <c r="P79" s="579"/>
      <c r="Q79" s="584"/>
    </row>
    <row r="80" spans="1:17" ht="14.45" customHeight="1" x14ac:dyDescent="0.2">
      <c r="A80" s="573" t="s">
        <v>1570</v>
      </c>
      <c r="B80" s="574" t="s">
        <v>1332</v>
      </c>
      <c r="C80" s="574" t="s">
        <v>1347</v>
      </c>
      <c r="D80" s="574" t="s">
        <v>1360</v>
      </c>
      <c r="E80" s="574" t="s">
        <v>1361</v>
      </c>
      <c r="F80" s="583">
        <v>6</v>
      </c>
      <c r="G80" s="583">
        <v>228</v>
      </c>
      <c r="H80" s="583"/>
      <c r="I80" s="583">
        <v>38</v>
      </c>
      <c r="J80" s="583">
        <v>2</v>
      </c>
      <c r="K80" s="583">
        <v>76</v>
      </c>
      <c r="L80" s="583"/>
      <c r="M80" s="583">
        <v>38</v>
      </c>
      <c r="N80" s="583"/>
      <c r="O80" s="583"/>
      <c r="P80" s="579"/>
      <c r="Q80" s="584"/>
    </row>
    <row r="81" spans="1:17" ht="14.45" customHeight="1" x14ac:dyDescent="0.2">
      <c r="A81" s="573" t="s">
        <v>1570</v>
      </c>
      <c r="B81" s="574" t="s">
        <v>1332</v>
      </c>
      <c r="C81" s="574" t="s">
        <v>1347</v>
      </c>
      <c r="D81" s="574" t="s">
        <v>1368</v>
      </c>
      <c r="E81" s="574" t="s">
        <v>1369</v>
      </c>
      <c r="F81" s="583">
        <v>66</v>
      </c>
      <c r="G81" s="583">
        <v>16764</v>
      </c>
      <c r="H81" s="583"/>
      <c r="I81" s="583">
        <v>254</v>
      </c>
      <c r="J81" s="583">
        <v>36</v>
      </c>
      <c r="K81" s="583">
        <v>9180</v>
      </c>
      <c r="L81" s="583"/>
      <c r="M81" s="583">
        <v>255</v>
      </c>
      <c r="N81" s="583">
        <v>4</v>
      </c>
      <c r="O81" s="583">
        <v>1100</v>
      </c>
      <c r="P81" s="579"/>
      <c r="Q81" s="584">
        <v>275</v>
      </c>
    </row>
    <row r="82" spans="1:17" ht="14.45" customHeight="1" x14ac:dyDescent="0.2">
      <c r="A82" s="573" t="s">
        <v>1570</v>
      </c>
      <c r="B82" s="574" t="s">
        <v>1332</v>
      </c>
      <c r="C82" s="574" t="s">
        <v>1347</v>
      </c>
      <c r="D82" s="574" t="s">
        <v>1370</v>
      </c>
      <c r="E82" s="574" t="s">
        <v>1371</v>
      </c>
      <c r="F82" s="583">
        <v>71</v>
      </c>
      <c r="G82" s="583">
        <v>8946</v>
      </c>
      <c r="H82" s="583"/>
      <c r="I82" s="583">
        <v>126</v>
      </c>
      <c r="J82" s="583">
        <v>52</v>
      </c>
      <c r="K82" s="583">
        <v>6604</v>
      </c>
      <c r="L82" s="583"/>
      <c r="M82" s="583">
        <v>127</v>
      </c>
      <c r="N82" s="583">
        <v>5</v>
      </c>
      <c r="O82" s="583">
        <v>685</v>
      </c>
      <c r="P82" s="579"/>
      <c r="Q82" s="584">
        <v>137</v>
      </c>
    </row>
    <row r="83" spans="1:17" ht="14.45" customHeight="1" x14ac:dyDescent="0.2">
      <c r="A83" s="573" t="s">
        <v>1570</v>
      </c>
      <c r="B83" s="574" t="s">
        <v>1332</v>
      </c>
      <c r="C83" s="574" t="s">
        <v>1347</v>
      </c>
      <c r="D83" s="574" t="s">
        <v>1372</v>
      </c>
      <c r="E83" s="574" t="s">
        <v>1373</v>
      </c>
      <c r="F83" s="583">
        <v>3</v>
      </c>
      <c r="G83" s="583">
        <v>1632</v>
      </c>
      <c r="H83" s="583"/>
      <c r="I83" s="583">
        <v>544</v>
      </c>
      <c r="J83" s="583">
        <v>36</v>
      </c>
      <c r="K83" s="583">
        <v>19692</v>
      </c>
      <c r="L83" s="583"/>
      <c r="M83" s="583">
        <v>547</v>
      </c>
      <c r="N83" s="583">
        <v>1</v>
      </c>
      <c r="O83" s="583">
        <v>559</v>
      </c>
      <c r="P83" s="579"/>
      <c r="Q83" s="584">
        <v>559</v>
      </c>
    </row>
    <row r="84" spans="1:17" ht="14.45" customHeight="1" x14ac:dyDescent="0.2">
      <c r="A84" s="573" t="s">
        <v>1570</v>
      </c>
      <c r="B84" s="574" t="s">
        <v>1332</v>
      </c>
      <c r="C84" s="574" t="s">
        <v>1347</v>
      </c>
      <c r="D84" s="574" t="s">
        <v>1374</v>
      </c>
      <c r="E84" s="574" t="s">
        <v>1375</v>
      </c>
      <c r="F84" s="583"/>
      <c r="G84" s="583"/>
      <c r="H84" s="583"/>
      <c r="I84" s="583"/>
      <c r="J84" s="583">
        <v>4</v>
      </c>
      <c r="K84" s="583">
        <v>6244</v>
      </c>
      <c r="L84" s="583"/>
      <c r="M84" s="583">
        <v>1561</v>
      </c>
      <c r="N84" s="583"/>
      <c r="O84" s="583"/>
      <c r="P84" s="579"/>
      <c r="Q84" s="584"/>
    </row>
    <row r="85" spans="1:17" ht="14.45" customHeight="1" x14ac:dyDescent="0.2">
      <c r="A85" s="573" t="s">
        <v>1570</v>
      </c>
      <c r="B85" s="574" t="s">
        <v>1332</v>
      </c>
      <c r="C85" s="574" t="s">
        <v>1347</v>
      </c>
      <c r="D85" s="574" t="s">
        <v>1376</v>
      </c>
      <c r="E85" s="574" t="s">
        <v>1377</v>
      </c>
      <c r="F85" s="583">
        <v>59</v>
      </c>
      <c r="G85" s="583">
        <v>29736</v>
      </c>
      <c r="H85" s="583"/>
      <c r="I85" s="583">
        <v>504</v>
      </c>
      <c r="J85" s="583">
        <v>57</v>
      </c>
      <c r="K85" s="583">
        <v>28899</v>
      </c>
      <c r="L85" s="583"/>
      <c r="M85" s="583">
        <v>507</v>
      </c>
      <c r="N85" s="583"/>
      <c r="O85" s="583"/>
      <c r="P85" s="579"/>
      <c r="Q85" s="584"/>
    </row>
    <row r="86" spans="1:17" ht="14.45" customHeight="1" x14ac:dyDescent="0.2">
      <c r="A86" s="573" t="s">
        <v>1570</v>
      </c>
      <c r="B86" s="574" t="s">
        <v>1332</v>
      </c>
      <c r="C86" s="574" t="s">
        <v>1347</v>
      </c>
      <c r="D86" s="574" t="s">
        <v>1378</v>
      </c>
      <c r="E86" s="574" t="s">
        <v>1379</v>
      </c>
      <c r="F86" s="583">
        <v>64</v>
      </c>
      <c r="G86" s="583">
        <v>43840</v>
      </c>
      <c r="H86" s="583"/>
      <c r="I86" s="583">
        <v>685</v>
      </c>
      <c r="J86" s="583">
        <v>19</v>
      </c>
      <c r="K86" s="583">
        <v>13072</v>
      </c>
      <c r="L86" s="583"/>
      <c r="M86" s="583">
        <v>688</v>
      </c>
      <c r="N86" s="583"/>
      <c r="O86" s="583"/>
      <c r="P86" s="579"/>
      <c r="Q86" s="584"/>
    </row>
    <row r="87" spans="1:17" ht="14.45" customHeight="1" x14ac:dyDescent="0.2">
      <c r="A87" s="573" t="s">
        <v>1570</v>
      </c>
      <c r="B87" s="574" t="s">
        <v>1332</v>
      </c>
      <c r="C87" s="574" t="s">
        <v>1347</v>
      </c>
      <c r="D87" s="574" t="s">
        <v>1380</v>
      </c>
      <c r="E87" s="574" t="s">
        <v>1381</v>
      </c>
      <c r="F87" s="583">
        <v>86</v>
      </c>
      <c r="G87" s="583">
        <v>89440</v>
      </c>
      <c r="H87" s="583"/>
      <c r="I87" s="583">
        <v>1040</v>
      </c>
      <c r="J87" s="583">
        <v>72</v>
      </c>
      <c r="K87" s="583">
        <v>75240</v>
      </c>
      <c r="L87" s="583"/>
      <c r="M87" s="583">
        <v>1045</v>
      </c>
      <c r="N87" s="583">
        <v>1</v>
      </c>
      <c r="O87" s="583">
        <v>1073</v>
      </c>
      <c r="P87" s="579"/>
      <c r="Q87" s="584">
        <v>1073</v>
      </c>
    </row>
    <row r="88" spans="1:17" ht="14.45" customHeight="1" x14ac:dyDescent="0.2">
      <c r="A88" s="573" t="s">
        <v>1570</v>
      </c>
      <c r="B88" s="574" t="s">
        <v>1332</v>
      </c>
      <c r="C88" s="574" t="s">
        <v>1347</v>
      </c>
      <c r="D88" s="574" t="s">
        <v>1485</v>
      </c>
      <c r="E88" s="574" t="s">
        <v>1486</v>
      </c>
      <c r="F88" s="583">
        <v>10</v>
      </c>
      <c r="G88" s="583">
        <v>21120</v>
      </c>
      <c r="H88" s="583"/>
      <c r="I88" s="583">
        <v>2112</v>
      </c>
      <c r="J88" s="583">
        <v>1</v>
      </c>
      <c r="K88" s="583">
        <v>2121</v>
      </c>
      <c r="L88" s="583"/>
      <c r="M88" s="583">
        <v>2121</v>
      </c>
      <c r="N88" s="583"/>
      <c r="O88" s="583"/>
      <c r="P88" s="579"/>
      <c r="Q88" s="584"/>
    </row>
    <row r="89" spans="1:17" ht="14.45" customHeight="1" x14ac:dyDescent="0.2">
      <c r="A89" s="573" t="s">
        <v>1570</v>
      </c>
      <c r="B89" s="574" t="s">
        <v>1332</v>
      </c>
      <c r="C89" s="574" t="s">
        <v>1347</v>
      </c>
      <c r="D89" s="574" t="s">
        <v>1497</v>
      </c>
      <c r="E89" s="574" t="s">
        <v>1498</v>
      </c>
      <c r="F89" s="583">
        <v>46</v>
      </c>
      <c r="G89" s="583">
        <v>72542</v>
      </c>
      <c r="H89" s="583"/>
      <c r="I89" s="583">
        <v>1577</v>
      </c>
      <c r="J89" s="583">
        <v>34</v>
      </c>
      <c r="K89" s="583">
        <v>53822</v>
      </c>
      <c r="L89" s="583"/>
      <c r="M89" s="583">
        <v>1583</v>
      </c>
      <c r="N89" s="583"/>
      <c r="O89" s="583"/>
      <c r="P89" s="579"/>
      <c r="Q89" s="584"/>
    </row>
    <row r="90" spans="1:17" ht="14.45" customHeight="1" x14ac:dyDescent="0.2">
      <c r="A90" s="573" t="s">
        <v>1570</v>
      </c>
      <c r="B90" s="574" t="s">
        <v>1332</v>
      </c>
      <c r="C90" s="574" t="s">
        <v>1347</v>
      </c>
      <c r="D90" s="574" t="s">
        <v>1499</v>
      </c>
      <c r="E90" s="574" t="s">
        <v>1500</v>
      </c>
      <c r="F90" s="583"/>
      <c r="G90" s="583"/>
      <c r="H90" s="583"/>
      <c r="I90" s="583"/>
      <c r="J90" s="583">
        <v>9</v>
      </c>
      <c r="K90" s="583">
        <v>4095</v>
      </c>
      <c r="L90" s="583"/>
      <c r="M90" s="583">
        <v>455</v>
      </c>
      <c r="N90" s="583"/>
      <c r="O90" s="583"/>
      <c r="P90" s="579"/>
      <c r="Q90" s="584"/>
    </row>
    <row r="91" spans="1:17" ht="14.45" customHeight="1" x14ac:dyDescent="0.2">
      <c r="A91" s="573" t="s">
        <v>1570</v>
      </c>
      <c r="B91" s="574" t="s">
        <v>1332</v>
      </c>
      <c r="C91" s="574" t="s">
        <v>1347</v>
      </c>
      <c r="D91" s="574" t="s">
        <v>1384</v>
      </c>
      <c r="E91" s="574" t="s">
        <v>1385</v>
      </c>
      <c r="F91" s="583">
        <v>1</v>
      </c>
      <c r="G91" s="583">
        <v>982</v>
      </c>
      <c r="H91" s="583"/>
      <c r="I91" s="583">
        <v>982</v>
      </c>
      <c r="J91" s="583"/>
      <c r="K91" s="583"/>
      <c r="L91" s="583"/>
      <c r="M91" s="583"/>
      <c r="N91" s="583"/>
      <c r="O91" s="583"/>
      <c r="P91" s="579"/>
      <c r="Q91" s="584"/>
    </row>
    <row r="92" spans="1:17" ht="14.45" customHeight="1" x14ac:dyDescent="0.2">
      <c r="A92" s="573" t="s">
        <v>1570</v>
      </c>
      <c r="B92" s="574" t="s">
        <v>1332</v>
      </c>
      <c r="C92" s="574" t="s">
        <v>1347</v>
      </c>
      <c r="D92" s="574" t="s">
        <v>1396</v>
      </c>
      <c r="E92" s="574" t="s">
        <v>1397</v>
      </c>
      <c r="F92" s="583">
        <v>239</v>
      </c>
      <c r="G92" s="583">
        <v>20793</v>
      </c>
      <c r="H92" s="583"/>
      <c r="I92" s="583">
        <v>87</v>
      </c>
      <c r="J92" s="583">
        <v>146</v>
      </c>
      <c r="K92" s="583">
        <v>12848</v>
      </c>
      <c r="L92" s="583"/>
      <c r="M92" s="583">
        <v>88</v>
      </c>
      <c r="N92" s="583">
        <v>1</v>
      </c>
      <c r="O92" s="583">
        <v>93</v>
      </c>
      <c r="P92" s="579"/>
      <c r="Q92" s="584">
        <v>93</v>
      </c>
    </row>
    <row r="93" spans="1:17" ht="14.45" customHeight="1" x14ac:dyDescent="0.2">
      <c r="A93" s="573" t="s">
        <v>1570</v>
      </c>
      <c r="B93" s="574" t="s">
        <v>1332</v>
      </c>
      <c r="C93" s="574" t="s">
        <v>1347</v>
      </c>
      <c r="D93" s="574" t="s">
        <v>1400</v>
      </c>
      <c r="E93" s="574" t="s">
        <v>1401</v>
      </c>
      <c r="F93" s="583">
        <v>7</v>
      </c>
      <c r="G93" s="583">
        <v>10738</v>
      </c>
      <c r="H93" s="583"/>
      <c r="I93" s="583">
        <v>1534</v>
      </c>
      <c r="J93" s="583">
        <v>5</v>
      </c>
      <c r="K93" s="583">
        <v>7685</v>
      </c>
      <c r="L93" s="583"/>
      <c r="M93" s="583">
        <v>1537</v>
      </c>
      <c r="N93" s="583">
        <v>4</v>
      </c>
      <c r="O93" s="583">
        <v>6220</v>
      </c>
      <c r="P93" s="579"/>
      <c r="Q93" s="584">
        <v>1555</v>
      </c>
    </row>
    <row r="94" spans="1:17" ht="14.45" customHeight="1" x14ac:dyDescent="0.2">
      <c r="A94" s="573" t="s">
        <v>1570</v>
      </c>
      <c r="B94" s="574" t="s">
        <v>1332</v>
      </c>
      <c r="C94" s="574" t="s">
        <v>1347</v>
      </c>
      <c r="D94" s="574" t="s">
        <v>1404</v>
      </c>
      <c r="E94" s="574" t="s">
        <v>1373</v>
      </c>
      <c r="F94" s="583">
        <v>2</v>
      </c>
      <c r="G94" s="583">
        <v>1388</v>
      </c>
      <c r="H94" s="583"/>
      <c r="I94" s="583">
        <v>694</v>
      </c>
      <c r="J94" s="583"/>
      <c r="K94" s="583"/>
      <c r="L94" s="583"/>
      <c r="M94" s="583"/>
      <c r="N94" s="583"/>
      <c r="O94" s="583"/>
      <c r="P94" s="579"/>
      <c r="Q94" s="584"/>
    </row>
    <row r="95" spans="1:17" ht="14.45" customHeight="1" x14ac:dyDescent="0.2">
      <c r="A95" s="573" t="s">
        <v>1570</v>
      </c>
      <c r="B95" s="574" t="s">
        <v>1332</v>
      </c>
      <c r="C95" s="574" t="s">
        <v>1347</v>
      </c>
      <c r="D95" s="574" t="s">
        <v>1415</v>
      </c>
      <c r="E95" s="574" t="s">
        <v>1416</v>
      </c>
      <c r="F95" s="583">
        <v>7</v>
      </c>
      <c r="G95" s="583">
        <v>7483</v>
      </c>
      <c r="H95" s="583"/>
      <c r="I95" s="583">
        <v>1069</v>
      </c>
      <c r="J95" s="583"/>
      <c r="K95" s="583"/>
      <c r="L95" s="583"/>
      <c r="M95" s="583"/>
      <c r="N95" s="583"/>
      <c r="O95" s="583"/>
      <c r="P95" s="579"/>
      <c r="Q95" s="584"/>
    </row>
    <row r="96" spans="1:17" ht="14.45" customHeight="1" x14ac:dyDescent="0.2">
      <c r="A96" s="573" t="s">
        <v>1570</v>
      </c>
      <c r="B96" s="574" t="s">
        <v>1332</v>
      </c>
      <c r="C96" s="574" t="s">
        <v>1347</v>
      </c>
      <c r="D96" s="574" t="s">
        <v>1423</v>
      </c>
      <c r="E96" s="574" t="s">
        <v>1424</v>
      </c>
      <c r="F96" s="583">
        <v>14</v>
      </c>
      <c r="G96" s="583">
        <v>10108</v>
      </c>
      <c r="H96" s="583"/>
      <c r="I96" s="583">
        <v>722</v>
      </c>
      <c r="J96" s="583">
        <v>17</v>
      </c>
      <c r="K96" s="583">
        <v>12325</v>
      </c>
      <c r="L96" s="583"/>
      <c r="M96" s="583">
        <v>725</v>
      </c>
      <c r="N96" s="583"/>
      <c r="O96" s="583"/>
      <c r="P96" s="579"/>
      <c r="Q96" s="584"/>
    </row>
    <row r="97" spans="1:17" ht="14.45" customHeight="1" x14ac:dyDescent="0.2">
      <c r="A97" s="573" t="s">
        <v>1570</v>
      </c>
      <c r="B97" s="574" t="s">
        <v>1332</v>
      </c>
      <c r="C97" s="574" t="s">
        <v>1347</v>
      </c>
      <c r="D97" s="574" t="s">
        <v>1427</v>
      </c>
      <c r="E97" s="574" t="s">
        <v>1428</v>
      </c>
      <c r="F97" s="583">
        <v>2</v>
      </c>
      <c r="G97" s="583">
        <v>752</v>
      </c>
      <c r="H97" s="583"/>
      <c r="I97" s="583">
        <v>376</v>
      </c>
      <c r="J97" s="583"/>
      <c r="K97" s="583"/>
      <c r="L97" s="583"/>
      <c r="M97" s="583"/>
      <c r="N97" s="583"/>
      <c r="O97" s="583"/>
      <c r="P97" s="579"/>
      <c r="Q97" s="584"/>
    </row>
    <row r="98" spans="1:17" ht="14.45" customHeight="1" x14ac:dyDescent="0.2">
      <c r="A98" s="573" t="s">
        <v>1570</v>
      </c>
      <c r="B98" s="574" t="s">
        <v>1332</v>
      </c>
      <c r="C98" s="574" t="s">
        <v>1347</v>
      </c>
      <c r="D98" s="574" t="s">
        <v>1433</v>
      </c>
      <c r="E98" s="574" t="s">
        <v>1434</v>
      </c>
      <c r="F98" s="583">
        <v>6</v>
      </c>
      <c r="G98" s="583">
        <v>2358</v>
      </c>
      <c r="H98" s="583"/>
      <c r="I98" s="583">
        <v>393</v>
      </c>
      <c r="J98" s="583">
        <v>1</v>
      </c>
      <c r="K98" s="583">
        <v>396</v>
      </c>
      <c r="L98" s="583"/>
      <c r="M98" s="583">
        <v>396</v>
      </c>
      <c r="N98" s="583"/>
      <c r="O98" s="583"/>
      <c r="P98" s="579"/>
      <c r="Q98" s="584"/>
    </row>
    <row r="99" spans="1:17" ht="14.45" customHeight="1" x14ac:dyDescent="0.2">
      <c r="A99" s="573" t="s">
        <v>1570</v>
      </c>
      <c r="B99" s="574" t="s">
        <v>1332</v>
      </c>
      <c r="C99" s="574" t="s">
        <v>1347</v>
      </c>
      <c r="D99" s="574" t="s">
        <v>1435</v>
      </c>
      <c r="E99" s="574" t="s">
        <v>1436</v>
      </c>
      <c r="F99" s="583">
        <v>2</v>
      </c>
      <c r="G99" s="583">
        <v>1016</v>
      </c>
      <c r="H99" s="583"/>
      <c r="I99" s="583">
        <v>508</v>
      </c>
      <c r="J99" s="583">
        <v>2</v>
      </c>
      <c r="K99" s="583">
        <v>1022</v>
      </c>
      <c r="L99" s="583"/>
      <c r="M99" s="583">
        <v>511</v>
      </c>
      <c r="N99" s="583"/>
      <c r="O99" s="583"/>
      <c r="P99" s="579"/>
      <c r="Q99" s="584"/>
    </row>
    <row r="100" spans="1:17" ht="14.45" customHeight="1" x14ac:dyDescent="0.2">
      <c r="A100" s="573" t="s">
        <v>1570</v>
      </c>
      <c r="B100" s="574" t="s">
        <v>1332</v>
      </c>
      <c r="C100" s="574" t="s">
        <v>1347</v>
      </c>
      <c r="D100" s="574" t="s">
        <v>1443</v>
      </c>
      <c r="E100" s="574" t="s">
        <v>1444</v>
      </c>
      <c r="F100" s="583">
        <v>1</v>
      </c>
      <c r="G100" s="583">
        <v>312</v>
      </c>
      <c r="H100" s="583"/>
      <c r="I100" s="583">
        <v>312</v>
      </c>
      <c r="J100" s="583">
        <v>2</v>
      </c>
      <c r="K100" s="583">
        <v>626</v>
      </c>
      <c r="L100" s="583"/>
      <c r="M100" s="583">
        <v>313</v>
      </c>
      <c r="N100" s="583"/>
      <c r="O100" s="583"/>
      <c r="P100" s="579"/>
      <c r="Q100" s="584"/>
    </row>
    <row r="101" spans="1:17" ht="14.45" customHeight="1" x14ac:dyDescent="0.2">
      <c r="A101" s="573" t="s">
        <v>1570</v>
      </c>
      <c r="B101" s="574" t="s">
        <v>1332</v>
      </c>
      <c r="C101" s="574" t="s">
        <v>1347</v>
      </c>
      <c r="D101" s="574" t="s">
        <v>1510</v>
      </c>
      <c r="E101" s="574" t="s">
        <v>1511</v>
      </c>
      <c r="F101" s="583">
        <v>10</v>
      </c>
      <c r="G101" s="583">
        <v>17460</v>
      </c>
      <c r="H101" s="583"/>
      <c r="I101" s="583">
        <v>1746</v>
      </c>
      <c r="J101" s="583">
        <v>15</v>
      </c>
      <c r="K101" s="583">
        <v>26295</v>
      </c>
      <c r="L101" s="583"/>
      <c r="M101" s="583">
        <v>1753</v>
      </c>
      <c r="N101" s="583"/>
      <c r="O101" s="583"/>
      <c r="P101" s="579"/>
      <c r="Q101" s="584"/>
    </row>
    <row r="102" spans="1:17" ht="14.45" customHeight="1" x14ac:dyDescent="0.2">
      <c r="A102" s="573" t="s">
        <v>1570</v>
      </c>
      <c r="B102" s="574" t="s">
        <v>1332</v>
      </c>
      <c r="C102" s="574" t="s">
        <v>1347</v>
      </c>
      <c r="D102" s="574" t="s">
        <v>1445</v>
      </c>
      <c r="E102" s="574" t="s">
        <v>1446</v>
      </c>
      <c r="F102" s="583"/>
      <c r="G102" s="583"/>
      <c r="H102" s="583"/>
      <c r="I102" s="583"/>
      <c r="J102" s="583">
        <v>1</v>
      </c>
      <c r="K102" s="583">
        <v>491</v>
      </c>
      <c r="L102" s="583"/>
      <c r="M102" s="583">
        <v>491</v>
      </c>
      <c r="N102" s="583"/>
      <c r="O102" s="583"/>
      <c r="P102" s="579"/>
      <c r="Q102" s="584"/>
    </row>
    <row r="103" spans="1:17" ht="14.45" customHeight="1" x14ac:dyDescent="0.2">
      <c r="A103" s="573" t="s">
        <v>1570</v>
      </c>
      <c r="B103" s="574" t="s">
        <v>1332</v>
      </c>
      <c r="C103" s="574" t="s">
        <v>1347</v>
      </c>
      <c r="D103" s="574" t="s">
        <v>1512</v>
      </c>
      <c r="E103" s="574" t="s">
        <v>1513</v>
      </c>
      <c r="F103" s="583"/>
      <c r="G103" s="583"/>
      <c r="H103" s="583"/>
      <c r="I103" s="583"/>
      <c r="J103" s="583">
        <v>11</v>
      </c>
      <c r="K103" s="583">
        <v>13959</v>
      </c>
      <c r="L103" s="583"/>
      <c r="M103" s="583">
        <v>1269</v>
      </c>
      <c r="N103" s="583"/>
      <c r="O103" s="583"/>
      <c r="P103" s="579"/>
      <c r="Q103" s="584"/>
    </row>
    <row r="104" spans="1:17" ht="14.45" customHeight="1" x14ac:dyDescent="0.2">
      <c r="A104" s="573" t="s">
        <v>1570</v>
      </c>
      <c r="B104" s="574" t="s">
        <v>1332</v>
      </c>
      <c r="C104" s="574" t="s">
        <v>1347</v>
      </c>
      <c r="D104" s="574" t="s">
        <v>1571</v>
      </c>
      <c r="E104" s="574" t="s">
        <v>1572</v>
      </c>
      <c r="F104" s="583">
        <v>1</v>
      </c>
      <c r="G104" s="583">
        <v>1640</v>
      </c>
      <c r="H104" s="583"/>
      <c r="I104" s="583">
        <v>1640</v>
      </c>
      <c r="J104" s="583"/>
      <c r="K104" s="583"/>
      <c r="L104" s="583"/>
      <c r="M104" s="583"/>
      <c r="N104" s="583"/>
      <c r="O104" s="583"/>
      <c r="P104" s="579"/>
      <c r="Q104" s="584"/>
    </row>
    <row r="105" spans="1:17" ht="14.45" customHeight="1" x14ac:dyDescent="0.2">
      <c r="A105" s="573" t="s">
        <v>1570</v>
      </c>
      <c r="B105" s="574" t="s">
        <v>1332</v>
      </c>
      <c r="C105" s="574" t="s">
        <v>1347</v>
      </c>
      <c r="D105" s="574" t="s">
        <v>1514</v>
      </c>
      <c r="E105" s="574" t="s">
        <v>1515</v>
      </c>
      <c r="F105" s="583"/>
      <c r="G105" s="583"/>
      <c r="H105" s="583"/>
      <c r="I105" s="583"/>
      <c r="J105" s="583">
        <v>3</v>
      </c>
      <c r="K105" s="583">
        <v>3276</v>
      </c>
      <c r="L105" s="583"/>
      <c r="M105" s="583">
        <v>1092</v>
      </c>
      <c r="N105" s="583"/>
      <c r="O105" s="583"/>
      <c r="P105" s="579"/>
      <c r="Q105" s="584"/>
    </row>
    <row r="106" spans="1:17" ht="14.45" customHeight="1" x14ac:dyDescent="0.2">
      <c r="A106" s="573" t="s">
        <v>1570</v>
      </c>
      <c r="B106" s="574" t="s">
        <v>1332</v>
      </c>
      <c r="C106" s="574" t="s">
        <v>1347</v>
      </c>
      <c r="D106" s="574" t="s">
        <v>1449</v>
      </c>
      <c r="E106" s="574" t="s">
        <v>1450</v>
      </c>
      <c r="F106" s="583">
        <v>1</v>
      </c>
      <c r="G106" s="583">
        <v>337</v>
      </c>
      <c r="H106" s="583"/>
      <c r="I106" s="583">
        <v>337</v>
      </c>
      <c r="J106" s="583">
        <v>2</v>
      </c>
      <c r="K106" s="583">
        <v>680</v>
      </c>
      <c r="L106" s="583"/>
      <c r="M106" s="583">
        <v>340</v>
      </c>
      <c r="N106" s="583"/>
      <c r="O106" s="583"/>
      <c r="P106" s="579"/>
      <c r="Q106" s="584"/>
    </row>
    <row r="107" spans="1:17" ht="14.45" customHeight="1" x14ac:dyDescent="0.2">
      <c r="A107" s="573" t="s">
        <v>1570</v>
      </c>
      <c r="B107" s="574" t="s">
        <v>1332</v>
      </c>
      <c r="C107" s="574" t="s">
        <v>1347</v>
      </c>
      <c r="D107" s="574" t="s">
        <v>1451</v>
      </c>
      <c r="E107" s="574" t="s">
        <v>1452</v>
      </c>
      <c r="F107" s="583">
        <v>2</v>
      </c>
      <c r="G107" s="583">
        <v>2090</v>
      </c>
      <c r="H107" s="583"/>
      <c r="I107" s="583">
        <v>1045</v>
      </c>
      <c r="J107" s="583"/>
      <c r="K107" s="583"/>
      <c r="L107" s="583"/>
      <c r="M107" s="583"/>
      <c r="N107" s="583"/>
      <c r="O107" s="583"/>
      <c r="P107" s="579"/>
      <c r="Q107" s="584"/>
    </row>
    <row r="108" spans="1:17" ht="14.45" customHeight="1" x14ac:dyDescent="0.2">
      <c r="A108" s="573" t="s">
        <v>1570</v>
      </c>
      <c r="B108" s="574" t="s">
        <v>1332</v>
      </c>
      <c r="C108" s="574" t="s">
        <v>1347</v>
      </c>
      <c r="D108" s="574" t="s">
        <v>1453</v>
      </c>
      <c r="E108" s="574" t="s">
        <v>1454</v>
      </c>
      <c r="F108" s="583">
        <v>1</v>
      </c>
      <c r="G108" s="583">
        <v>846</v>
      </c>
      <c r="H108" s="583"/>
      <c r="I108" s="583">
        <v>846</v>
      </c>
      <c r="J108" s="583">
        <v>9</v>
      </c>
      <c r="K108" s="583">
        <v>7641</v>
      </c>
      <c r="L108" s="583"/>
      <c r="M108" s="583">
        <v>849</v>
      </c>
      <c r="N108" s="583"/>
      <c r="O108" s="583"/>
      <c r="P108" s="579"/>
      <c r="Q108" s="584"/>
    </row>
    <row r="109" spans="1:17" ht="14.45" customHeight="1" x14ac:dyDescent="0.2">
      <c r="A109" s="573" t="s">
        <v>1570</v>
      </c>
      <c r="B109" s="574" t="s">
        <v>1332</v>
      </c>
      <c r="C109" s="574" t="s">
        <v>1347</v>
      </c>
      <c r="D109" s="574" t="s">
        <v>1457</v>
      </c>
      <c r="E109" s="574" t="s">
        <v>1458</v>
      </c>
      <c r="F109" s="583">
        <v>4</v>
      </c>
      <c r="G109" s="583">
        <v>4836</v>
      </c>
      <c r="H109" s="583"/>
      <c r="I109" s="583">
        <v>1209</v>
      </c>
      <c r="J109" s="583">
        <v>16</v>
      </c>
      <c r="K109" s="583">
        <v>19424</v>
      </c>
      <c r="L109" s="583"/>
      <c r="M109" s="583">
        <v>1214</v>
      </c>
      <c r="N109" s="583"/>
      <c r="O109" s="583"/>
      <c r="P109" s="579"/>
      <c r="Q109" s="584"/>
    </row>
    <row r="110" spans="1:17" ht="14.45" customHeight="1" x14ac:dyDescent="0.2">
      <c r="A110" s="573" t="s">
        <v>1570</v>
      </c>
      <c r="B110" s="574" t="s">
        <v>1332</v>
      </c>
      <c r="C110" s="574" t="s">
        <v>1347</v>
      </c>
      <c r="D110" s="574" t="s">
        <v>1459</v>
      </c>
      <c r="E110" s="574" t="s">
        <v>1460</v>
      </c>
      <c r="F110" s="583">
        <v>2</v>
      </c>
      <c r="G110" s="583">
        <v>3168</v>
      </c>
      <c r="H110" s="583"/>
      <c r="I110" s="583">
        <v>1584</v>
      </c>
      <c r="J110" s="583">
        <v>1</v>
      </c>
      <c r="K110" s="583">
        <v>1587</v>
      </c>
      <c r="L110" s="583"/>
      <c r="M110" s="583">
        <v>1587</v>
      </c>
      <c r="N110" s="583"/>
      <c r="O110" s="583"/>
      <c r="P110" s="579"/>
      <c r="Q110" s="584"/>
    </row>
    <row r="111" spans="1:17" ht="14.45" customHeight="1" x14ac:dyDescent="0.2">
      <c r="A111" s="573" t="s">
        <v>1570</v>
      </c>
      <c r="B111" s="574" t="s">
        <v>1332</v>
      </c>
      <c r="C111" s="574" t="s">
        <v>1347</v>
      </c>
      <c r="D111" s="574" t="s">
        <v>1461</v>
      </c>
      <c r="E111" s="574" t="s">
        <v>1462</v>
      </c>
      <c r="F111" s="583">
        <v>1</v>
      </c>
      <c r="G111" s="583">
        <v>252</v>
      </c>
      <c r="H111" s="583"/>
      <c r="I111" s="583">
        <v>252</v>
      </c>
      <c r="J111" s="583"/>
      <c r="K111" s="583"/>
      <c r="L111" s="583"/>
      <c r="M111" s="583"/>
      <c r="N111" s="583"/>
      <c r="O111" s="583"/>
      <c r="P111" s="579"/>
      <c r="Q111" s="584"/>
    </row>
    <row r="112" spans="1:17" ht="14.45" customHeight="1" x14ac:dyDescent="0.2">
      <c r="A112" s="573" t="s">
        <v>1570</v>
      </c>
      <c r="B112" s="574" t="s">
        <v>1332</v>
      </c>
      <c r="C112" s="574" t="s">
        <v>1347</v>
      </c>
      <c r="D112" s="574" t="s">
        <v>1463</v>
      </c>
      <c r="E112" s="574" t="s">
        <v>1446</v>
      </c>
      <c r="F112" s="583">
        <v>1</v>
      </c>
      <c r="G112" s="583">
        <v>831</v>
      </c>
      <c r="H112" s="583"/>
      <c r="I112" s="583">
        <v>831</v>
      </c>
      <c r="J112" s="583"/>
      <c r="K112" s="583"/>
      <c r="L112" s="583"/>
      <c r="M112" s="583"/>
      <c r="N112" s="583"/>
      <c r="O112" s="583"/>
      <c r="P112" s="579"/>
      <c r="Q112" s="584"/>
    </row>
    <row r="113" spans="1:17" ht="14.45" customHeight="1" x14ac:dyDescent="0.2">
      <c r="A113" s="573" t="s">
        <v>1570</v>
      </c>
      <c r="B113" s="574" t="s">
        <v>1332</v>
      </c>
      <c r="C113" s="574" t="s">
        <v>1347</v>
      </c>
      <c r="D113" s="574" t="s">
        <v>1464</v>
      </c>
      <c r="E113" s="574" t="s">
        <v>1465</v>
      </c>
      <c r="F113" s="583">
        <v>1</v>
      </c>
      <c r="G113" s="583">
        <v>3364</v>
      </c>
      <c r="H113" s="583"/>
      <c r="I113" s="583">
        <v>3364</v>
      </c>
      <c r="J113" s="583"/>
      <c r="K113" s="583"/>
      <c r="L113" s="583"/>
      <c r="M113" s="583"/>
      <c r="N113" s="583">
        <v>3</v>
      </c>
      <c r="O113" s="583">
        <v>10230</v>
      </c>
      <c r="P113" s="579"/>
      <c r="Q113" s="584">
        <v>3410</v>
      </c>
    </row>
    <row r="114" spans="1:17" ht="14.45" customHeight="1" x14ac:dyDescent="0.2">
      <c r="A114" s="573" t="s">
        <v>1570</v>
      </c>
      <c r="B114" s="574" t="s">
        <v>1332</v>
      </c>
      <c r="C114" s="574" t="s">
        <v>1347</v>
      </c>
      <c r="D114" s="574" t="s">
        <v>1534</v>
      </c>
      <c r="E114" s="574" t="s">
        <v>1535</v>
      </c>
      <c r="F114" s="583">
        <v>2</v>
      </c>
      <c r="G114" s="583">
        <v>1190</v>
      </c>
      <c r="H114" s="583"/>
      <c r="I114" s="583">
        <v>595</v>
      </c>
      <c r="J114" s="583"/>
      <c r="K114" s="583"/>
      <c r="L114" s="583"/>
      <c r="M114" s="583"/>
      <c r="N114" s="583"/>
      <c r="O114" s="583"/>
      <c r="P114" s="579"/>
      <c r="Q114" s="584"/>
    </row>
    <row r="115" spans="1:17" ht="14.45" customHeight="1" x14ac:dyDescent="0.2">
      <c r="A115" s="573" t="s">
        <v>1573</v>
      </c>
      <c r="B115" s="574" t="s">
        <v>1332</v>
      </c>
      <c r="C115" s="574" t="s">
        <v>1347</v>
      </c>
      <c r="D115" s="574" t="s">
        <v>1360</v>
      </c>
      <c r="E115" s="574" t="s">
        <v>1361</v>
      </c>
      <c r="F115" s="583">
        <v>2</v>
      </c>
      <c r="G115" s="583">
        <v>76</v>
      </c>
      <c r="H115" s="583"/>
      <c r="I115" s="583">
        <v>38</v>
      </c>
      <c r="J115" s="583"/>
      <c r="K115" s="583"/>
      <c r="L115" s="583"/>
      <c r="M115" s="583"/>
      <c r="N115" s="583"/>
      <c r="O115" s="583"/>
      <c r="P115" s="579"/>
      <c r="Q115" s="584"/>
    </row>
    <row r="116" spans="1:17" ht="14.45" customHeight="1" x14ac:dyDescent="0.2">
      <c r="A116" s="573" t="s">
        <v>1573</v>
      </c>
      <c r="B116" s="574" t="s">
        <v>1332</v>
      </c>
      <c r="C116" s="574" t="s">
        <v>1347</v>
      </c>
      <c r="D116" s="574" t="s">
        <v>1368</v>
      </c>
      <c r="E116" s="574" t="s">
        <v>1369</v>
      </c>
      <c r="F116" s="583"/>
      <c r="G116" s="583"/>
      <c r="H116" s="583"/>
      <c r="I116" s="583"/>
      <c r="J116" s="583">
        <v>8</v>
      </c>
      <c r="K116" s="583">
        <v>2040</v>
      </c>
      <c r="L116" s="583"/>
      <c r="M116" s="583">
        <v>255</v>
      </c>
      <c r="N116" s="583"/>
      <c r="O116" s="583"/>
      <c r="P116" s="579"/>
      <c r="Q116" s="584"/>
    </row>
    <row r="117" spans="1:17" ht="14.45" customHeight="1" x14ac:dyDescent="0.2">
      <c r="A117" s="573" t="s">
        <v>1573</v>
      </c>
      <c r="B117" s="574" t="s">
        <v>1332</v>
      </c>
      <c r="C117" s="574" t="s">
        <v>1347</v>
      </c>
      <c r="D117" s="574" t="s">
        <v>1370</v>
      </c>
      <c r="E117" s="574" t="s">
        <v>1371</v>
      </c>
      <c r="F117" s="583"/>
      <c r="G117" s="583"/>
      <c r="H117" s="583"/>
      <c r="I117" s="583"/>
      <c r="J117" s="583">
        <v>15</v>
      </c>
      <c r="K117" s="583">
        <v>1905</v>
      </c>
      <c r="L117" s="583"/>
      <c r="M117" s="583">
        <v>127</v>
      </c>
      <c r="N117" s="583">
        <v>1</v>
      </c>
      <c r="O117" s="583">
        <v>137</v>
      </c>
      <c r="P117" s="579"/>
      <c r="Q117" s="584">
        <v>137</v>
      </c>
    </row>
    <row r="118" spans="1:17" ht="14.45" customHeight="1" x14ac:dyDescent="0.2">
      <c r="A118" s="573" t="s">
        <v>1573</v>
      </c>
      <c r="B118" s="574" t="s">
        <v>1332</v>
      </c>
      <c r="C118" s="574" t="s">
        <v>1347</v>
      </c>
      <c r="D118" s="574" t="s">
        <v>1380</v>
      </c>
      <c r="E118" s="574" t="s">
        <v>1381</v>
      </c>
      <c r="F118" s="583"/>
      <c r="G118" s="583"/>
      <c r="H118" s="583"/>
      <c r="I118" s="583"/>
      <c r="J118" s="583">
        <v>1</v>
      </c>
      <c r="K118" s="583">
        <v>1045</v>
      </c>
      <c r="L118" s="583"/>
      <c r="M118" s="583">
        <v>1045</v>
      </c>
      <c r="N118" s="583"/>
      <c r="O118" s="583"/>
      <c r="P118" s="579"/>
      <c r="Q118" s="584"/>
    </row>
    <row r="119" spans="1:17" ht="14.45" customHeight="1" x14ac:dyDescent="0.2">
      <c r="A119" s="573" t="s">
        <v>1573</v>
      </c>
      <c r="B119" s="574" t="s">
        <v>1332</v>
      </c>
      <c r="C119" s="574" t="s">
        <v>1347</v>
      </c>
      <c r="D119" s="574" t="s">
        <v>1396</v>
      </c>
      <c r="E119" s="574" t="s">
        <v>1397</v>
      </c>
      <c r="F119" s="583"/>
      <c r="G119" s="583"/>
      <c r="H119" s="583"/>
      <c r="I119" s="583"/>
      <c r="J119" s="583">
        <v>4</v>
      </c>
      <c r="K119" s="583">
        <v>352</v>
      </c>
      <c r="L119" s="583"/>
      <c r="M119" s="583">
        <v>88</v>
      </c>
      <c r="N119" s="583"/>
      <c r="O119" s="583"/>
      <c r="P119" s="579"/>
      <c r="Q119" s="584"/>
    </row>
    <row r="120" spans="1:17" ht="14.45" customHeight="1" x14ac:dyDescent="0.2">
      <c r="A120" s="573" t="s">
        <v>1573</v>
      </c>
      <c r="B120" s="574" t="s">
        <v>1332</v>
      </c>
      <c r="C120" s="574" t="s">
        <v>1347</v>
      </c>
      <c r="D120" s="574" t="s">
        <v>1404</v>
      </c>
      <c r="E120" s="574" t="s">
        <v>1373</v>
      </c>
      <c r="F120" s="583"/>
      <c r="G120" s="583"/>
      <c r="H120" s="583"/>
      <c r="I120" s="583"/>
      <c r="J120" s="583">
        <v>1</v>
      </c>
      <c r="K120" s="583">
        <v>697</v>
      </c>
      <c r="L120" s="583"/>
      <c r="M120" s="583">
        <v>697</v>
      </c>
      <c r="N120" s="583"/>
      <c r="O120" s="583"/>
      <c r="P120" s="579"/>
      <c r="Q120" s="584"/>
    </row>
    <row r="121" spans="1:17" ht="14.45" customHeight="1" x14ac:dyDescent="0.2">
      <c r="A121" s="573" t="s">
        <v>1573</v>
      </c>
      <c r="B121" s="574" t="s">
        <v>1332</v>
      </c>
      <c r="C121" s="574" t="s">
        <v>1347</v>
      </c>
      <c r="D121" s="574" t="s">
        <v>1417</v>
      </c>
      <c r="E121" s="574" t="s">
        <v>1418</v>
      </c>
      <c r="F121" s="583"/>
      <c r="G121" s="583"/>
      <c r="H121" s="583"/>
      <c r="I121" s="583"/>
      <c r="J121" s="583">
        <v>5</v>
      </c>
      <c r="K121" s="583">
        <v>4210</v>
      </c>
      <c r="L121" s="583"/>
      <c r="M121" s="583">
        <v>842</v>
      </c>
      <c r="N121" s="583"/>
      <c r="O121" s="583"/>
      <c r="P121" s="579"/>
      <c r="Q121" s="584"/>
    </row>
    <row r="122" spans="1:17" ht="14.45" customHeight="1" x14ac:dyDescent="0.2">
      <c r="A122" s="573" t="s">
        <v>1573</v>
      </c>
      <c r="B122" s="574" t="s">
        <v>1332</v>
      </c>
      <c r="C122" s="574" t="s">
        <v>1347</v>
      </c>
      <c r="D122" s="574" t="s">
        <v>1433</v>
      </c>
      <c r="E122" s="574" t="s">
        <v>1434</v>
      </c>
      <c r="F122" s="583"/>
      <c r="G122" s="583"/>
      <c r="H122" s="583"/>
      <c r="I122" s="583"/>
      <c r="J122" s="583">
        <v>3</v>
      </c>
      <c r="K122" s="583">
        <v>1188</v>
      </c>
      <c r="L122" s="583"/>
      <c r="M122" s="583">
        <v>396</v>
      </c>
      <c r="N122" s="583"/>
      <c r="O122" s="583"/>
      <c r="P122" s="579"/>
      <c r="Q122" s="584"/>
    </row>
    <row r="123" spans="1:17" ht="14.45" customHeight="1" x14ac:dyDescent="0.2">
      <c r="A123" s="573" t="s">
        <v>1573</v>
      </c>
      <c r="B123" s="574" t="s">
        <v>1332</v>
      </c>
      <c r="C123" s="574" t="s">
        <v>1347</v>
      </c>
      <c r="D123" s="574" t="s">
        <v>1435</v>
      </c>
      <c r="E123" s="574" t="s">
        <v>1436</v>
      </c>
      <c r="F123" s="583"/>
      <c r="G123" s="583"/>
      <c r="H123" s="583"/>
      <c r="I123" s="583"/>
      <c r="J123" s="583">
        <v>2</v>
      </c>
      <c r="K123" s="583">
        <v>1022</v>
      </c>
      <c r="L123" s="583"/>
      <c r="M123" s="583">
        <v>511</v>
      </c>
      <c r="N123" s="583"/>
      <c r="O123" s="583"/>
      <c r="P123" s="579"/>
      <c r="Q123" s="584"/>
    </row>
    <row r="124" spans="1:17" ht="14.45" customHeight="1" x14ac:dyDescent="0.2">
      <c r="A124" s="573" t="s">
        <v>1573</v>
      </c>
      <c r="B124" s="574" t="s">
        <v>1332</v>
      </c>
      <c r="C124" s="574" t="s">
        <v>1347</v>
      </c>
      <c r="D124" s="574" t="s">
        <v>1443</v>
      </c>
      <c r="E124" s="574" t="s">
        <v>1444</v>
      </c>
      <c r="F124" s="583"/>
      <c r="G124" s="583"/>
      <c r="H124" s="583"/>
      <c r="I124" s="583"/>
      <c r="J124" s="583">
        <v>3</v>
      </c>
      <c r="K124" s="583">
        <v>939</v>
      </c>
      <c r="L124" s="583"/>
      <c r="M124" s="583">
        <v>313</v>
      </c>
      <c r="N124" s="583"/>
      <c r="O124" s="583"/>
      <c r="P124" s="579"/>
      <c r="Q124" s="584"/>
    </row>
    <row r="125" spans="1:17" ht="14.45" customHeight="1" x14ac:dyDescent="0.2">
      <c r="A125" s="573" t="s">
        <v>1573</v>
      </c>
      <c r="B125" s="574" t="s">
        <v>1332</v>
      </c>
      <c r="C125" s="574" t="s">
        <v>1347</v>
      </c>
      <c r="D125" s="574" t="s">
        <v>1510</v>
      </c>
      <c r="E125" s="574" t="s">
        <v>1511</v>
      </c>
      <c r="F125" s="583"/>
      <c r="G125" s="583"/>
      <c r="H125" s="583"/>
      <c r="I125" s="583"/>
      <c r="J125" s="583">
        <v>2</v>
      </c>
      <c r="K125" s="583">
        <v>3506</v>
      </c>
      <c r="L125" s="583"/>
      <c r="M125" s="583">
        <v>1753</v>
      </c>
      <c r="N125" s="583"/>
      <c r="O125" s="583"/>
      <c r="P125" s="579"/>
      <c r="Q125" s="584"/>
    </row>
    <row r="126" spans="1:17" ht="14.45" customHeight="1" x14ac:dyDescent="0.2">
      <c r="A126" s="573" t="s">
        <v>1573</v>
      </c>
      <c r="B126" s="574" t="s">
        <v>1332</v>
      </c>
      <c r="C126" s="574" t="s">
        <v>1347</v>
      </c>
      <c r="D126" s="574" t="s">
        <v>1571</v>
      </c>
      <c r="E126" s="574" t="s">
        <v>1572</v>
      </c>
      <c r="F126" s="583"/>
      <c r="G126" s="583"/>
      <c r="H126" s="583"/>
      <c r="I126" s="583"/>
      <c r="J126" s="583">
        <v>2</v>
      </c>
      <c r="K126" s="583">
        <v>3286</v>
      </c>
      <c r="L126" s="583"/>
      <c r="M126" s="583">
        <v>1643</v>
      </c>
      <c r="N126" s="583"/>
      <c r="O126" s="583"/>
      <c r="P126" s="579"/>
      <c r="Q126" s="584"/>
    </row>
    <row r="127" spans="1:17" ht="14.45" customHeight="1" x14ac:dyDescent="0.2">
      <c r="A127" s="573" t="s">
        <v>1573</v>
      </c>
      <c r="B127" s="574" t="s">
        <v>1332</v>
      </c>
      <c r="C127" s="574" t="s">
        <v>1347</v>
      </c>
      <c r="D127" s="574" t="s">
        <v>1459</v>
      </c>
      <c r="E127" s="574" t="s">
        <v>1460</v>
      </c>
      <c r="F127" s="583"/>
      <c r="G127" s="583"/>
      <c r="H127" s="583"/>
      <c r="I127" s="583"/>
      <c r="J127" s="583">
        <v>3</v>
      </c>
      <c r="K127" s="583">
        <v>4761</v>
      </c>
      <c r="L127" s="583"/>
      <c r="M127" s="583">
        <v>1587</v>
      </c>
      <c r="N127" s="583"/>
      <c r="O127" s="583"/>
      <c r="P127" s="579"/>
      <c r="Q127" s="584"/>
    </row>
    <row r="128" spans="1:17" ht="14.45" customHeight="1" x14ac:dyDescent="0.2">
      <c r="A128" s="573" t="s">
        <v>1574</v>
      </c>
      <c r="B128" s="574" t="s">
        <v>1332</v>
      </c>
      <c r="C128" s="574" t="s">
        <v>1347</v>
      </c>
      <c r="D128" s="574" t="s">
        <v>1368</v>
      </c>
      <c r="E128" s="574" t="s">
        <v>1369</v>
      </c>
      <c r="F128" s="583">
        <v>2</v>
      </c>
      <c r="G128" s="583">
        <v>508</v>
      </c>
      <c r="H128" s="583"/>
      <c r="I128" s="583">
        <v>254</v>
      </c>
      <c r="J128" s="583">
        <v>1</v>
      </c>
      <c r="K128" s="583">
        <v>255</v>
      </c>
      <c r="L128" s="583"/>
      <c r="M128" s="583">
        <v>255</v>
      </c>
      <c r="N128" s="583"/>
      <c r="O128" s="583"/>
      <c r="P128" s="579"/>
      <c r="Q128" s="584"/>
    </row>
    <row r="129" spans="1:17" ht="14.45" customHeight="1" x14ac:dyDescent="0.2">
      <c r="A129" s="573" t="s">
        <v>1574</v>
      </c>
      <c r="B129" s="574" t="s">
        <v>1332</v>
      </c>
      <c r="C129" s="574" t="s">
        <v>1347</v>
      </c>
      <c r="D129" s="574" t="s">
        <v>1372</v>
      </c>
      <c r="E129" s="574" t="s">
        <v>1373</v>
      </c>
      <c r="F129" s="583"/>
      <c r="G129" s="583"/>
      <c r="H129" s="583"/>
      <c r="I129" s="583"/>
      <c r="J129" s="583">
        <v>1</v>
      </c>
      <c r="K129" s="583">
        <v>547</v>
      </c>
      <c r="L129" s="583"/>
      <c r="M129" s="583">
        <v>547</v>
      </c>
      <c r="N129" s="583"/>
      <c r="O129" s="583"/>
      <c r="P129" s="579"/>
      <c r="Q129" s="584"/>
    </row>
    <row r="130" spans="1:17" ht="14.45" customHeight="1" x14ac:dyDescent="0.2">
      <c r="A130" s="573" t="s">
        <v>1574</v>
      </c>
      <c r="B130" s="574" t="s">
        <v>1332</v>
      </c>
      <c r="C130" s="574" t="s">
        <v>1347</v>
      </c>
      <c r="D130" s="574" t="s">
        <v>1423</v>
      </c>
      <c r="E130" s="574" t="s">
        <v>1424</v>
      </c>
      <c r="F130" s="583"/>
      <c r="G130" s="583"/>
      <c r="H130" s="583"/>
      <c r="I130" s="583"/>
      <c r="J130" s="583">
        <v>1</v>
      </c>
      <c r="K130" s="583">
        <v>725</v>
      </c>
      <c r="L130" s="583"/>
      <c r="M130" s="583">
        <v>725</v>
      </c>
      <c r="N130" s="583"/>
      <c r="O130" s="583"/>
      <c r="P130" s="579"/>
      <c r="Q130" s="584"/>
    </row>
    <row r="131" spans="1:17" ht="14.45" customHeight="1" x14ac:dyDescent="0.2">
      <c r="A131" s="573" t="s">
        <v>1574</v>
      </c>
      <c r="B131" s="574" t="s">
        <v>1332</v>
      </c>
      <c r="C131" s="574" t="s">
        <v>1347</v>
      </c>
      <c r="D131" s="574" t="s">
        <v>1433</v>
      </c>
      <c r="E131" s="574" t="s">
        <v>1434</v>
      </c>
      <c r="F131" s="583"/>
      <c r="G131" s="583"/>
      <c r="H131" s="583"/>
      <c r="I131" s="583"/>
      <c r="J131" s="583">
        <v>1</v>
      </c>
      <c r="K131" s="583">
        <v>396</v>
      </c>
      <c r="L131" s="583"/>
      <c r="M131" s="583">
        <v>396</v>
      </c>
      <c r="N131" s="583"/>
      <c r="O131" s="583"/>
      <c r="P131" s="579"/>
      <c r="Q131" s="584"/>
    </row>
    <row r="132" spans="1:17" ht="14.45" customHeight="1" x14ac:dyDescent="0.2">
      <c r="A132" s="573" t="s">
        <v>1575</v>
      </c>
      <c r="B132" s="574" t="s">
        <v>1332</v>
      </c>
      <c r="C132" s="574" t="s">
        <v>1347</v>
      </c>
      <c r="D132" s="574" t="s">
        <v>1368</v>
      </c>
      <c r="E132" s="574" t="s">
        <v>1369</v>
      </c>
      <c r="F132" s="583">
        <v>6</v>
      </c>
      <c r="G132" s="583">
        <v>1524</v>
      </c>
      <c r="H132" s="583"/>
      <c r="I132" s="583">
        <v>254</v>
      </c>
      <c r="J132" s="583">
        <v>3</v>
      </c>
      <c r="K132" s="583">
        <v>765</v>
      </c>
      <c r="L132" s="583"/>
      <c r="M132" s="583">
        <v>255</v>
      </c>
      <c r="N132" s="583">
        <v>2</v>
      </c>
      <c r="O132" s="583">
        <v>550</v>
      </c>
      <c r="P132" s="579"/>
      <c r="Q132" s="584">
        <v>275</v>
      </c>
    </row>
    <row r="133" spans="1:17" ht="14.45" customHeight="1" x14ac:dyDescent="0.2">
      <c r="A133" s="573" t="s">
        <v>1575</v>
      </c>
      <c r="B133" s="574" t="s">
        <v>1332</v>
      </c>
      <c r="C133" s="574" t="s">
        <v>1347</v>
      </c>
      <c r="D133" s="574" t="s">
        <v>1370</v>
      </c>
      <c r="E133" s="574" t="s">
        <v>1371</v>
      </c>
      <c r="F133" s="583">
        <v>1</v>
      </c>
      <c r="G133" s="583">
        <v>126</v>
      </c>
      <c r="H133" s="583"/>
      <c r="I133" s="583">
        <v>126</v>
      </c>
      <c r="J133" s="583">
        <v>14</v>
      </c>
      <c r="K133" s="583">
        <v>1778</v>
      </c>
      <c r="L133" s="583"/>
      <c r="M133" s="583">
        <v>127</v>
      </c>
      <c r="N133" s="583">
        <v>3</v>
      </c>
      <c r="O133" s="583">
        <v>411</v>
      </c>
      <c r="P133" s="579"/>
      <c r="Q133" s="584">
        <v>137</v>
      </c>
    </row>
    <row r="134" spans="1:17" ht="14.45" customHeight="1" x14ac:dyDescent="0.2">
      <c r="A134" s="573" t="s">
        <v>1575</v>
      </c>
      <c r="B134" s="574" t="s">
        <v>1332</v>
      </c>
      <c r="C134" s="574" t="s">
        <v>1347</v>
      </c>
      <c r="D134" s="574" t="s">
        <v>1396</v>
      </c>
      <c r="E134" s="574" t="s">
        <v>1397</v>
      </c>
      <c r="F134" s="583">
        <v>6</v>
      </c>
      <c r="G134" s="583">
        <v>522</v>
      </c>
      <c r="H134" s="583"/>
      <c r="I134" s="583">
        <v>87</v>
      </c>
      <c r="J134" s="583">
        <v>5</v>
      </c>
      <c r="K134" s="583">
        <v>440</v>
      </c>
      <c r="L134" s="583"/>
      <c r="M134" s="583">
        <v>88</v>
      </c>
      <c r="N134" s="583">
        <v>2</v>
      </c>
      <c r="O134" s="583">
        <v>186</v>
      </c>
      <c r="P134" s="579"/>
      <c r="Q134" s="584">
        <v>93</v>
      </c>
    </row>
    <row r="135" spans="1:17" ht="14.45" customHeight="1" x14ac:dyDescent="0.2">
      <c r="A135" s="573" t="s">
        <v>1575</v>
      </c>
      <c r="B135" s="574" t="s">
        <v>1332</v>
      </c>
      <c r="C135" s="574" t="s">
        <v>1347</v>
      </c>
      <c r="D135" s="574" t="s">
        <v>1400</v>
      </c>
      <c r="E135" s="574" t="s">
        <v>1401</v>
      </c>
      <c r="F135" s="583"/>
      <c r="G135" s="583"/>
      <c r="H135" s="583"/>
      <c r="I135" s="583"/>
      <c r="J135" s="583">
        <v>1</v>
      </c>
      <c r="K135" s="583">
        <v>1537</v>
      </c>
      <c r="L135" s="583"/>
      <c r="M135" s="583">
        <v>1537</v>
      </c>
      <c r="N135" s="583"/>
      <c r="O135" s="583"/>
      <c r="P135" s="579"/>
      <c r="Q135" s="584"/>
    </row>
    <row r="136" spans="1:17" ht="14.45" customHeight="1" x14ac:dyDescent="0.2">
      <c r="A136" s="573" t="s">
        <v>1575</v>
      </c>
      <c r="B136" s="574" t="s">
        <v>1332</v>
      </c>
      <c r="C136" s="574" t="s">
        <v>1347</v>
      </c>
      <c r="D136" s="574" t="s">
        <v>1411</v>
      </c>
      <c r="E136" s="574" t="s">
        <v>1412</v>
      </c>
      <c r="F136" s="583"/>
      <c r="G136" s="583"/>
      <c r="H136" s="583"/>
      <c r="I136" s="583"/>
      <c r="J136" s="583">
        <v>1</v>
      </c>
      <c r="K136" s="583">
        <v>451</v>
      </c>
      <c r="L136" s="583"/>
      <c r="M136" s="583">
        <v>451</v>
      </c>
      <c r="N136" s="583"/>
      <c r="O136" s="583"/>
      <c r="P136" s="579"/>
      <c r="Q136" s="584"/>
    </row>
    <row r="137" spans="1:17" ht="14.45" customHeight="1" x14ac:dyDescent="0.2">
      <c r="A137" s="573" t="s">
        <v>1575</v>
      </c>
      <c r="B137" s="574" t="s">
        <v>1332</v>
      </c>
      <c r="C137" s="574" t="s">
        <v>1347</v>
      </c>
      <c r="D137" s="574" t="s">
        <v>1433</v>
      </c>
      <c r="E137" s="574" t="s">
        <v>1434</v>
      </c>
      <c r="F137" s="583">
        <v>1</v>
      </c>
      <c r="G137" s="583">
        <v>393</v>
      </c>
      <c r="H137" s="583"/>
      <c r="I137" s="583">
        <v>393</v>
      </c>
      <c r="J137" s="583">
        <v>1</v>
      </c>
      <c r="K137" s="583">
        <v>396</v>
      </c>
      <c r="L137" s="583"/>
      <c r="M137" s="583">
        <v>396</v>
      </c>
      <c r="N137" s="583"/>
      <c r="O137" s="583"/>
      <c r="P137" s="579"/>
      <c r="Q137" s="584"/>
    </row>
    <row r="138" spans="1:17" ht="14.45" customHeight="1" x14ac:dyDescent="0.2">
      <c r="A138" s="573" t="s">
        <v>1575</v>
      </c>
      <c r="B138" s="574" t="s">
        <v>1332</v>
      </c>
      <c r="C138" s="574" t="s">
        <v>1347</v>
      </c>
      <c r="D138" s="574" t="s">
        <v>1435</v>
      </c>
      <c r="E138" s="574" t="s">
        <v>1436</v>
      </c>
      <c r="F138" s="583">
        <v>3</v>
      </c>
      <c r="G138" s="583">
        <v>1524</v>
      </c>
      <c r="H138" s="583"/>
      <c r="I138" s="583">
        <v>508</v>
      </c>
      <c r="J138" s="583">
        <v>1</v>
      </c>
      <c r="K138" s="583">
        <v>511</v>
      </c>
      <c r="L138" s="583"/>
      <c r="M138" s="583">
        <v>511</v>
      </c>
      <c r="N138" s="583"/>
      <c r="O138" s="583"/>
      <c r="P138" s="579"/>
      <c r="Q138" s="584"/>
    </row>
    <row r="139" spans="1:17" ht="14.45" customHeight="1" x14ac:dyDescent="0.2">
      <c r="A139" s="573" t="s">
        <v>1575</v>
      </c>
      <c r="B139" s="574" t="s">
        <v>1332</v>
      </c>
      <c r="C139" s="574" t="s">
        <v>1347</v>
      </c>
      <c r="D139" s="574" t="s">
        <v>1443</v>
      </c>
      <c r="E139" s="574" t="s">
        <v>1444</v>
      </c>
      <c r="F139" s="583">
        <v>1</v>
      </c>
      <c r="G139" s="583">
        <v>312</v>
      </c>
      <c r="H139" s="583"/>
      <c r="I139" s="583">
        <v>312</v>
      </c>
      <c r="J139" s="583">
        <v>2</v>
      </c>
      <c r="K139" s="583">
        <v>626</v>
      </c>
      <c r="L139" s="583"/>
      <c r="M139" s="583">
        <v>313</v>
      </c>
      <c r="N139" s="583"/>
      <c r="O139" s="583"/>
      <c r="P139" s="579"/>
      <c r="Q139" s="584"/>
    </row>
    <row r="140" spans="1:17" ht="14.45" customHeight="1" x14ac:dyDescent="0.2">
      <c r="A140" s="573" t="s">
        <v>1575</v>
      </c>
      <c r="B140" s="574" t="s">
        <v>1332</v>
      </c>
      <c r="C140" s="574" t="s">
        <v>1347</v>
      </c>
      <c r="D140" s="574" t="s">
        <v>1510</v>
      </c>
      <c r="E140" s="574" t="s">
        <v>1511</v>
      </c>
      <c r="F140" s="583">
        <v>11</v>
      </c>
      <c r="G140" s="583">
        <v>19206</v>
      </c>
      <c r="H140" s="583"/>
      <c r="I140" s="583">
        <v>1746</v>
      </c>
      <c r="J140" s="583">
        <v>6</v>
      </c>
      <c r="K140" s="583">
        <v>10518</v>
      </c>
      <c r="L140" s="583"/>
      <c r="M140" s="583">
        <v>1753</v>
      </c>
      <c r="N140" s="583"/>
      <c r="O140" s="583"/>
      <c r="P140" s="579"/>
      <c r="Q140" s="584"/>
    </row>
    <row r="141" spans="1:17" ht="14.45" customHeight="1" x14ac:dyDescent="0.2">
      <c r="A141" s="573" t="s">
        <v>1575</v>
      </c>
      <c r="B141" s="574" t="s">
        <v>1332</v>
      </c>
      <c r="C141" s="574" t="s">
        <v>1347</v>
      </c>
      <c r="D141" s="574" t="s">
        <v>1459</v>
      </c>
      <c r="E141" s="574" t="s">
        <v>1460</v>
      </c>
      <c r="F141" s="583"/>
      <c r="G141" s="583"/>
      <c r="H141" s="583"/>
      <c r="I141" s="583"/>
      <c r="J141" s="583">
        <v>1</v>
      </c>
      <c r="K141" s="583">
        <v>1587</v>
      </c>
      <c r="L141" s="583"/>
      <c r="M141" s="583">
        <v>1587</v>
      </c>
      <c r="N141" s="583">
        <v>1</v>
      </c>
      <c r="O141" s="583">
        <v>1631</v>
      </c>
      <c r="P141" s="579"/>
      <c r="Q141" s="584">
        <v>1631</v>
      </c>
    </row>
    <row r="142" spans="1:17" ht="14.45" customHeight="1" x14ac:dyDescent="0.2">
      <c r="A142" s="573" t="s">
        <v>1575</v>
      </c>
      <c r="B142" s="574" t="s">
        <v>1332</v>
      </c>
      <c r="C142" s="574" t="s">
        <v>1347</v>
      </c>
      <c r="D142" s="574" t="s">
        <v>1463</v>
      </c>
      <c r="E142" s="574" t="s">
        <v>1446</v>
      </c>
      <c r="F142" s="583"/>
      <c r="G142" s="583"/>
      <c r="H142" s="583"/>
      <c r="I142" s="583"/>
      <c r="J142" s="583">
        <v>1</v>
      </c>
      <c r="K142" s="583">
        <v>834</v>
      </c>
      <c r="L142" s="583"/>
      <c r="M142" s="583">
        <v>834</v>
      </c>
      <c r="N142" s="583"/>
      <c r="O142" s="583"/>
      <c r="P142" s="579"/>
      <c r="Q142" s="584"/>
    </row>
    <row r="143" spans="1:17" ht="14.45" customHeight="1" x14ac:dyDescent="0.2">
      <c r="A143" s="573" t="s">
        <v>1576</v>
      </c>
      <c r="B143" s="574" t="s">
        <v>1332</v>
      </c>
      <c r="C143" s="574" t="s">
        <v>1347</v>
      </c>
      <c r="D143" s="574" t="s">
        <v>1368</v>
      </c>
      <c r="E143" s="574" t="s">
        <v>1369</v>
      </c>
      <c r="F143" s="583"/>
      <c r="G143" s="583"/>
      <c r="H143" s="583"/>
      <c r="I143" s="583"/>
      <c r="J143" s="583">
        <v>1</v>
      </c>
      <c r="K143" s="583">
        <v>255</v>
      </c>
      <c r="L143" s="583"/>
      <c r="M143" s="583">
        <v>255</v>
      </c>
      <c r="N143" s="583"/>
      <c r="O143" s="583"/>
      <c r="P143" s="579"/>
      <c r="Q143" s="584"/>
    </row>
    <row r="144" spans="1:17" ht="14.45" customHeight="1" x14ac:dyDescent="0.2">
      <c r="A144" s="573" t="s">
        <v>1577</v>
      </c>
      <c r="B144" s="574" t="s">
        <v>1332</v>
      </c>
      <c r="C144" s="574" t="s">
        <v>1347</v>
      </c>
      <c r="D144" s="574" t="s">
        <v>1360</v>
      </c>
      <c r="E144" s="574" t="s">
        <v>1361</v>
      </c>
      <c r="F144" s="583"/>
      <c r="G144" s="583"/>
      <c r="H144" s="583"/>
      <c r="I144" s="583"/>
      <c r="J144" s="583">
        <v>1</v>
      </c>
      <c r="K144" s="583">
        <v>38</v>
      </c>
      <c r="L144" s="583"/>
      <c r="M144" s="583">
        <v>38</v>
      </c>
      <c r="N144" s="583"/>
      <c r="O144" s="583"/>
      <c r="P144" s="579"/>
      <c r="Q144" s="584"/>
    </row>
    <row r="145" spans="1:17" ht="14.45" customHeight="1" x14ac:dyDescent="0.2">
      <c r="A145" s="573" t="s">
        <v>1577</v>
      </c>
      <c r="B145" s="574" t="s">
        <v>1332</v>
      </c>
      <c r="C145" s="574" t="s">
        <v>1347</v>
      </c>
      <c r="D145" s="574" t="s">
        <v>1368</v>
      </c>
      <c r="E145" s="574" t="s">
        <v>1369</v>
      </c>
      <c r="F145" s="583">
        <v>5</v>
      </c>
      <c r="G145" s="583">
        <v>1270</v>
      </c>
      <c r="H145" s="583"/>
      <c r="I145" s="583">
        <v>254</v>
      </c>
      <c r="J145" s="583">
        <v>1</v>
      </c>
      <c r="K145" s="583">
        <v>255</v>
      </c>
      <c r="L145" s="583"/>
      <c r="M145" s="583">
        <v>255</v>
      </c>
      <c r="N145" s="583"/>
      <c r="O145" s="583"/>
      <c r="P145" s="579"/>
      <c r="Q145" s="584"/>
    </row>
    <row r="146" spans="1:17" ht="14.45" customHeight="1" x14ac:dyDescent="0.2">
      <c r="A146" s="573" t="s">
        <v>1577</v>
      </c>
      <c r="B146" s="574" t="s">
        <v>1332</v>
      </c>
      <c r="C146" s="574" t="s">
        <v>1347</v>
      </c>
      <c r="D146" s="574" t="s">
        <v>1370</v>
      </c>
      <c r="E146" s="574" t="s">
        <v>1371</v>
      </c>
      <c r="F146" s="583">
        <v>2</v>
      </c>
      <c r="G146" s="583">
        <v>252</v>
      </c>
      <c r="H146" s="583"/>
      <c r="I146" s="583">
        <v>126</v>
      </c>
      <c r="J146" s="583"/>
      <c r="K146" s="583"/>
      <c r="L146" s="583"/>
      <c r="M146" s="583"/>
      <c r="N146" s="583"/>
      <c r="O146" s="583"/>
      <c r="P146" s="579"/>
      <c r="Q146" s="584"/>
    </row>
    <row r="147" spans="1:17" ht="14.45" customHeight="1" x14ac:dyDescent="0.2">
      <c r="A147" s="573" t="s">
        <v>1577</v>
      </c>
      <c r="B147" s="574" t="s">
        <v>1332</v>
      </c>
      <c r="C147" s="574" t="s">
        <v>1347</v>
      </c>
      <c r="D147" s="574" t="s">
        <v>1372</v>
      </c>
      <c r="E147" s="574" t="s">
        <v>1373</v>
      </c>
      <c r="F147" s="583"/>
      <c r="G147" s="583"/>
      <c r="H147" s="583"/>
      <c r="I147" s="583"/>
      <c r="J147" s="583">
        <v>1</v>
      </c>
      <c r="K147" s="583">
        <v>547</v>
      </c>
      <c r="L147" s="583"/>
      <c r="M147" s="583">
        <v>547</v>
      </c>
      <c r="N147" s="583"/>
      <c r="O147" s="583"/>
      <c r="P147" s="579"/>
      <c r="Q147" s="584"/>
    </row>
    <row r="148" spans="1:17" ht="14.45" customHeight="1" x14ac:dyDescent="0.2">
      <c r="A148" s="573" t="s">
        <v>1577</v>
      </c>
      <c r="B148" s="574" t="s">
        <v>1332</v>
      </c>
      <c r="C148" s="574" t="s">
        <v>1347</v>
      </c>
      <c r="D148" s="574" t="s">
        <v>1396</v>
      </c>
      <c r="E148" s="574" t="s">
        <v>1397</v>
      </c>
      <c r="F148" s="583">
        <v>2</v>
      </c>
      <c r="G148" s="583">
        <v>174</v>
      </c>
      <c r="H148" s="583"/>
      <c r="I148" s="583">
        <v>87</v>
      </c>
      <c r="J148" s="583">
        <v>1</v>
      </c>
      <c r="K148" s="583">
        <v>88</v>
      </c>
      <c r="L148" s="583"/>
      <c r="M148" s="583">
        <v>88</v>
      </c>
      <c r="N148" s="583"/>
      <c r="O148" s="583"/>
      <c r="P148" s="579"/>
      <c r="Q148" s="584"/>
    </row>
    <row r="149" spans="1:17" ht="14.45" customHeight="1" x14ac:dyDescent="0.2">
      <c r="A149" s="573" t="s">
        <v>1577</v>
      </c>
      <c r="B149" s="574" t="s">
        <v>1332</v>
      </c>
      <c r="C149" s="574" t="s">
        <v>1347</v>
      </c>
      <c r="D149" s="574" t="s">
        <v>1417</v>
      </c>
      <c r="E149" s="574" t="s">
        <v>1418</v>
      </c>
      <c r="F149" s="583"/>
      <c r="G149" s="583"/>
      <c r="H149" s="583"/>
      <c r="I149" s="583"/>
      <c r="J149" s="583">
        <v>1</v>
      </c>
      <c r="K149" s="583">
        <v>842</v>
      </c>
      <c r="L149" s="583"/>
      <c r="M149" s="583">
        <v>842</v>
      </c>
      <c r="N149" s="583"/>
      <c r="O149" s="583"/>
      <c r="P149" s="579"/>
      <c r="Q149" s="584"/>
    </row>
    <row r="150" spans="1:17" ht="14.45" customHeight="1" x14ac:dyDescent="0.2">
      <c r="A150" s="573" t="s">
        <v>1577</v>
      </c>
      <c r="B150" s="574" t="s">
        <v>1332</v>
      </c>
      <c r="C150" s="574" t="s">
        <v>1347</v>
      </c>
      <c r="D150" s="574" t="s">
        <v>1423</v>
      </c>
      <c r="E150" s="574" t="s">
        <v>1424</v>
      </c>
      <c r="F150" s="583">
        <v>2</v>
      </c>
      <c r="G150" s="583">
        <v>1444</v>
      </c>
      <c r="H150" s="583"/>
      <c r="I150" s="583">
        <v>722</v>
      </c>
      <c r="J150" s="583">
        <v>2</v>
      </c>
      <c r="K150" s="583">
        <v>1450</v>
      </c>
      <c r="L150" s="583"/>
      <c r="M150" s="583">
        <v>725</v>
      </c>
      <c r="N150" s="583"/>
      <c r="O150" s="583"/>
      <c r="P150" s="579"/>
      <c r="Q150" s="584"/>
    </row>
    <row r="151" spans="1:17" ht="14.45" customHeight="1" x14ac:dyDescent="0.2">
      <c r="A151" s="573" t="s">
        <v>1577</v>
      </c>
      <c r="B151" s="574" t="s">
        <v>1332</v>
      </c>
      <c r="C151" s="574" t="s">
        <v>1347</v>
      </c>
      <c r="D151" s="574" t="s">
        <v>1443</v>
      </c>
      <c r="E151" s="574" t="s">
        <v>1444</v>
      </c>
      <c r="F151" s="583"/>
      <c r="G151" s="583"/>
      <c r="H151" s="583"/>
      <c r="I151" s="583"/>
      <c r="J151" s="583">
        <v>1</v>
      </c>
      <c r="K151" s="583">
        <v>313</v>
      </c>
      <c r="L151" s="583"/>
      <c r="M151" s="583">
        <v>313</v>
      </c>
      <c r="N151" s="583"/>
      <c r="O151" s="583"/>
      <c r="P151" s="579"/>
      <c r="Q151" s="584"/>
    </row>
    <row r="152" spans="1:17" ht="14.45" customHeight="1" x14ac:dyDescent="0.2">
      <c r="A152" s="573" t="s">
        <v>1577</v>
      </c>
      <c r="B152" s="574" t="s">
        <v>1332</v>
      </c>
      <c r="C152" s="574" t="s">
        <v>1347</v>
      </c>
      <c r="D152" s="574" t="s">
        <v>1459</v>
      </c>
      <c r="E152" s="574" t="s">
        <v>1460</v>
      </c>
      <c r="F152" s="583"/>
      <c r="G152" s="583"/>
      <c r="H152" s="583"/>
      <c r="I152" s="583"/>
      <c r="J152" s="583">
        <v>1</v>
      </c>
      <c r="K152" s="583">
        <v>1587</v>
      </c>
      <c r="L152" s="583"/>
      <c r="M152" s="583">
        <v>1587</v>
      </c>
      <c r="N152" s="583"/>
      <c r="O152" s="583"/>
      <c r="P152" s="579"/>
      <c r="Q152" s="584"/>
    </row>
    <row r="153" spans="1:17" ht="14.45" customHeight="1" x14ac:dyDescent="0.2">
      <c r="A153" s="573" t="s">
        <v>1578</v>
      </c>
      <c r="B153" s="574" t="s">
        <v>1332</v>
      </c>
      <c r="C153" s="574" t="s">
        <v>1347</v>
      </c>
      <c r="D153" s="574" t="s">
        <v>1370</v>
      </c>
      <c r="E153" s="574" t="s">
        <v>1371</v>
      </c>
      <c r="F153" s="583"/>
      <c r="G153" s="583"/>
      <c r="H153" s="583"/>
      <c r="I153" s="583"/>
      <c r="J153" s="583">
        <v>4</v>
      </c>
      <c r="K153" s="583">
        <v>508</v>
      </c>
      <c r="L153" s="583"/>
      <c r="M153" s="583">
        <v>127</v>
      </c>
      <c r="N153" s="583">
        <v>1</v>
      </c>
      <c r="O153" s="583">
        <v>137</v>
      </c>
      <c r="P153" s="579"/>
      <c r="Q153" s="584">
        <v>137</v>
      </c>
    </row>
    <row r="154" spans="1:17" ht="14.45" customHeight="1" x14ac:dyDescent="0.2">
      <c r="A154" s="573" t="s">
        <v>1578</v>
      </c>
      <c r="B154" s="574" t="s">
        <v>1332</v>
      </c>
      <c r="C154" s="574" t="s">
        <v>1347</v>
      </c>
      <c r="D154" s="574" t="s">
        <v>1376</v>
      </c>
      <c r="E154" s="574" t="s">
        <v>1377</v>
      </c>
      <c r="F154" s="583"/>
      <c r="G154" s="583"/>
      <c r="H154" s="583"/>
      <c r="I154" s="583"/>
      <c r="J154" s="583">
        <v>2</v>
      </c>
      <c r="K154" s="583">
        <v>1014</v>
      </c>
      <c r="L154" s="583"/>
      <c r="M154" s="583">
        <v>507</v>
      </c>
      <c r="N154" s="583"/>
      <c r="O154" s="583"/>
      <c r="P154" s="579"/>
      <c r="Q154" s="584"/>
    </row>
    <row r="155" spans="1:17" ht="14.45" customHeight="1" x14ac:dyDescent="0.2">
      <c r="A155" s="573" t="s">
        <v>1578</v>
      </c>
      <c r="B155" s="574" t="s">
        <v>1332</v>
      </c>
      <c r="C155" s="574" t="s">
        <v>1347</v>
      </c>
      <c r="D155" s="574" t="s">
        <v>1423</v>
      </c>
      <c r="E155" s="574" t="s">
        <v>1424</v>
      </c>
      <c r="F155" s="583"/>
      <c r="G155" s="583"/>
      <c r="H155" s="583"/>
      <c r="I155" s="583"/>
      <c r="J155" s="583">
        <v>1</v>
      </c>
      <c r="K155" s="583">
        <v>725</v>
      </c>
      <c r="L155" s="583"/>
      <c r="M155" s="583">
        <v>725</v>
      </c>
      <c r="N155" s="583"/>
      <c r="O155" s="583"/>
      <c r="P155" s="579"/>
      <c r="Q155" s="584"/>
    </row>
    <row r="156" spans="1:17" ht="14.45" customHeight="1" x14ac:dyDescent="0.2">
      <c r="A156" s="573" t="s">
        <v>1578</v>
      </c>
      <c r="B156" s="574" t="s">
        <v>1332</v>
      </c>
      <c r="C156" s="574" t="s">
        <v>1347</v>
      </c>
      <c r="D156" s="574" t="s">
        <v>1435</v>
      </c>
      <c r="E156" s="574" t="s">
        <v>1436</v>
      </c>
      <c r="F156" s="583"/>
      <c r="G156" s="583"/>
      <c r="H156" s="583"/>
      <c r="I156" s="583"/>
      <c r="J156" s="583">
        <v>1</v>
      </c>
      <c r="K156" s="583">
        <v>511</v>
      </c>
      <c r="L156" s="583"/>
      <c r="M156" s="583">
        <v>511</v>
      </c>
      <c r="N156" s="583"/>
      <c r="O156" s="583"/>
      <c r="P156" s="579"/>
      <c r="Q156" s="584"/>
    </row>
    <row r="157" spans="1:17" ht="14.45" customHeight="1" x14ac:dyDescent="0.2">
      <c r="A157" s="573" t="s">
        <v>1578</v>
      </c>
      <c r="B157" s="574" t="s">
        <v>1332</v>
      </c>
      <c r="C157" s="574" t="s">
        <v>1347</v>
      </c>
      <c r="D157" s="574" t="s">
        <v>1443</v>
      </c>
      <c r="E157" s="574" t="s">
        <v>1444</v>
      </c>
      <c r="F157" s="583"/>
      <c r="G157" s="583"/>
      <c r="H157" s="583"/>
      <c r="I157" s="583"/>
      <c r="J157" s="583">
        <v>1</v>
      </c>
      <c r="K157" s="583">
        <v>313</v>
      </c>
      <c r="L157" s="583"/>
      <c r="M157" s="583">
        <v>313</v>
      </c>
      <c r="N157" s="583"/>
      <c r="O157" s="583"/>
      <c r="P157" s="579"/>
      <c r="Q157" s="584"/>
    </row>
    <row r="158" spans="1:17" ht="14.45" customHeight="1" x14ac:dyDescent="0.2">
      <c r="A158" s="573" t="s">
        <v>1579</v>
      </c>
      <c r="B158" s="574" t="s">
        <v>1332</v>
      </c>
      <c r="C158" s="574" t="s">
        <v>1347</v>
      </c>
      <c r="D158" s="574" t="s">
        <v>1368</v>
      </c>
      <c r="E158" s="574" t="s">
        <v>1369</v>
      </c>
      <c r="F158" s="583">
        <v>5</v>
      </c>
      <c r="G158" s="583">
        <v>1270</v>
      </c>
      <c r="H158" s="583"/>
      <c r="I158" s="583">
        <v>254</v>
      </c>
      <c r="J158" s="583">
        <v>1</v>
      </c>
      <c r="K158" s="583">
        <v>255</v>
      </c>
      <c r="L158" s="583"/>
      <c r="M158" s="583">
        <v>255</v>
      </c>
      <c r="N158" s="583"/>
      <c r="O158" s="583"/>
      <c r="P158" s="579"/>
      <c r="Q158" s="584"/>
    </row>
    <row r="159" spans="1:17" ht="14.45" customHeight="1" x14ac:dyDescent="0.2">
      <c r="A159" s="573" t="s">
        <v>1579</v>
      </c>
      <c r="B159" s="574" t="s">
        <v>1332</v>
      </c>
      <c r="C159" s="574" t="s">
        <v>1347</v>
      </c>
      <c r="D159" s="574" t="s">
        <v>1370</v>
      </c>
      <c r="E159" s="574" t="s">
        <v>1371</v>
      </c>
      <c r="F159" s="583">
        <v>1</v>
      </c>
      <c r="G159" s="583">
        <v>126</v>
      </c>
      <c r="H159" s="583"/>
      <c r="I159" s="583">
        <v>126</v>
      </c>
      <c r="J159" s="583">
        <v>10</v>
      </c>
      <c r="K159" s="583">
        <v>1270</v>
      </c>
      <c r="L159" s="583"/>
      <c r="M159" s="583">
        <v>127</v>
      </c>
      <c r="N159" s="583"/>
      <c r="O159" s="583"/>
      <c r="P159" s="579"/>
      <c r="Q159" s="584"/>
    </row>
    <row r="160" spans="1:17" ht="14.45" customHeight="1" x14ac:dyDescent="0.2">
      <c r="A160" s="573" t="s">
        <v>1579</v>
      </c>
      <c r="B160" s="574" t="s">
        <v>1332</v>
      </c>
      <c r="C160" s="574" t="s">
        <v>1347</v>
      </c>
      <c r="D160" s="574" t="s">
        <v>1485</v>
      </c>
      <c r="E160" s="574" t="s">
        <v>1486</v>
      </c>
      <c r="F160" s="583">
        <v>1</v>
      </c>
      <c r="G160" s="583">
        <v>2112</v>
      </c>
      <c r="H160" s="583"/>
      <c r="I160" s="583">
        <v>2112</v>
      </c>
      <c r="J160" s="583"/>
      <c r="K160" s="583"/>
      <c r="L160" s="583"/>
      <c r="M160" s="583"/>
      <c r="N160" s="583"/>
      <c r="O160" s="583"/>
      <c r="P160" s="579"/>
      <c r="Q160" s="584"/>
    </row>
    <row r="161" spans="1:17" ht="14.45" customHeight="1" x14ac:dyDescent="0.2">
      <c r="A161" s="573" t="s">
        <v>1579</v>
      </c>
      <c r="B161" s="574" t="s">
        <v>1332</v>
      </c>
      <c r="C161" s="574" t="s">
        <v>1347</v>
      </c>
      <c r="D161" s="574" t="s">
        <v>1396</v>
      </c>
      <c r="E161" s="574" t="s">
        <v>1397</v>
      </c>
      <c r="F161" s="583">
        <v>5</v>
      </c>
      <c r="G161" s="583">
        <v>435</v>
      </c>
      <c r="H161" s="583"/>
      <c r="I161" s="583">
        <v>87</v>
      </c>
      <c r="J161" s="583">
        <v>2</v>
      </c>
      <c r="K161" s="583">
        <v>176</v>
      </c>
      <c r="L161" s="583"/>
      <c r="M161" s="583">
        <v>88</v>
      </c>
      <c r="N161" s="583"/>
      <c r="O161" s="583"/>
      <c r="P161" s="579"/>
      <c r="Q161" s="584"/>
    </row>
    <row r="162" spans="1:17" ht="14.45" customHeight="1" x14ac:dyDescent="0.2">
      <c r="A162" s="573" t="s">
        <v>1579</v>
      </c>
      <c r="B162" s="574" t="s">
        <v>1332</v>
      </c>
      <c r="C162" s="574" t="s">
        <v>1347</v>
      </c>
      <c r="D162" s="574" t="s">
        <v>1400</v>
      </c>
      <c r="E162" s="574" t="s">
        <v>1401</v>
      </c>
      <c r="F162" s="583"/>
      <c r="G162" s="583"/>
      <c r="H162" s="583"/>
      <c r="I162" s="583"/>
      <c r="J162" s="583">
        <v>2</v>
      </c>
      <c r="K162" s="583">
        <v>3074</v>
      </c>
      <c r="L162" s="583"/>
      <c r="M162" s="583">
        <v>1537</v>
      </c>
      <c r="N162" s="583"/>
      <c r="O162" s="583"/>
      <c r="P162" s="579"/>
      <c r="Q162" s="584"/>
    </row>
    <row r="163" spans="1:17" ht="14.45" customHeight="1" x14ac:dyDescent="0.2">
      <c r="A163" s="573" t="s">
        <v>1579</v>
      </c>
      <c r="B163" s="574" t="s">
        <v>1332</v>
      </c>
      <c r="C163" s="574" t="s">
        <v>1347</v>
      </c>
      <c r="D163" s="574" t="s">
        <v>1423</v>
      </c>
      <c r="E163" s="574" t="s">
        <v>1424</v>
      </c>
      <c r="F163" s="583">
        <v>6</v>
      </c>
      <c r="G163" s="583">
        <v>4332</v>
      </c>
      <c r="H163" s="583"/>
      <c r="I163" s="583">
        <v>722</v>
      </c>
      <c r="J163" s="583"/>
      <c r="K163" s="583"/>
      <c r="L163" s="583"/>
      <c r="M163" s="583"/>
      <c r="N163" s="583"/>
      <c r="O163" s="583"/>
      <c r="P163" s="579"/>
      <c r="Q163" s="584"/>
    </row>
    <row r="164" spans="1:17" ht="14.45" customHeight="1" x14ac:dyDescent="0.2">
      <c r="A164" s="573" t="s">
        <v>1579</v>
      </c>
      <c r="B164" s="574" t="s">
        <v>1332</v>
      </c>
      <c r="C164" s="574" t="s">
        <v>1347</v>
      </c>
      <c r="D164" s="574" t="s">
        <v>1433</v>
      </c>
      <c r="E164" s="574" t="s">
        <v>1434</v>
      </c>
      <c r="F164" s="583"/>
      <c r="G164" s="583"/>
      <c r="H164" s="583"/>
      <c r="I164" s="583"/>
      <c r="J164" s="583">
        <v>2</v>
      </c>
      <c r="K164" s="583">
        <v>792</v>
      </c>
      <c r="L164" s="583"/>
      <c r="M164" s="583">
        <v>396</v>
      </c>
      <c r="N164" s="583"/>
      <c r="O164" s="583"/>
      <c r="P164" s="579"/>
      <c r="Q164" s="584"/>
    </row>
    <row r="165" spans="1:17" ht="14.45" customHeight="1" x14ac:dyDescent="0.2">
      <c r="A165" s="573" t="s">
        <v>1579</v>
      </c>
      <c r="B165" s="574" t="s">
        <v>1332</v>
      </c>
      <c r="C165" s="574" t="s">
        <v>1347</v>
      </c>
      <c r="D165" s="574" t="s">
        <v>1443</v>
      </c>
      <c r="E165" s="574" t="s">
        <v>1444</v>
      </c>
      <c r="F165" s="583"/>
      <c r="G165" s="583"/>
      <c r="H165" s="583"/>
      <c r="I165" s="583"/>
      <c r="J165" s="583">
        <v>2</v>
      </c>
      <c r="K165" s="583">
        <v>626</v>
      </c>
      <c r="L165" s="583"/>
      <c r="M165" s="583">
        <v>313</v>
      </c>
      <c r="N165" s="583"/>
      <c r="O165" s="583"/>
      <c r="P165" s="579"/>
      <c r="Q165" s="584"/>
    </row>
    <row r="166" spans="1:17" ht="14.45" customHeight="1" x14ac:dyDescent="0.2">
      <c r="A166" s="573" t="s">
        <v>1579</v>
      </c>
      <c r="B166" s="574" t="s">
        <v>1332</v>
      </c>
      <c r="C166" s="574" t="s">
        <v>1347</v>
      </c>
      <c r="D166" s="574" t="s">
        <v>1457</v>
      </c>
      <c r="E166" s="574" t="s">
        <v>1458</v>
      </c>
      <c r="F166" s="583"/>
      <c r="G166" s="583"/>
      <c r="H166" s="583"/>
      <c r="I166" s="583"/>
      <c r="J166" s="583">
        <v>2</v>
      </c>
      <c r="K166" s="583">
        <v>2428</v>
      </c>
      <c r="L166" s="583"/>
      <c r="M166" s="583">
        <v>1214</v>
      </c>
      <c r="N166" s="583"/>
      <c r="O166" s="583"/>
      <c r="P166" s="579"/>
      <c r="Q166" s="584"/>
    </row>
    <row r="167" spans="1:17" ht="14.45" customHeight="1" x14ac:dyDescent="0.2">
      <c r="A167" s="573" t="s">
        <v>1579</v>
      </c>
      <c r="B167" s="574" t="s">
        <v>1332</v>
      </c>
      <c r="C167" s="574" t="s">
        <v>1347</v>
      </c>
      <c r="D167" s="574" t="s">
        <v>1459</v>
      </c>
      <c r="E167" s="574" t="s">
        <v>1460</v>
      </c>
      <c r="F167" s="583">
        <v>1</v>
      </c>
      <c r="G167" s="583">
        <v>1584</v>
      </c>
      <c r="H167" s="583"/>
      <c r="I167" s="583">
        <v>1584</v>
      </c>
      <c r="J167" s="583">
        <v>2</v>
      </c>
      <c r="K167" s="583">
        <v>3174</v>
      </c>
      <c r="L167" s="583"/>
      <c r="M167" s="583">
        <v>1587</v>
      </c>
      <c r="N167" s="583"/>
      <c r="O167" s="583"/>
      <c r="P167" s="579"/>
      <c r="Q167" s="584"/>
    </row>
    <row r="168" spans="1:17" ht="14.45" customHeight="1" x14ac:dyDescent="0.2">
      <c r="A168" s="573" t="s">
        <v>1580</v>
      </c>
      <c r="B168" s="574" t="s">
        <v>1332</v>
      </c>
      <c r="C168" s="574" t="s">
        <v>1347</v>
      </c>
      <c r="D168" s="574" t="s">
        <v>1497</v>
      </c>
      <c r="E168" s="574" t="s">
        <v>1498</v>
      </c>
      <c r="F168" s="583"/>
      <c r="G168" s="583"/>
      <c r="H168" s="583"/>
      <c r="I168" s="583"/>
      <c r="J168" s="583">
        <v>0</v>
      </c>
      <c r="K168" s="583">
        <v>0</v>
      </c>
      <c r="L168" s="583"/>
      <c r="M168" s="583"/>
      <c r="N168" s="583"/>
      <c r="O168" s="583"/>
      <c r="P168" s="579"/>
      <c r="Q168" s="584"/>
    </row>
    <row r="169" spans="1:17" ht="14.45" customHeight="1" x14ac:dyDescent="0.2">
      <c r="A169" s="573" t="s">
        <v>1581</v>
      </c>
      <c r="B169" s="574" t="s">
        <v>1332</v>
      </c>
      <c r="C169" s="574" t="s">
        <v>1347</v>
      </c>
      <c r="D169" s="574" t="s">
        <v>1360</v>
      </c>
      <c r="E169" s="574" t="s">
        <v>1361</v>
      </c>
      <c r="F169" s="583">
        <v>2</v>
      </c>
      <c r="G169" s="583">
        <v>76</v>
      </c>
      <c r="H169" s="583"/>
      <c r="I169" s="583">
        <v>38</v>
      </c>
      <c r="J169" s="583"/>
      <c r="K169" s="583"/>
      <c r="L169" s="583"/>
      <c r="M169" s="583"/>
      <c r="N169" s="583"/>
      <c r="O169" s="583"/>
      <c r="P169" s="579"/>
      <c r="Q169" s="584"/>
    </row>
    <row r="170" spans="1:17" ht="14.45" customHeight="1" x14ac:dyDescent="0.2">
      <c r="A170" s="573" t="s">
        <v>1581</v>
      </c>
      <c r="B170" s="574" t="s">
        <v>1332</v>
      </c>
      <c r="C170" s="574" t="s">
        <v>1347</v>
      </c>
      <c r="D170" s="574" t="s">
        <v>1368</v>
      </c>
      <c r="E170" s="574" t="s">
        <v>1369</v>
      </c>
      <c r="F170" s="583">
        <v>3</v>
      </c>
      <c r="G170" s="583">
        <v>762</v>
      </c>
      <c r="H170" s="583"/>
      <c r="I170" s="583">
        <v>254</v>
      </c>
      <c r="J170" s="583">
        <v>2</v>
      </c>
      <c r="K170" s="583">
        <v>510</v>
      </c>
      <c r="L170" s="583"/>
      <c r="M170" s="583">
        <v>255</v>
      </c>
      <c r="N170" s="583">
        <v>1</v>
      </c>
      <c r="O170" s="583">
        <v>275</v>
      </c>
      <c r="P170" s="579"/>
      <c r="Q170" s="584">
        <v>275</v>
      </c>
    </row>
    <row r="171" spans="1:17" ht="14.45" customHeight="1" x14ac:dyDescent="0.2">
      <c r="A171" s="573" t="s">
        <v>1581</v>
      </c>
      <c r="B171" s="574" t="s">
        <v>1332</v>
      </c>
      <c r="C171" s="574" t="s">
        <v>1347</v>
      </c>
      <c r="D171" s="574" t="s">
        <v>1370</v>
      </c>
      <c r="E171" s="574" t="s">
        <v>1371</v>
      </c>
      <c r="F171" s="583">
        <v>4</v>
      </c>
      <c r="G171" s="583">
        <v>504</v>
      </c>
      <c r="H171" s="583"/>
      <c r="I171" s="583">
        <v>126</v>
      </c>
      <c r="J171" s="583">
        <v>4</v>
      </c>
      <c r="K171" s="583">
        <v>508</v>
      </c>
      <c r="L171" s="583"/>
      <c r="M171" s="583">
        <v>127</v>
      </c>
      <c r="N171" s="583">
        <v>6</v>
      </c>
      <c r="O171" s="583">
        <v>822</v>
      </c>
      <c r="P171" s="579"/>
      <c r="Q171" s="584">
        <v>137</v>
      </c>
    </row>
    <row r="172" spans="1:17" ht="14.45" customHeight="1" x14ac:dyDescent="0.2">
      <c r="A172" s="573" t="s">
        <v>1581</v>
      </c>
      <c r="B172" s="574" t="s">
        <v>1332</v>
      </c>
      <c r="C172" s="574" t="s">
        <v>1347</v>
      </c>
      <c r="D172" s="574" t="s">
        <v>1396</v>
      </c>
      <c r="E172" s="574" t="s">
        <v>1397</v>
      </c>
      <c r="F172" s="583">
        <v>2</v>
      </c>
      <c r="G172" s="583">
        <v>174</v>
      </c>
      <c r="H172" s="583"/>
      <c r="I172" s="583">
        <v>87</v>
      </c>
      <c r="J172" s="583"/>
      <c r="K172" s="583"/>
      <c r="L172" s="583"/>
      <c r="M172" s="583"/>
      <c r="N172" s="583"/>
      <c r="O172" s="583"/>
      <c r="P172" s="579"/>
      <c r="Q172" s="584"/>
    </row>
    <row r="173" spans="1:17" ht="14.45" customHeight="1" x14ac:dyDescent="0.2">
      <c r="A173" s="573" t="s">
        <v>1581</v>
      </c>
      <c r="B173" s="574" t="s">
        <v>1332</v>
      </c>
      <c r="C173" s="574" t="s">
        <v>1347</v>
      </c>
      <c r="D173" s="574" t="s">
        <v>1417</v>
      </c>
      <c r="E173" s="574" t="s">
        <v>1418</v>
      </c>
      <c r="F173" s="583"/>
      <c r="G173" s="583"/>
      <c r="H173" s="583"/>
      <c r="I173" s="583"/>
      <c r="J173" s="583"/>
      <c r="K173" s="583"/>
      <c r="L173" s="583"/>
      <c r="M173" s="583"/>
      <c r="N173" s="583">
        <v>1</v>
      </c>
      <c r="O173" s="583">
        <v>873</v>
      </c>
      <c r="P173" s="579"/>
      <c r="Q173" s="584">
        <v>873</v>
      </c>
    </row>
    <row r="174" spans="1:17" ht="14.45" customHeight="1" x14ac:dyDescent="0.2">
      <c r="A174" s="573" t="s">
        <v>1581</v>
      </c>
      <c r="B174" s="574" t="s">
        <v>1332</v>
      </c>
      <c r="C174" s="574" t="s">
        <v>1347</v>
      </c>
      <c r="D174" s="574" t="s">
        <v>1433</v>
      </c>
      <c r="E174" s="574" t="s">
        <v>1434</v>
      </c>
      <c r="F174" s="583"/>
      <c r="G174" s="583"/>
      <c r="H174" s="583"/>
      <c r="I174" s="583"/>
      <c r="J174" s="583"/>
      <c r="K174" s="583"/>
      <c r="L174" s="583"/>
      <c r="M174" s="583"/>
      <c r="N174" s="583">
        <v>3</v>
      </c>
      <c r="O174" s="583">
        <v>1224</v>
      </c>
      <c r="P174" s="579"/>
      <c r="Q174" s="584">
        <v>408</v>
      </c>
    </row>
    <row r="175" spans="1:17" ht="14.45" customHeight="1" x14ac:dyDescent="0.2">
      <c r="A175" s="573" t="s">
        <v>1581</v>
      </c>
      <c r="B175" s="574" t="s">
        <v>1332</v>
      </c>
      <c r="C175" s="574" t="s">
        <v>1347</v>
      </c>
      <c r="D175" s="574" t="s">
        <v>1443</v>
      </c>
      <c r="E175" s="574" t="s">
        <v>1444</v>
      </c>
      <c r="F175" s="583">
        <v>2</v>
      </c>
      <c r="G175" s="583">
        <v>624</v>
      </c>
      <c r="H175" s="583"/>
      <c r="I175" s="583">
        <v>312</v>
      </c>
      <c r="J175" s="583"/>
      <c r="K175" s="583"/>
      <c r="L175" s="583"/>
      <c r="M175" s="583"/>
      <c r="N175" s="583"/>
      <c r="O175" s="583"/>
      <c r="P175" s="579"/>
      <c r="Q175" s="584"/>
    </row>
    <row r="176" spans="1:17" ht="14.45" customHeight="1" x14ac:dyDescent="0.2">
      <c r="A176" s="573" t="s">
        <v>1582</v>
      </c>
      <c r="B176" s="574" t="s">
        <v>1332</v>
      </c>
      <c r="C176" s="574" t="s">
        <v>1347</v>
      </c>
      <c r="D176" s="574" t="s">
        <v>1368</v>
      </c>
      <c r="E176" s="574" t="s">
        <v>1369</v>
      </c>
      <c r="F176" s="583">
        <v>5</v>
      </c>
      <c r="G176" s="583">
        <v>1270</v>
      </c>
      <c r="H176" s="583"/>
      <c r="I176" s="583">
        <v>254</v>
      </c>
      <c r="J176" s="583">
        <v>1</v>
      </c>
      <c r="K176" s="583">
        <v>255</v>
      </c>
      <c r="L176" s="583"/>
      <c r="M176" s="583">
        <v>255</v>
      </c>
      <c r="N176" s="583"/>
      <c r="O176" s="583"/>
      <c r="P176" s="579"/>
      <c r="Q176" s="584"/>
    </row>
    <row r="177" spans="1:17" ht="14.45" customHeight="1" x14ac:dyDescent="0.2">
      <c r="A177" s="573" t="s">
        <v>1582</v>
      </c>
      <c r="B177" s="574" t="s">
        <v>1332</v>
      </c>
      <c r="C177" s="574" t="s">
        <v>1347</v>
      </c>
      <c r="D177" s="574" t="s">
        <v>1370</v>
      </c>
      <c r="E177" s="574" t="s">
        <v>1371</v>
      </c>
      <c r="F177" s="583">
        <v>4</v>
      </c>
      <c r="G177" s="583">
        <v>504</v>
      </c>
      <c r="H177" s="583"/>
      <c r="I177" s="583">
        <v>126</v>
      </c>
      <c r="J177" s="583"/>
      <c r="K177" s="583"/>
      <c r="L177" s="583"/>
      <c r="M177" s="583"/>
      <c r="N177" s="583"/>
      <c r="O177" s="583"/>
      <c r="P177" s="579"/>
      <c r="Q177" s="584"/>
    </row>
    <row r="178" spans="1:17" ht="14.45" customHeight="1" x14ac:dyDescent="0.2">
      <c r="A178" s="573" t="s">
        <v>1583</v>
      </c>
      <c r="B178" s="574" t="s">
        <v>1332</v>
      </c>
      <c r="C178" s="574" t="s">
        <v>1347</v>
      </c>
      <c r="D178" s="574" t="s">
        <v>1360</v>
      </c>
      <c r="E178" s="574" t="s">
        <v>1361</v>
      </c>
      <c r="F178" s="583">
        <v>6</v>
      </c>
      <c r="G178" s="583">
        <v>228</v>
      </c>
      <c r="H178" s="583"/>
      <c r="I178" s="583">
        <v>38</v>
      </c>
      <c r="J178" s="583">
        <v>1</v>
      </c>
      <c r="K178" s="583">
        <v>38</v>
      </c>
      <c r="L178" s="583"/>
      <c r="M178" s="583">
        <v>38</v>
      </c>
      <c r="N178" s="583">
        <v>1</v>
      </c>
      <c r="O178" s="583">
        <v>40</v>
      </c>
      <c r="P178" s="579"/>
      <c r="Q178" s="584">
        <v>40</v>
      </c>
    </row>
    <row r="179" spans="1:17" ht="14.45" customHeight="1" x14ac:dyDescent="0.2">
      <c r="A179" s="573" t="s">
        <v>1583</v>
      </c>
      <c r="B179" s="574" t="s">
        <v>1332</v>
      </c>
      <c r="C179" s="574" t="s">
        <v>1347</v>
      </c>
      <c r="D179" s="574" t="s">
        <v>1368</v>
      </c>
      <c r="E179" s="574" t="s">
        <v>1369</v>
      </c>
      <c r="F179" s="583">
        <v>4</v>
      </c>
      <c r="G179" s="583">
        <v>1016</v>
      </c>
      <c r="H179" s="583"/>
      <c r="I179" s="583">
        <v>254</v>
      </c>
      <c r="J179" s="583">
        <v>5</v>
      </c>
      <c r="K179" s="583">
        <v>1275</v>
      </c>
      <c r="L179" s="583"/>
      <c r="M179" s="583">
        <v>255</v>
      </c>
      <c r="N179" s="583"/>
      <c r="O179" s="583"/>
      <c r="P179" s="579"/>
      <c r="Q179" s="584"/>
    </row>
    <row r="180" spans="1:17" ht="14.45" customHeight="1" x14ac:dyDescent="0.2">
      <c r="A180" s="573" t="s">
        <v>1583</v>
      </c>
      <c r="B180" s="574" t="s">
        <v>1332</v>
      </c>
      <c r="C180" s="574" t="s">
        <v>1347</v>
      </c>
      <c r="D180" s="574" t="s">
        <v>1370</v>
      </c>
      <c r="E180" s="574" t="s">
        <v>1371</v>
      </c>
      <c r="F180" s="583"/>
      <c r="G180" s="583"/>
      <c r="H180" s="583"/>
      <c r="I180" s="583"/>
      <c r="J180" s="583">
        <v>3</v>
      </c>
      <c r="K180" s="583">
        <v>381</v>
      </c>
      <c r="L180" s="583"/>
      <c r="M180" s="583">
        <v>127</v>
      </c>
      <c r="N180" s="583">
        <v>9</v>
      </c>
      <c r="O180" s="583">
        <v>1233</v>
      </c>
      <c r="P180" s="579"/>
      <c r="Q180" s="584">
        <v>137</v>
      </c>
    </row>
    <row r="181" spans="1:17" ht="14.45" customHeight="1" x14ac:dyDescent="0.2">
      <c r="A181" s="573" t="s">
        <v>1583</v>
      </c>
      <c r="B181" s="574" t="s">
        <v>1332</v>
      </c>
      <c r="C181" s="574" t="s">
        <v>1347</v>
      </c>
      <c r="D181" s="574" t="s">
        <v>1372</v>
      </c>
      <c r="E181" s="574" t="s">
        <v>1373</v>
      </c>
      <c r="F181" s="583">
        <v>1</v>
      </c>
      <c r="G181" s="583">
        <v>544</v>
      </c>
      <c r="H181" s="583"/>
      <c r="I181" s="583">
        <v>544</v>
      </c>
      <c r="J181" s="583">
        <v>3</v>
      </c>
      <c r="K181" s="583">
        <v>1641</v>
      </c>
      <c r="L181" s="583"/>
      <c r="M181" s="583">
        <v>547</v>
      </c>
      <c r="N181" s="583"/>
      <c r="O181" s="583"/>
      <c r="P181" s="579"/>
      <c r="Q181" s="584"/>
    </row>
    <row r="182" spans="1:17" ht="14.45" customHeight="1" x14ac:dyDescent="0.2">
      <c r="A182" s="573" t="s">
        <v>1583</v>
      </c>
      <c r="B182" s="574" t="s">
        <v>1332</v>
      </c>
      <c r="C182" s="574" t="s">
        <v>1347</v>
      </c>
      <c r="D182" s="574" t="s">
        <v>1380</v>
      </c>
      <c r="E182" s="574" t="s">
        <v>1381</v>
      </c>
      <c r="F182" s="583"/>
      <c r="G182" s="583"/>
      <c r="H182" s="583"/>
      <c r="I182" s="583"/>
      <c r="J182" s="583">
        <v>1</v>
      </c>
      <c r="K182" s="583">
        <v>1045</v>
      </c>
      <c r="L182" s="583"/>
      <c r="M182" s="583">
        <v>1045</v>
      </c>
      <c r="N182" s="583"/>
      <c r="O182" s="583"/>
      <c r="P182" s="579"/>
      <c r="Q182" s="584"/>
    </row>
    <row r="183" spans="1:17" ht="14.45" customHeight="1" x14ac:dyDescent="0.2">
      <c r="A183" s="573" t="s">
        <v>1583</v>
      </c>
      <c r="B183" s="574" t="s">
        <v>1332</v>
      </c>
      <c r="C183" s="574" t="s">
        <v>1347</v>
      </c>
      <c r="D183" s="574" t="s">
        <v>1485</v>
      </c>
      <c r="E183" s="574" t="s">
        <v>1486</v>
      </c>
      <c r="F183" s="583"/>
      <c r="G183" s="583"/>
      <c r="H183" s="583"/>
      <c r="I183" s="583"/>
      <c r="J183" s="583"/>
      <c r="K183" s="583"/>
      <c r="L183" s="583"/>
      <c r="M183" s="583"/>
      <c r="N183" s="583">
        <v>1</v>
      </c>
      <c r="O183" s="583">
        <v>2220</v>
      </c>
      <c r="P183" s="579"/>
      <c r="Q183" s="584">
        <v>2220</v>
      </c>
    </row>
    <row r="184" spans="1:17" ht="14.45" customHeight="1" x14ac:dyDescent="0.2">
      <c r="A184" s="573" t="s">
        <v>1583</v>
      </c>
      <c r="B184" s="574" t="s">
        <v>1332</v>
      </c>
      <c r="C184" s="574" t="s">
        <v>1347</v>
      </c>
      <c r="D184" s="574" t="s">
        <v>1495</v>
      </c>
      <c r="E184" s="574" t="s">
        <v>1496</v>
      </c>
      <c r="F184" s="583"/>
      <c r="G184" s="583"/>
      <c r="H184" s="583"/>
      <c r="I184" s="583"/>
      <c r="J184" s="583">
        <v>1</v>
      </c>
      <c r="K184" s="583">
        <v>1693</v>
      </c>
      <c r="L184" s="583"/>
      <c r="M184" s="583">
        <v>1693</v>
      </c>
      <c r="N184" s="583"/>
      <c r="O184" s="583"/>
      <c r="P184" s="579"/>
      <c r="Q184" s="584"/>
    </row>
    <row r="185" spans="1:17" ht="14.45" customHeight="1" x14ac:dyDescent="0.2">
      <c r="A185" s="573" t="s">
        <v>1583</v>
      </c>
      <c r="B185" s="574" t="s">
        <v>1332</v>
      </c>
      <c r="C185" s="574" t="s">
        <v>1347</v>
      </c>
      <c r="D185" s="574" t="s">
        <v>1396</v>
      </c>
      <c r="E185" s="574" t="s">
        <v>1397</v>
      </c>
      <c r="F185" s="583"/>
      <c r="G185" s="583"/>
      <c r="H185" s="583"/>
      <c r="I185" s="583"/>
      <c r="J185" s="583">
        <v>7</v>
      </c>
      <c r="K185" s="583">
        <v>616</v>
      </c>
      <c r="L185" s="583"/>
      <c r="M185" s="583">
        <v>88</v>
      </c>
      <c r="N185" s="583"/>
      <c r="O185" s="583"/>
      <c r="P185" s="579"/>
      <c r="Q185" s="584"/>
    </row>
    <row r="186" spans="1:17" ht="14.45" customHeight="1" x14ac:dyDescent="0.2">
      <c r="A186" s="573" t="s">
        <v>1583</v>
      </c>
      <c r="B186" s="574" t="s">
        <v>1332</v>
      </c>
      <c r="C186" s="574" t="s">
        <v>1347</v>
      </c>
      <c r="D186" s="574" t="s">
        <v>1404</v>
      </c>
      <c r="E186" s="574" t="s">
        <v>1373</v>
      </c>
      <c r="F186" s="583"/>
      <c r="G186" s="583"/>
      <c r="H186" s="583"/>
      <c r="I186" s="583"/>
      <c r="J186" s="583">
        <v>3</v>
      </c>
      <c r="K186" s="583">
        <v>2091</v>
      </c>
      <c r="L186" s="583"/>
      <c r="M186" s="583">
        <v>697</v>
      </c>
      <c r="N186" s="583">
        <v>1</v>
      </c>
      <c r="O186" s="583">
        <v>715</v>
      </c>
      <c r="P186" s="579"/>
      <c r="Q186" s="584">
        <v>715</v>
      </c>
    </row>
    <row r="187" spans="1:17" ht="14.45" customHeight="1" x14ac:dyDescent="0.2">
      <c r="A187" s="573" t="s">
        <v>1583</v>
      </c>
      <c r="B187" s="574" t="s">
        <v>1332</v>
      </c>
      <c r="C187" s="574" t="s">
        <v>1347</v>
      </c>
      <c r="D187" s="574" t="s">
        <v>1417</v>
      </c>
      <c r="E187" s="574" t="s">
        <v>1418</v>
      </c>
      <c r="F187" s="583"/>
      <c r="G187" s="583"/>
      <c r="H187" s="583"/>
      <c r="I187" s="583"/>
      <c r="J187" s="583"/>
      <c r="K187" s="583"/>
      <c r="L187" s="583"/>
      <c r="M187" s="583"/>
      <c r="N187" s="583">
        <v>1</v>
      </c>
      <c r="O187" s="583">
        <v>873</v>
      </c>
      <c r="P187" s="579"/>
      <c r="Q187" s="584">
        <v>873</v>
      </c>
    </row>
    <row r="188" spans="1:17" ht="14.45" customHeight="1" x14ac:dyDescent="0.2">
      <c r="A188" s="573" t="s">
        <v>1583</v>
      </c>
      <c r="B188" s="574" t="s">
        <v>1332</v>
      </c>
      <c r="C188" s="574" t="s">
        <v>1347</v>
      </c>
      <c r="D188" s="574" t="s">
        <v>1433</v>
      </c>
      <c r="E188" s="574" t="s">
        <v>1434</v>
      </c>
      <c r="F188" s="583"/>
      <c r="G188" s="583"/>
      <c r="H188" s="583"/>
      <c r="I188" s="583"/>
      <c r="J188" s="583">
        <v>2</v>
      </c>
      <c r="K188" s="583">
        <v>792</v>
      </c>
      <c r="L188" s="583"/>
      <c r="M188" s="583">
        <v>396</v>
      </c>
      <c r="N188" s="583"/>
      <c r="O188" s="583"/>
      <c r="P188" s="579"/>
      <c r="Q188" s="584"/>
    </row>
    <row r="189" spans="1:17" ht="14.45" customHeight="1" x14ac:dyDescent="0.2">
      <c r="A189" s="573" t="s">
        <v>1583</v>
      </c>
      <c r="B189" s="574" t="s">
        <v>1332</v>
      </c>
      <c r="C189" s="574" t="s">
        <v>1347</v>
      </c>
      <c r="D189" s="574" t="s">
        <v>1435</v>
      </c>
      <c r="E189" s="574" t="s">
        <v>1436</v>
      </c>
      <c r="F189" s="583"/>
      <c r="G189" s="583"/>
      <c r="H189" s="583"/>
      <c r="I189" s="583"/>
      <c r="J189" s="583">
        <v>1</v>
      </c>
      <c r="K189" s="583">
        <v>511</v>
      </c>
      <c r="L189" s="583"/>
      <c r="M189" s="583">
        <v>511</v>
      </c>
      <c r="N189" s="583"/>
      <c r="O189" s="583"/>
      <c r="P189" s="579"/>
      <c r="Q189" s="584"/>
    </row>
    <row r="190" spans="1:17" ht="14.45" customHeight="1" x14ac:dyDescent="0.2">
      <c r="A190" s="573" t="s">
        <v>1583</v>
      </c>
      <c r="B190" s="574" t="s">
        <v>1332</v>
      </c>
      <c r="C190" s="574" t="s">
        <v>1347</v>
      </c>
      <c r="D190" s="574" t="s">
        <v>1506</v>
      </c>
      <c r="E190" s="574" t="s">
        <v>1507</v>
      </c>
      <c r="F190" s="583"/>
      <c r="G190" s="583"/>
      <c r="H190" s="583"/>
      <c r="I190" s="583"/>
      <c r="J190" s="583">
        <v>3</v>
      </c>
      <c r="K190" s="583">
        <v>5091</v>
      </c>
      <c r="L190" s="583"/>
      <c r="M190" s="583">
        <v>1697</v>
      </c>
      <c r="N190" s="583"/>
      <c r="O190" s="583"/>
      <c r="P190" s="579"/>
      <c r="Q190" s="584"/>
    </row>
    <row r="191" spans="1:17" ht="14.45" customHeight="1" x14ac:dyDescent="0.2">
      <c r="A191" s="573" t="s">
        <v>1583</v>
      </c>
      <c r="B191" s="574" t="s">
        <v>1332</v>
      </c>
      <c r="C191" s="574" t="s">
        <v>1347</v>
      </c>
      <c r="D191" s="574" t="s">
        <v>1443</v>
      </c>
      <c r="E191" s="574" t="s">
        <v>1444</v>
      </c>
      <c r="F191" s="583"/>
      <c r="G191" s="583"/>
      <c r="H191" s="583"/>
      <c r="I191" s="583"/>
      <c r="J191" s="583">
        <v>2</v>
      </c>
      <c r="K191" s="583">
        <v>626</v>
      </c>
      <c r="L191" s="583"/>
      <c r="M191" s="583">
        <v>313</v>
      </c>
      <c r="N191" s="583"/>
      <c r="O191" s="583"/>
      <c r="P191" s="579"/>
      <c r="Q191" s="584"/>
    </row>
    <row r="192" spans="1:17" ht="14.45" customHeight="1" x14ac:dyDescent="0.2">
      <c r="A192" s="573" t="s">
        <v>1583</v>
      </c>
      <c r="B192" s="574" t="s">
        <v>1332</v>
      </c>
      <c r="C192" s="574" t="s">
        <v>1347</v>
      </c>
      <c r="D192" s="574" t="s">
        <v>1510</v>
      </c>
      <c r="E192" s="574" t="s">
        <v>1511</v>
      </c>
      <c r="F192" s="583"/>
      <c r="G192" s="583"/>
      <c r="H192" s="583"/>
      <c r="I192" s="583"/>
      <c r="J192" s="583">
        <v>5</v>
      </c>
      <c r="K192" s="583">
        <v>8765</v>
      </c>
      <c r="L192" s="583"/>
      <c r="M192" s="583">
        <v>1753</v>
      </c>
      <c r="N192" s="583">
        <v>1</v>
      </c>
      <c r="O192" s="583">
        <v>1836</v>
      </c>
      <c r="P192" s="579"/>
      <c r="Q192" s="584">
        <v>1836</v>
      </c>
    </row>
    <row r="193" spans="1:17" ht="14.45" customHeight="1" x14ac:dyDescent="0.2">
      <c r="A193" s="573" t="s">
        <v>1583</v>
      </c>
      <c r="B193" s="574" t="s">
        <v>1332</v>
      </c>
      <c r="C193" s="574" t="s">
        <v>1347</v>
      </c>
      <c r="D193" s="574" t="s">
        <v>1445</v>
      </c>
      <c r="E193" s="574" t="s">
        <v>1446</v>
      </c>
      <c r="F193" s="583"/>
      <c r="G193" s="583"/>
      <c r="H193" s="583"/>
      <c r="I193" s="583"/>
      <c r="J193" s="583">
        <v>2</v>
      </c>
      <c r="K193" s="583">
        <v>982</v>
      </c>
      <c r="L193" s="583"/>
      <c r="M193" s="583">
        <v>491</v>
      </c>
      <c r="N193" s="583"/>
      <c r="O193" s="583"/>
      <c r="P193" s="579"/>
      <c r="Q193" s="584"/>
    </row>
    <row r="194" spans="1:17" ht="14.45" customHeight="1" x14ac:dyDescent="0.2">
      <c r="A194" s="573" t="s">
        <v>1583</v>
      </c>
      <c r="B194" s="574" t="s">
        <v>1332</v>
      </c>
      <c r="C194" s="574" t="s">
        <v>1347</v>
      </c>
      <c r="D194" s="574" t="s">
        <v>1512</v>
      </c>
      <c r="E194" s="574" t="s">
        <v>1513</v>
      </c>
      <c r="F194" s="583">
        <v>1</v>
      </c>
      <c r="G194" s="583">
        <v>1262</v>
      </c>
      <c r="H194" s="583"/>
      <c r="I194" s="583">
        <v>1262</v>
      </c>
      <c r="J194" s="583"/>
      <c r="K194" s="583"/>
      <c r="L194" s="583"/>
      <c r="M194" s="583"/>
      <c r="N194" s="583"/>
      <c r="O194" s="583"/>
      <c r="P194" s="579"/>
      <c r="Q194" s="584"/>
    </row>
    <row r="195" spans="1:17" ht="14.45" customHeight="1" x14ac:dyDescent="0.2">
      <c r="A195" s="573" t="s">
        <v>1583</v>
      </c>
      <c r="B195" s="574" t="s">
        <v>1332</v>
      </c>
      <c r="C195" s="574" t="s">
        <v>1347</v>
      </c>
      <c r="D195" s="574" t="s">
        <v>1571</v>
      </c>
      <c r="E195" s="574" t="s">
        <v>1572</v>
      </c>
      <c r="F195" s="583">
        <v>1</v>
      </c>
      <c r="G195" s="583">
        <v>1640</v>
      </c>
      <c r="H195" s="583"/>
      <c r="I195" s="583">
        <v>1640</v>
      </c>
      <c r="J195" s="583"/>
      <c r="K195" s="583"/>
      <c r="L195" s="583"/>
      <c r="M195" s="583"/>
      <c r="N195" s="583"/>
      <c r="O195" s="583"/>
      <c r="P195" s="579"/>
      <c r="Q195" s="584"/>
    </row>
    <row r="196" spans="1:17" ht="14.45" customHeight="1" x14ac:dyDescent="0.2">
      <c r="A196" s="573" t="s">
        <v>1583</v>
      </c>
      <c r="B196" s="574" t="s">
        <v>1332</v>
      </c>
      <c r="C196" s="574" t="s">
        <v>1347</v>
      </c>
      <c r="D196" s="574" t="s">
        <v>1514</v>
      </c>
      <c r="E196" s="574" t="s">
        <v>1515</v>
      </c>
      <c r="F196" s="583"/>
      <c r="G196" s="583"/>
      <c r="H196" s="583"/>
      <c r="I196" s="583"/>
      <c r="J196" s="583"/>
      <c r="K196" s="583"/>
      <c r="L196" s="583"/>
      <c r="M196" s="583"/>
      <c r="N196" s="583">
        <v>1</v>
      </c>
      <c r="O196" s="583">
        <v>1138</v>
      </c>
      <c r="P196" s="579"/>
      <c r="Q196" s="584">
        <v>1138</v>
      </c>
    </row>
    <row r="197" spans="1:17" ht="14.45" customHeight="1" x14ac:dyDescent="0.2">
      <c r="A197" s="573" t="s">
        <v>1583</v>
      </c>
      <c r="B197" s="574" t="s">
        <v>1332</v>
      </c>
      <c r="C197" s="574" t="s">
        <v>1347</v>
      </c>
      <c r="D197" s="574" t="s">
        <v>1451</v>
      </c>
      <c r="E197" s="574" t="s">
        <v>1452</v>
      </c>
      <c r="F197" s="583"/>
      <c r="G197" s="583"/>
      <c r="H197" s="583"/>
      <c r="I197" s="583"/>
      <c r="J197" s="583"/>
      <c r="K197" s="583"/>
      <c r="L197" s="583"/>
      <c r="M197" s="583"/>
      <c r="N197" s="583">
        <v>1</v>
      </c>
      <c r="O197" s="583">
        <v>1088</v>
      </c>
      <c r="P197" s="579"/>
      <c r="Q197" s="584">
        <v>1088</v>
      </c>
    </row>
    <row r="198" spans="1:17" ht="14.45" customHeight="1" x14ac:dyDescent="0.2">
      <c r="A198" s="573" t="s">
        <v>1583</v>
      </c>
      <c r="B198" s="574" t="s">
        <v>1332</v>
      </c>
      <c r="C198" s="574" t="s">
        <v>1347</v>
      </c>
      <c r="D198" s="574" t="s">
        <v>1453</v>
      </c>
      <c r="E198" s="574" t="s">
        <v>1454</v>
      </c>
      <c r="F198" s="583"/>
      <c r="G198" s="583"/>
      <c r="H198" s="583"/>
      <c r="I198" s="583"/>
      <c r="J198" s="583">
        <v>3</v>
      </c>
      <c r="K198" s="583">
        <v>2547</v>
      </c>
      <c r="L198" s="583"/>
      <c r="M198" s="583">
        <v>849</v>
      </c>
      <c r="N198" s="583"/>
      <c r="O198" s="583"/>
      <c r="P198" s="579"/>
      <c r="Q198" s="584"/>
    </row>
    <row r="199" spans="1:17" ht="14.45" customHeight="1" x14ac:dyDescent="0.2">
      <c r="A199" s="573" t="s">
        <v>1584</v>
      </c>
      <c r="B199" s="574" t="s">
        <v>1332</v>
      </c>
      <c r="C199" s="574" t="s">
        <v>1347</v>
      </c>
      <c r="D199" s="574" t="s">
        <v>1368</v>
      </c>
      <c r="E199" s="574" t="s">
        <v>1369</v>
      </c>
      <c r="F199" s="583">
        <v>1</v>
      </c>
      <c r="G199" s="583">
        <v>254</v>
      </c>
      <c r="H199" s="583"/>
      <c r="I199" s="583">
        <v>254</v>
      </c>
      <c r="J199" s="583"/>
      <c r="K199" s="583"/>
      <c r="L199" s="583"/>
      <c r="M199" s="583"/>
      <c r="N199" s="583"/>
      <c r="O199" s="583"/>
      <c r="P199" s="579"/>
      <c r="Q199" s="584"/>
    </row>
    <row r="200" spans="1:17" ht="14.45" customHeight="1" x14ac:dyDescent="0.2">
      <c r="A200" s="573" t="s">
        <v>1585</v>
      </c>
      <c r="B200" s="574" t="s">
        <v>1332</v>
      </c>
      <c r="C200" s="574" t="s">
        <v>1347</v>
      </c>
      <c r="D200" s="574" t="s">
        <v>1360</v>
      </c>
      <c r="E200" s="574" t="s">
        <v>1361</v>
      </c>
      <c r="F200" s="583"/>
      <c r="G200" s="583"/>
      <c r="H200" s="583"/>
      <c r="I200" s="583"/>
      <c r="J200" s="583">
        <v>1</v>
      </c>
      <c r="K200" s="583">
        <v>38</v>
      </c>
      <c r="L200" s="583"/>
      <c r="M200" s="583">
        <v>38</v>
      </c>
      <c r="N200" s="583"/>
      <c r="O200" s="583"/>
      <c r="P200" s="579"/>
      <c r="Q200" s="584"/>
    </row>
    <row r="201" spans="1:17" ht="14.45" customHeight="1" x14ac:dyDescent="0.2">
      <c r="A201" s="573" t="s">
        <v>1585</v>
      </c>
      <c r="B201" s="574" t="s">
        <v>1332</v>
      </c>
      <c r="C201" s="574" t="s">
        <v>1347</v>
      </c>
      <c r="D201" s="574" t="s">
        <v>1368</v>
      </c>
      <c r="E201" s="574" t="s">
        <v>1369</v>
      </c>
      <c r="F201" s="583">
        <v>1</v>
      </c>
      <c r="G201" s="583">
        <v>254</v>
      </c>
      <c r="H201" s="583"/>
      <c r="I201" s="583">
        <v>254</v>
      </c>
      <c r="J201" s="583">
        <v>2</v>
      </c>
      <c r="K201" s="583">
        <v>510</v>
      </c>
      <c r="L201" s="583"/>
      <c r="M201" s="583">
        <v>255</v>
      </c>
      <c r="N201" s="583">
        <v>1</v>
      </c>
      <c r="O201" s="583">
        <v>275</v>
      </c>
      <c r="P201" s="579"/>
      <c r="Q201" s="584">
        <v>275</v>
      </c>
    </row>
    <row r="202" spans="1:17" ht="14.45" customHeight="1" x14ac:dyDescent="0.2">
      <c r="A202" s="573" t="s">
        <v>1585</v>
      </c>
      <c r="B202" s="574" t="s">
        <v>1332</v>
      </c>
      <c r="C202" s="574" t="s">
        <v>1347</v>
      </c>
      <c r="D202" s="574" t="s">
        <v>1370</v>
      </c>
      <c r="E202" s="574" t="s">
        <v>1371</v>
      </c>
      <c r="F202" s="583">
        <v>4</v>
      </c>
      <c r="G202" s="583">
        <v>504</v>
      </c>
      <c r="H202" s="583"/>
      <c r="I202" s="583">
        <v>126</v>
      </c>
      <c r="J202" s="583">
        <v>2</v>
      </c>
      <c r="K202" s="583">
        <v>254</v>
      </c>
      <c r="L202" s="583"/>
      <c r="M202" s="583">
        <v>127</v>
      </c>
      <c r="N202" s="583">
        <v>1</v>
      </c>
      <c r="O202" s="583">
        <v>137</v>
      </c>
      <c r="P202" s="579"/>
      <c r="Q202" s="584">
        <v>137</v>
      </c>
    </row>
    <row r="203" spans="1:17" ht="14.45" customHeight="1" x14ac:dyDescent="0.2">
      <c r="A203" s="573" t="s">
        <v>1585</v>
      </c>
      <c r="B203" s="574" t="s">
        <v>1332</v>
      </c>
      <c r="C203" s="574" t="s">
        <v>1347</v>
      </c>
      <c r="D203" s="574" t="s">
        <v>1396</v>
      </c>
      <c r="E203" s="574" t="s">
        <v>1397</v>
      </c>
      <c r="F203" s="583"/>
      <c r="G203" s="583"/>
      <c r="H203" s="583"/>
      <c r="I203" s="583"/>
      <c r="J203" s="583">
        <v>1</v>
      </c>
      <c r="K203" s="583">
        <v>88</v>
      </c>
      <c r="L203" s="583"/>
      <c r="M203" s="583">
        <v>88</v>
      </c>
      <c r="N203" s="583">
        <v>2</v>
      </c>
      <c r="O203" s="583">
        <v>186</v>
      </c>
      <c r="P203" s="579"/>
      <c r="Q203" s="584">
        <v>93</v>
      </c>
    </row>
    <row r="204" spans="1:17" ht="14.45" customHeight="1" x14ac:dyDescent="0.2">
      <c r="A204" s="573" t="s">
        <v>1585</v>
      </c>
      <c r="B204" s="574" t="s">
        <v>1332</v>
      </c>
      <c r="C204" s="574" t="s">
        <v>1347</v>
      </c>
      <c r="D204" s="574" t="s">
        <v>1417</v>
      </c>
      <c r="E204" s="574" t="s">
        <v>1418</v>
      </c>
      <c r="F204" s="583"/>
      <c r="G204" s="583"/>
      <c r="H204" s="583"/>
      <c r="I204" s="583"/>
      <c r="J204" s="583"/>
      <c r="K204" s="583"/>
      <c r="L204" s="583"/>
      <c r="M204" s="583"/>
      <c r="N204" s="583">
        <v>1</v>
      </c>
      <c r="O204" s="583">
        <v>873</v>
      </c>
      <c r="P204" s="579"/>
      <c r="Q204" s="584">
        <v>873</v>
      </c>
    </row>
    <row r="205" spans="1:17" ht="14.45" customHeight="1" x14ac:dyDescent="0.2">
      <c r="A205" s="573" t="s">
        <v>1585</v>
      </c>
      <c r="B205" s="574" t="s">
        <v>1332</v>
      </c>
      <c r="C205" s="574" t="s">
        <v>1347</v>
      </c>
      <c r="D205" s="574" t="s">
        <v>1433</v>
      </c>
      <c r="E205" s="574" t="s">
        <v>1434</v>
      </c>
      <c r="F205" s="583">
        <v>3</v>
      </c>
      <c r="G205" s="583">
        <v>1179</v>
      </c>
      <c r="H205" s="583"/>
      <c r="I205" s="583">
        <v>393</v>
      </c>
      <c r="J205" s="583">
        <v>2</v>
      </c>
      <c r="K205" s="583">
        <v>792</v>
      </c>
      <c r="L205" s="583"/>
      <c r="M205" s="583">
        <v>396</v>
      </c>
      <c r="N205" s="583"/>
      <c r="O205" s="583"/>
      <c r="P205" s="579"/>
      <c r="Q205" s="584"/>
    </row>
    <row r="206" spans="1:17" ht="14.45" customHeight="1" x14ac:dyDescent="0.2">
      <c r="A206" s="573" t="s">
        <v>1585</v>
      </c>
      <c r="B206" s="574" t="s">
        <v>1332</v>
      </c>
      <c r="C206" s="574" t="s">
        <v>1347</v>
      </c>
      <c r="D206" s="574" t="s">
        <v>1443</v>
      </c>
      <c r="E206" s="574" t="s">
        <v>1444</v>
      </c>
      <c r="F206" s="583"/>
      <c r="G206" s="583"/>
      <c r="H206" s="583"/>
      <c r="I206" s="583"/>
      <c r="J206" s="583">
        <v>1</v>
      </c>
      <c r="K206" s="583">
        <v>313</v>
      </c>
      <c r="L206" s="583"/>
      <c r="M206" s="583">
        <v>313</v>
      </c>
      <c r="N206" s="583"/>
      <c r="O206" s="583"/>
      <c r="P206" s="579"/>
      <c r="Q206" s="584"/>
    </row>
    <row r="207" spans="1:17" ht="14.45" customHeight="1" x14ac:dyDescent="0.2">
      <c r="A207" s="573" t="s">
        <v>1585</v>
      </c>
      <c r="B207" s="574" t="s">
        <v>1332</v>
      </c>
      <c r="C207" s="574" t="s">
        <v>1347</v>
      </c>
      <c r="D207" s="574" t="s">
        <v>1459</v>
      </c>
      <c r="E207" s="574" t="s">
        <v>1460</v>
      </c>
      <c r="F207" s="583"/>
      <c r="G207" s="583"/>
      <c r="H207" s="583"/>
      <c r="I207" s="583"/>
      <c r="J207" s="583">
        <v>1</v>
      </c>
      <c r="K207" s="583">
        <v>1587</v>
      </c>
      <c r="L207" s="583"/>
      <c r="M207" s="583">
        <v>1587</v>
      </c>
      <c r="N207" s="583">
        <v>1</v>
      </c>
      <c r="O207" s="583">
        <v>1631</v>
      </c>
      <c r="P207" s="579"/>
      <c r="Q207" s="584">
        <v>1631</v>
      </c>
    </row>
    <row r="208" spans="1:17" ht="14.45" customHeight="1" x14ac:dyDescent="0.2">
      <c r="A208" s="573" t="s">
        <v>1586</v>
      </c>
      <c r="B208" s="574" t="s">
        <v>1332</v>
      </c>
      <c r="C208" s="574" t="s">
        <v>1347</v>
      </c>
      <c r="D208" s="574" t="s">
        <v>1360</v>
      </c>
      <c r="E208" s="574" t="s">
        <v>1361</v>
      </c>
      <c r="F208" s="583">
        <v>2</v>
      </c>
      <c r="G208" s="583">
        <v>76</v>
      </c>
      <c r="H208" s="583"/>
      <c r="I208" s="583">
        <v>38</v>
      </c>
      <c r="J208" s="583"/>
      <c r="K208" s="583"/>
      <c r="L208" s="583"/>
      <c r="M208" s="583"/>
      <c r="N208" s="583"/>
      <c r="O208" s="583"/>
      <c r="P208" s="579"/>
      <c r="Q208" s="584"/>
    </row>
    <row r="209" spans="1:17" ht="14.45" customHeight="1" x14ac:dyDescent="0.2">
      <c r="A209" s="573" t="s">
        <v>1586</v>
      </c>
      <c r="B209" s="574" t="s">
        <v>1332</v>
      </c>
      <c r="C209" s="574" t="s">
        <v>1347</v>
      </c>
      <c r="D209" s="574" t="s">
        <v>1368</v>
      </c>
      <c r="E209" s="574" t="s">
        <v>1369</v>
      </c>
      <c r="F209" s="583">
        <v>4</v>
      </c>
      <c r="G209" s="583">
        <v>1016</v>
      </c>
      <c r="H209" s="583"/>
      <c r="I209" s="583">
        <v>254</v>
      </c>
      <c r="J209" s="583">
        <v>3</v>
      </c>
      <c r="K209" s="583">
        <v>765</v>
      </c>
      <c r="L209" s="583"/>
      <c r="M209" s="583">
        <v>255</v>
      </c>
      <c r="N209" s="583">
        <v>1</v>
      </c>
      <c r="O209" s="583">
        <v>275</v>
      </c>
      <c r="P209" s="579"/>
      <c r="Q209" s="584">
        <v>275</v>
      </c>
    </row>
    <row r="210" spans="1:17" ht="14.45" customHeight="1" x14ac:dyDescent="0.2">
      <c r="A210" s="573" t="s">
        <v>1586</v>
      </c>
      <c r="B210" s="574" t="s">
        <v>1332</v>
      </c>
      <c r="C210" s="574" t="s">
        <v>1347</v>
      </c>
      <c r="D210" s="574" t="s">
        <v>1370</v>
      </c>
      <c r="E210" s="574" t="s">
        <v>1371</v>
      </c>
      <c r="F210" s="583">
        <v>4</v>
      </c>
      <c r="G210" s="583">
        <v>504</v>
      </c>
      <c r="H210" s="583"/>
      <c r="I210" s="583">
        <v>126</v>
      </c>
      <c r="J210" s="583"/>
      <c r="K210" s="583"/>
      <c r="L210" s="583"/>
      <c r="M210" s="583"/>
      <c r="N210" s="583"/>
      <c r="O210" s="583"/>
      <c r="P210" s="579"/>
      <c r="Q210" s="584"/>
    </row>
    <row r="211" spans="1:17" ht="14.45" customHeight="1" x14ac:dyDescent="0.2">
      <c r="A211" s="573" t="s">
        <v>1586</v>
      </c>
      <c r="B211" s="574" t="s">
        <v>1332</v>
      </c>
      <c r="C211" s="574" t="s">
        <v>1347</v>
      </c>
      <c r="D211" s="574" t="s">
        <v>1372</v>
      </c>
      <c r="E211" s="574" t="s">
        <v>1373</v>
      </c>
      <c r="F211" s="583">
        <v>1</v>
      </c>
      <c r="G211" s="583">
        <v>544</v>
      </c>
      <c r="H211" s="583"/>
      <c r="I211" s="583">
        <v>544</v>
      </c>
      <c r="J211" s="583"/>
      <c r="K211" s="583"/>
      <c r="L211" s="583"/>
      <c r="M211" s="583"/>
      <c r="N211" s="583"/>
      <c r="O211" s="583"/>
      <c r="P211" s="579"/>
      <c r="Q211" s="584"/>
    </row>
    <row r="212" spans="1:17" ht="14.45" customHeight="1" x14ac:dyDescent="0.2">
      <c r="A212" s="573" t="s">
        <v>1586</v>
      </c>
      <c r="B212" s="574" t="s">
        <v>1332</v>
      </c>
      <c r="C212" s="574" t="s">
        <v>1347</v>
      </c>
      <c r="D212" s="574" t="s">
        <v>1380</v>
      </c>
      <c r="E212" s="574" t="s">
        <v>1381</v>
      </c>
      <c r="F212" s="583"/>
      <c r="G212" s="583"/>
      <c r="H212" s="583"/>
      <c r="I212" s="583"/>
      <c r="J212" s="583"/>
      <c r="K212" s="583"/>
      <c r="L212" s="583"/>
      <c r="M212" s="583"/>
      <c r="N212" s="583">
        <v>1</v>
      </c>
      <c r="O212" s="583">
        <v>1073</v>
      </c>
      <c r="P212" s="579"/>
      <c r="Q212" s="584">
        <v>1073</v>
      </c>
    </row>
    <row r="213" spans="1:17" ht="14.45" customHeight="1" x14ac:dyDescent="0.2">
      <c r="A213" s="573" t="s">
        <v>1586</v>
      </c>
      <c r="B213" s="574" t="s">
        <v>1332</v>
      </c>
      <c r="C213" s="574" t="s">
        <v>1347</v>
      </c>
      <c r="D213" s="574" t="s">
        <v>1396</v>
      </c>
      <c r="E213" s="574" t="s">
        <v>1397</v>
      </c>
      <c r="F213" s="583">
        <v>10</v>
      </c>
      <c r="G213" s="583">
        <v>870</v>
      </c>
      <c r="H213" s="583"/>
      <c r="I213" s="583">
        <v>87</v>
      </c>
      <c r="J213" s="583"/>
      <c r="K213" s="583"/>
      <c r="L213" s="583"/>
      <c r="M213" s="583"/>
      <c r="N213" s="583"/>
      <c r="O213" s="583"/>
      <c r="P213" s="579"/>
      <c r="Q213" s="584"/>
    </row>
    <row r="214" spans="1:17" ht="14.45" customHeight="1" x14ac:dyDescent="0.2">
      <c r="A214" s="573" t="s">
        <v>1586</v>
      </c>
      <c r="B214" s="574" t="s">
        <v>1332</v>
      </c>
      <c r="C214" s="574" t="s">
        <v>1347</v>
      </c>
      <c r="D214" s="574" t="s">
        <v>1404</v>
      </c>
      <c r="E214" s="574" t="s">
        <v>1373</v>
      </c>
      <c r="F214" s="583">
        <v>9</v>
      </c>
      <c r="G214" s="583">
        <v>6246</v>
      </c>
      <c r="H214" s="583"/>
      <c r="I214" s="583">
        <v>694</v>
      </c>
      <c r="J214" s="583">
        <v>1</v>
      </c>
      <c r="K214" s="583">
        <v>697</v>
      </c>
      <c r="L214" s="583"/>
      <c r="M214" s="583">
        <v>697</v>
      </c>
      <c r="N214" s="583"/>
      <c r="O214" s="583"/>
      <c r="P214" s="579"/>
      <c r="Q214" s="584"/>
    </row>
    <row r="215" spans="1:17" ht="14.45" customHeight="1" x14ac:dyDescent="0.2">
      <c r="A215" s="573" t="s">
        <v>1586</v>
      </c>
      <c r="B215" s="574" t="s">
        <v>1332</v>
      </c>
      <c r="C215" s="574" t="s">
        <v>1347</v>
      </c>
      <c r="D215" s="574" t="s">
        <v>1423</v>
      </c>
      <c r="E215" s="574" t="s">
        <v>1424</v>
      </c>
      <c r="F215" s="583">
        <v>1</v>
      </c>
      <c r="G215" s="583">
        <v>722</v>
      </c>
      <c r="H215" s="583"/>
      <c r="I215" s="583">
        <v>722</v>
      </c>
      <c r="J215" s="583"/>
      <c r="K215" s="583"/>
      <c r="L215" s="583"/>
      <c r="M215" s="583"/>
      <c r="N215" s="583"/>
      <c r="O215" s="583"/>
      <c r="P215" s="579"/>
      <c r="Q215" s="584"/>
    </row>
    <row r="216" spans="1:17" ht="14.45" customHeight="1" x14ac:dyDescent="0.2">
      <c r="A216" s="573" t="s">
        <v>1586</v>
      </c>
      <c r="B216" s="574" t="s">
        <v>1332</v>
      </c>
      <c r="C216" s="574" t="s">
        <v>1347</v>
      </c>
      <c r="D216" s="574" t="s">
        <v>1435</v>
      </c>
      <c r="E216" s="574" t="s">
        <v>1436</v>
      </c>
      <c r="F216" s="583">
        <v>1</v>
      </c>
      <c r="G216" s="583">
        <v>508</v>
      </c>
      <c r="H216" s="583"/>
      <c r="I216" s="583">
        <v>508</v>
      </c>
      <c r="J216" s="583"/>
      <c r="K216" s="583"/>
      <c r="L216" s="583"/>
      <c r="M216" s="583"/>
      <c r="N216" s="583"/>
      <c r="O216" s="583"/>
      <c r="P216" s="579"/>
      <c r="Q216" s="584"/>
    </row>
    <row r="217" spans="1:17" ht="14.45" customHeight="1" x14ac:dyDescent="0.2">
      <c r="A217" s="573" t="s">
        <v>1586</v>
      </c>
      <c r="B217" s="574" t="s">
        <v>1332</v>
      </c>
      <c r="C217" s="574" t="s">
        <v>1347</v>
      </c>
      <c r="D217" s="574" t="s">
        <v>1443</v>
      </c>
      <c r="E217" s="574" t="s">
        <v>1444</v>
      </c>
      <c r="F217" s="583">
        <v>1</v>
      </c>
      <c r="G217" s="583">
        <v>312</v>
      </c>
      <c r="H217" s="583"/>
      <c r="I217" s="583">
        <v>312</v>
      </c>
      <c r="J217" s="583"/>
      <c r="K217" s="583"/>
      <c r="L217" s="583"/>
      <c r="M217" s="583"/>
      <c r="N217" s="583"/>
      <c r="O217" s="583"/>
      <c r="P217" s="579"/>
      <c r="Q217" s="584"/>
    </row>
    <row r="218" spans="1:17" ht="14.45" customHeight="1" x14ac:dyDescent="0.2">
      <c r="A218" s="573" t="s">
        <v>1586</v>
      </c>
      <c r="B218" s="574" t="s">
        <v>1332</v>
      </c>
      <c r="C218" s="574" t="s">
        <v>1347</v>
      </c>
      <c r="D218" s="574" t="s">
        <v>1510</v>
      </c>
      <c r="E218" s="574" t="s">
        <v>1511</v>
      </c>
      <c r="F218" s="583">
        <v>5</v>
      </c>
      <c r="G218" s="583">
        <v>8730</v>
      </c>
      <c r="H218" s="583"/>
      <c r="I218" s="583">
        <v>1746</v>
      </c>
      <c r="J218" s="583"/>
      <c r="K218" s="583"/>
      <c r="L218" s="583"/>
      <c r="M218" s="583"/>
      <c r="N218" s="583"/>
      <c r="O218" s="583"/>
      <c r="P218" s="579"/>
      <c r="Q218" s="584"/>
    </row>
    <row r="219" spans="1:17" ht="14.45" customHeight="1" thickBot="1" x14ac:dyDescent="0.25">
      <c r="A219" s="565" t="s">
        <v>1586</v>
      </c>
      <c r="B219" s="566" t="s">
        <v>1332</v>
      </c>
      <c r="C219" s="566" t="s">
        <v>1347</v>
      </c>
      <c r="D219" s="566" t="s">
        <v>1453</v>
      </c>
      <c r="E219" s="566" t="s">
        <v>1454</v>
      </c>
      <c r="F219" s="585"/>
      <c r="G219" s="585"/>
      <c r="H219" s="585"/>
      <c r="I219" s="585"/>
      <c r="J219" s="585">
        <v>23</v>
      </c>
      <c r="K219" s="585">
        <v>19527</v>
      </c>
      <c r="L219" s="585"/>
      <c r="M219" s="585">
        <v>849</v>
      </c>
      <c r="N219" s="585"/>
      <c r="O219" s="585"/>
      <c r="P219" s="571"/>
      <c r="Q219" s="586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B16AF938-A618-4108-B601-8038E1219387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2021-05-03T14:14:09Z</dcterms:modified>
</cp:coreProperties>
</file>